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3.xml" ContentType="application/vnd.openxmlformats-officedocument.drawing+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drawings/drawing4.xml" ContentType="application/vnd.openxmlformats-officedocument.drawing+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6.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87.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88.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89.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0.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1.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2.xml" ContentType="application/vnd.openxmlformats-officedocument.drawingml.chart+xml"/>
  <Override PartName="/xl/charts/style392.xml" ContentType="application/vnd.ms-office.chartstyle+xml"/>
  <Override PartName="/xl/charts/colors392.xml" ContentType="application/vnd.ms-office.chartcolorstyle+xml"/>
  <Override PartName="/xl/charts/chart393.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4.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5.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6.xml" ContentType="application/vnd.openxmlformats-officedocument.drawingml.chart+xml"/>
  <Override PartName="/xl/charts/style396.xml" ContentType="application/vnd.ms-office.chartstyle+xml"/>
  <Override PartName="/xl/charts/colors396.xml" ContentType="application/vnd.ms-office.chartcolorstyle+xml"/>
  <Override PartName="/xl/charts/chart397.xml" ContentType="application/vnd.openxmlformats-officedocument.drawingml.chart+xml"/>
  <Override PartName="/xl/charts/style397.xml" ContentType="application/vnd.ms-office.chartstyle+xml"/>
  <Override PartName="/xl/charts/colors397.xml" ContentType="application/vnd.ms-office.chartcolorstyle+xml"/>
  <Override PartName="/xl/charts/chart398.xml" ContentType="application/vnd.openxmlformats-officedocument.drawingml.chart+xml"/>
  <Override PartName="/xl/charts/style398.xml" ContentType="application/vnd.ms-office.chartstyle+xml"/>
  <Override PartName="/xl/charts/colors398.xml" ContentType="application/vnd.ms-office.chartcolorstyle+xml"/>
  <Override PartName="/xl/charts/chart399.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00.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01.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2.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03.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04.xml" ContentType="application/vnd.openxmlformats-officedocument.drawingml.chart+xml"/>
  <Override PartName="/xl/charts/style404.xml" ContentType="application/vnd.ms-office.chartstyle+xml"/>
  <Override PartName="/xl/charts/colors404.xml" ContentType="application/vnd.ms-office.chartcolorstyle+xml"/>
  <Override PartName="/xl/charts/chart405.xml" ContentType="application/vnd.openxmlformats-officedocument.drawingml.chart+xml"/>
  <Override PartName="/xl/charts/style405.xml" ContentType="application/vnd.ms-office.chartstyle+xml"/>
  <Override PartName="/xl/charts/colors405.xml" ContentType="application/vnd.ms-office.chartcolorstyle+xml"/>
  <Override PartName="/xl/charts/chart406.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07.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08.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09.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0.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11.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12.xml" ContentType="application/vnd.openxmlformats-officedocument.drawingml.chart+xml"/>
  <Override PartName="/xl/charts/style412.xml" ContentType="application/vnd.ms-office.chartstyle+xml"/>
  <Override PartName="/xl/charts/colors412.xml" ContentType="application/vnd.ms-office.chartcolorstyle+xml"/>
  <Override PartName="/xl/charts/chart413.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14.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15.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6.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17.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18.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19.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0.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1.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2.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23.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4.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5.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6.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27.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28.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29.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0.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1.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2.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33.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4.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5.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6.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37.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38.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39.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0.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1.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42.xml" ContentType="application/vnd.openxmlformats-officedocument.drawingml.chart+xml"/>
  <Override PartName="/xl/charts/style442.xml" ContentType="application/vnd.ms-office.chartstyle+xml"/>
  <Override PartName="/xl/charts/colors442.xml" ContentType="application/vnd.ms-office.chartcolorstyle+xml"/>
  <Override PartName="/xl/charts/chart443.xml" ContentType="application/vnd.openxmlformats-officedocument.drawingml.chart+xml"/>
  <Override PartName="/xl/charts/style443.xml" ContentType="application/vnd.ms-office.chartstyle+xml"/>
  <Override PartName="/xl/charts/colors443.xml" ContentType="application/vnd.ms-office.chartcolorstyle+xml"/>
  <Override PartName="/xl/charts/chart444.xml" ContentType="application/vnd.openxmlformats-officedocument.drawingml.chart+xml"/>
  <Override PartName="/xl/charts/style444.xml" ContentType="application/vnd.ms-office.chartstyle+xml"/>
  <Override PartName="/xl/charts/colors444.xml" ContentType="application/vnd.ms-office.chartcolorstyle+xml"/>
  <Override PartName="/xl/charts/chart445.xml" ContentType="application/vnd.openxmlformats-officedocument.drawingml.chart+xml"/>
  <Override PartName="/xl/charts/style445.xml" ContentType="application/vnd.ms-office.chartstyle+xml"/>
  <Override PartName="/xl/charts/colors445.xml" ContentType="application/vnd.ms-office.chartcolorstyle+xml"/>
  <Override PartName="/xl/charts/chart446.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47.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48.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49.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50.xml" ContentType="application/vnd.openxmlformats-officedocument.drawingml.chart+xml"/>
  <Override PartName="/xl/charts/style450.xml" ContentType="application/vnd.ms-office.chartstyle+xml"/>
  <Override PartName="/xl/charts/colors450.xml" ContentType="application/vnd.ms-office.chartcolorstyle+xml"/>
  <Override PartName="/xl/charts/chart451.xml" ContentType="application/vnd.openxmlformats-officedocument.drawingml.chart+xml"/>
  <Override PartName="/xl/charts/style451.xml" ContentType="application/vnd.ms-office.chartstyle+xml"/>
  <Override PartName="/xl/charts/colors451.xml" ContentType="application/vnd.ms-office.chartcolorstyle+xml"/>
  <Override PartName="/xl/charts/chart452.xml" ContentType="application/vnd.openxmlformats-officedocument.drawingml.chart+xml"/>
  <Override PartName="/xl/charts/style452.xml" ContentType="application/vnd.ms-office.chartstyle+xml"/>
  <Override PartName="/xl/charts/colors452.xml" ContentType="application/vnd.ms-office.chartcolorstyle+xml"/>
  <Override PartName="/xl/charts/chart453.xml" ContentType="application/vnd.openxmlformats-officedocument.drawingml.chart+xml"/>
  <Override PartName="/xl/charts/style453.xml" ContentType="application/vnd.ms-office.chartstyle+xml"/>
  <Override PartName="/xl/charts/colors453.xml" ContentType="application/vnd.ms-office.chartcolorstyle+xml"/>
  <Override PartName="/xl/charts/chart454.xml" ContentType="application/vnd.openxmlformats-officedocument.drawingml.chart+xml"/>
  <Override PartName="/xl/charts/style454.xml" ContentType="application/vnd.ms-office.chartstyle+xml"/>
  <Override PartName="/xl/charts/colors454.xml" ContentType="application/vnd.ms-office.chartcolorstyle+xml"/>
  <Override PartName="/xl/charts/chart455.xml" ContentType="application/vnd.openxmlformats-officedocument.drawingml.chart+xml"/>
  <Override PartName="/xl/charts/style455.xml" ContentType="application/vnd.ms-office.chartstyle+xml"/>
  <Override PartName="/xl/charts/colors455.xml" ContentType="application/vnd.ms-office.chartcolorstyle+xml"/>
  <Override PartName="/xl/charts/chart456.xml" ContentType="application/vnd.openxmlformats-officedocument.drawingml.chart+xml"/>
  <Override PartName="/xl/charts/style456.xml" ContentType="application/vnd.ms-office.chartstyle+xml"/>
  <Override PartName="/xl/charts/colors456.xml" ContentType="application/vnd.ms-office.chartcolorstyle+xml"/>
  <Override PartName="/xl/charts/chart457.xml" ContentType="application/vnd.openxmlformats-officedocument.drawingml.chart+xml"/>
  <Override PartName="/xl/charts/style457.xml" ContentType="application/vnd.ms-office.chartstyle+xml"/>
  <Override PartName="/xl/charts/colors457.xml" ContentType="application/vnd.ms-office.chartcolorstyle+xml"/>
  <Override PartName="/xl/charts/chart458.xml" ContentType="application/vnd.openxmlformats-officedocument.drawingml.chart+xml"/>
  <Override PartName="/xl/charts/style458.xml" ContentType="application/vnd.ms-office.chartstyle+xml"/>
  <Override PartName="/xl/charts/colors458.xml" ContentType="application/vnd.ms-office.chartcolorstyle+xml"/>
  <Override PartName="/xl/charts/chart459.xml" ContentType="application/vnd.openxmlformats-officedocument.drawingml.chart+xml"/>
  <Override PartName="/xl/charts/style459.xml" ContentType="application/vnd.ms-office.chartstyle+xml"/>
  <Override PartName="/xl/charts/colors459.xml" ContentType="application/vnd.ms-office.chartcolorstyle+xml"/>
  <Override PartName="/xl/charts/chart460.xml" ContentType="application/vnd.openxmlformats-officedocument.drawingml.chart+xml"/>
  <Override PartName="/xl/charts/style460.xml" ContentType="application/vnd.ms-office.chartstyle+xml"/>
  <Override PartName="/xl/charts/colors460.xml" ContentType="application/vnd.ms-office.chartcolorstyle+xml"/>
  <Override PartName="/xl/charts/chart461.xml" ContentType="application/vnd.openxmlformats-officedocument.drawingml.chart+xml"/>
  <Override PartName="/xl/charts/style461.xml" ContentType="application/vnd.ms-office.chartstyle+xml"/>
  <Override PartName="/xl/charts/colors461.xml" ContentType="application/vnd.ms-office.chartcolorstyle+xml"/>
  <Override PartName="/xl/charts/chart462.xml" ContentType="application/vnd.openxmlformats-officedocument.drawingml.chart+xml"/>
  <Override PartName="/xl/charts/style462.xml" ContentType="application/vnd.ms-office.chartstyle+xml"/>
  <Override PartName="/xl/charts/colors462.xml" ContentType="application/vnd.ms-office.chartcolorstyle+xml"/>
  <Override PartName="/xl/charts/chart463.xml" ContentType="application/vnd.openxmlformats-officedocument.drawingml.chart+xml"/>
  <Override PartName="/xl/charts/style463.xml" ContentType="application/vnd.ms-office.chartstyle+xml"/>
  <Override PartName="/xl/charts/colors463.xml" ContentType="application/vnd.ms-office.chartcolorstyle+xml"/>
  <Override PartName="/xl/charts/chart464.xml" ContentType="application/vnd.openxmlformats-officedocument.drawingml.chart+xml"/>
  <Override PartName="/xl/charts/style464.xml" ContentType="application/vnd.ms-office.chartstyle+xml"/>
  <Override PartName="/xl/charts/colors464.xml" ContentType="application/vnd.ms-office.chartcolorstyle+xml"/>
  <Override PartName="/xl/charts/chart465.xml" ContentType="application/vnd.openxmlformats-officedocument.drawingml.chart+xml"/>
  <Override PartName="/xl/charts/style465.xml" ContentType="application/vnd.ms-office.chartstyle+xml"/>
  <Override PartName="/xl/charts/colors465.xml" ContentType="application/vnd.ms-office.chartcolorstyle+xml"/>
  <Override PartName="/xl/charts/chart466.xml" ContentType="application/vnd.openxmlformats-officedocument.drawingml.chart+xml"/>
  <Override PartName="/xl/charts/style466.xml" ContentType="application/vnd.ms-office.chartstyle+xml"/>
  <Override PartName="/xl/charts/colors466.xml" ContentType="application/vnd.ms-office.chartcolorstyle+xml"/>
  <Override PartName="/xl/charts/chart467.xml" ContentType="application/vnd.openxmlformats-officedocument.drawingml.chart+xml"/>
  <Override PartName="/xl/charts/style467.xml" ContentType="application/vnd.ms-office.chartstyle+xml"/>
  <Override PartName="/xl/charts/colors467.xml" ContentType="application/vnd.ms-office.chartcolorstyle+xml"/>
  <Override PartName="/xl/charts/chart468.xml" ContentType="application/vnd.openxmlformats-officedocument.drawingml.chart+xml"/>
  <Override PartName="/xl/charts/style468.xml" ContentType="application/vnd.ms-office.chartstyle+xml"/>
  <Override PartName="/xl/charts/colors468.xml" ContentType="application/vnd.ms-office.chartcolorstyle+xml"/>
  <Override PartName="/xl/charts/chart469.xml" ContentType="application/vnd.openxmlformats-officedocument.drawingml.chart+xml"/>
  <Override PartName="/xl/charts/style469.xml" ContentType="application/vnd.ms-office.chartstyle+xml"/>
  <Override PartName="/xl/charts/colors469.xml" ContentType="application/vnd.ms-office.chartcolorstyle+xml"/>
  <Override PartName="/xl/charts/chart470.xml" ContentType="application/vnd.openxmlformats-officedocument.drawingml.chart+xml"/>
  <Override PartName="/xl/charts/style470.xml" ContentType="application/vnd.ms-office.chartstyle+xml"/>
  <Override PartName="/xl/charts/colors470.xml" ContentType="application/vnd.ms-office.chartcolorstyle+xml"/>
  <Override PartName="/xl/charts/chart471.xml" ContentType="application/vnd.openxmlformats-officedocument.drawingml.chart+xml"/>
  <Override PartName="/xl/charts/style471.xml" ContentType="application/vnd.ms-office.chartstyle+xml"/>
  <Override PartName="/xl/charts/colors471.xml" ContentType="application/vnd.ms-office.chartcolorstyle+xml"/>
  <Override PartName="/xl/charts/chart472.xml" ContentType="application/vnd.openxmlformats-officedocument.drawingml.chart+xml"/>
  <Override PartName="/xl/charts/style472.xml" ContentType="application/vnd.ms-office.chartstyle+xml"/>
  <Override PartName="/xl/charts/colors472.xml" ContentType="application/vnd.ms-office.chartcolorstyle+xml"/>
  <Override PartName="/xl/charts/chart473.xml" ContentType="application/vnd.openxmlformats-officedocument.drawingml.chart+xml"/>
  <Override PartName="/xl/charts/style473.xml" ContentType="application/vnd.ms-office.chartstyle+xml"/>
  <Override PartName="/xl/charts/colors473.xml" ContentType="application/vnd.ms-office.chartcolorstyle+xml"/>
  <Override PartName="/xl/charts/chart474.xml" ContentType="application/vnd.openxmlformats-officedocument.drawingml.chart+xml"/>
  <Override PartName="/xl/charts/style474.xml" ContentType="application/vnd.ms-office.chartstyle+xml"/>
  <Override PartName="/xl/charts/colors474.xml" ContentType="application/vnd.ms-office.chartcolorstyle+xml"/>
  <Override PartName="/xl/charts/chart475.xml" ContentType="application/vnd.openxmlformats-officedocument.drawingml.chart+xml"/>
  <Override PartName="/xl/charts/style475.xml" ContentType="application/vnd.ms-office.chartstyle+xml"/>
  <Override PartName="/xl/charts/colors475.xml" ContentType="application/vnd.ms-office.chartcolorstyle+xml"/>
  <Override PartName="/xl/charts/chart476.xml" ContentType="application/vnd.openxmlformats-officedocument.drawingml.chart+xml"/>
  <Override PartName="/xl/charts/style476.xml" ContentType="application/vnd.ms-office.chartstyle+xml"/>
  <Override PartName="/xl/charts/colors476.xml" ContentType="application/vnd.ms-office.chartcolorstyle+xml"/>
  <Override PartName="/xl/charts/chart477.xml" ContentType="application/vnd.openxmlformats-officedocument.drawingml.chart+xml"/>
  <Override PartName="/xl/charts/style477.xml" ContentType="application/vnd.ms-office.chartstyle+xml"/>
  <Override PartName="/xl/charts/colors477.xml" ContentType="application/vnd.ms-office.chartcolorstyle+xml"/>
  <Override PartName="/xl/charts/chart478.xml" ContentType="application/vnd.openxmlformats-officedocument.drawingml.chart+xml"/>
  <Override PartName="/xl/charts/style478.xml" ContentType="application/vnd.ms-office.chartstyle+xml"/>
  <Override PartName="/xl/charts/colors478.xml" ContentType="application/vnd.ms-office.chartcolorstyle+xml"/>
  <Override PartName="/xl/charts/chart479.xml" ContentType="application/vnd.openxmlformats-officedocument.drawingml.chart+xml"/>
  <Override PartName="/xl/charts/style479.xml" ContentType="application/vnd.ms-office.chartstyle+xml"/>
  <Override PartName="/xl/charts/colors479.xml" ContentType="application/vnd.ms-office.chartcolorstyle+xml"/>
  <Override PartName="/xl/charts/chart480.xml" ContentType="application/vnd.openxmlformats-officedocument.drawingml.chart+xml"/>
  <Override PartName="/xl/charts/style480.xml" ContentType="application/vnd.ms-office.chartstyle+xml"/>
  <Override PartName="/xl/charts/colors480.xml" ContentType="application/vnd.ms-office.chartcolorstyle+xml"/>
  <Override PartName="/xl/drawings/drawing5.xml" ContentType="application/vnd.openxmlformats-officedocument.drawing+xml"/>
  <Override PartName="/xl/charts/chart481.xml" ContentType="application/vnd.openxmlformats-officedocument.drawingml.chart+xml"/>
  <Override PartName="/xl/charts/style481.xml" ContentType="application/vnd.ms-office.chartstyle+xml"/>
  <Override PartName="/xl/charts/colors481.xml" ContentType="application/vnd.ms-office.chartcolorstyle+xml"/>
  <Override PartName="/xl/charts/chart482.xml" ContentType="application/vnd.openxmlformats-officedocument.drawingml.chart+xml"/>
  <Override PartName="/xl/charts/style482.xml" ContentType="application/vnd.ms-office.chartstyle+xml"/>
  <Override PartName="/xl/charts/colors482.xml" ContentType="application/vnd.ms-office.chartcolorstyle+xml"/>
  <Override PartName="/xl/charts/chart483.xml" ContentType="application/vnd.openxmlformats-officedocument.drawingml.chart+xml"/>
  <Override PartName="/xl/charts/style483.xml" ContentType="application/vnd.ms-office.chartstyle+xml"/>
  <Override PartName="/xl/charts/colors483.xml" ContentType="application/vnd.ms-office.chartcolorstyle+xml"/>
  <Override PartName="/xl/charts/chart484.xml" ContentType="application/vnd.openxmlformats-officedocument.drawingml.chart+xml"/>
  <Override PartName="/xl/charts/style484.xml" ContentType="application/vnd.ms-office.chartstyle+xml"/>
  <Override PartName="/xl/charts/colors484.xml" ContentType="application/vnd.ms-office.chartcolorstyle+xml"/>
  <Override PartName="/xl/charts/chart485.xml" ContentType="application/vnd.openxmlformats-officedocument.drawingml.chart+xml"/>
  <Override PartName="/xl/charts/style485.xml" ContentType="application/vnd.ms-office.chartstyle+xml"/>
  <Override PartName="/xl/charts/colors485.xml" ContentType="application/vnd.ms-office.chartcolorstyle+xml"/>
  <Override PartName="/xl/charts/chart486.xml" ContentType="application/vnd.openxmlformats-officedocument.drawingml.chart+xml"/>
  <Override PartName="/xl/charts/style486.xml" ContentType="application/vnd.ms-office.chartstyle+xml"/>
  <Override PartName="/xl/charts/colors486.xml" ContentType="application/vnd.ms-office.chartcolorstyle+xml"/>
  <Override PartName="/xl/charts/chart487.xml" ContentType="application/vnd.openxmlformats-officedocument.drawingml.chart+xml"/>
  <Override PartName="/xl/charts/style487.xml" ContentType="application/vnd.ms-office.chartstyle+xml"/>
  <Override PartName="/xl/charts/colors487.xml" ContentType="application/vnd.ms-office.chartcolorstyle+xml"/>
  <Override PartName="/xl/charts/chart488.xml" ContentType="application/vnd.openxmlformats-officedocument.drawingml.chart+xml"/>
  <Override PartName="/xl/charts/style488.xml" ContentType="application/vnd.ms-office.chartstyle+xml"/>
  <Override PartName="/xl/charts/colors488.xml" ContentType="application/vnd.ms-office.chartcolorstyle+xml"/>
  <Override PartName="/xl/charts/chart489.xml" ContentType="application/vnd.openxmlformats-officedocument.drawingml.chart+xml"/>
  <Override PartName="/xl/charts/style489.xml" ContentType="application/vnd.ms-office.chartstyle+xml"/>
  <Override PartName="/xl/charts/colors489.xml" ContentType="application/vnd.ms-office.chartcolorstyle+xml"/>
  <Override PartName="/xl/charts/chart490.xml" ContentType="application/vnd.openxmlformats-officedocument.drawingml.chart+xml"/>
  <Override PartName="/xl/charts/style490.xml" ContentType="application/vnd.ms-office.chartstyle+xml"/>
  <Override PartName="/xl/charts/colors490.xml" ContentType="application/vnd.ms-office.chartcolorstyle+xml"/>
  <Override PartName="/xl/charts/chart491.xml" ContentType="application/vnd.openxmlformats-officedocument.drawingml.chart+xml"/>
  <Override PartName="/xl/charts/style491.xml" ContentType="application/vnd.ms-office.chartstyle+xml"/>
  <Override PartName="/xl/charts/colors491.xml" ContentType="application/vnd.ms-office.chartcolorstyle+xml"/>
  <Override PartName="/xl/charts/chart492.xml" ContentType="application/vnd.openxmlformats-officedocument.drawingml.chart+xml"/>
  <Override PartName="/xl/charts/style492.xml" ContentType="application/vnd.ms-office.chartstyle+xml"/>
  <Override PartName="/xl/charts/colors492.xml" ContentType="application/vnd.ms-office.chartcolorstyle+xml"/>
  <Override PartName="/xl/charts/chart493.xml" ContentType="application/vnd.openxmlformats-officedocument.drawingml.chart+xml"/>
  <Override PartName="/xl/charts/style493.xml" ContentType="application/vnd.ms-office.chartstyle+xml"/>
  <Override PartName="/xl/charts/colors493.xml" ContentType="application/vnd.ms-office.chartcolorstyle+xml"/>
  <Override PartName="/xl/charts/chart494.xml" ContentType="application/vnd.openxmlformats-officedocument.drawingml.chart+xml"/>
  <Override PartName="/xl/charts/style494.xml" ContentType="application/vnd.ms-office.chartstyle+xml"/>
  <Override PartName="/xl/charts/colors494.xml" ContentType="application/vnd.ms-office.chartcolorstyle+xml"/>
  <Override PartName="/xl/charts/chart495.xml" ContentType="application/vnd.openxmlformats-officedocument.drawingml.chart+xml"/>
  <Override PartName="/xl/charts/style495.xml" ContentType="application/vnd.ms-office.chartstyle+xml"/>
  <Override PartName="/xl/charts/colors495.xml" ContentType="application/vnd.ms-office.chartcolorstyle+xml"/>
  <Override PartName="/xl/charts/chart496.xml" ContentType="application/vnd.openxmlformats-officedocument.drawingml.chart+xml"/>
  <Override PartName="/xl/charts/style496.xml" ContentType="application/vnd.ms-office.chartstyle+xml"/>
  <Override PartName="/xl/charts/colors496.xml" ContentType="application/vnd.ms-office.chartcolorstyle+xml"/>
  <Override PartName="/xl/charts/chart497.xml" ContentType="application/vnd.openxmlformats-officedocument.drawingml.chart+xml"/>
  <Override PartName="/xl/charts/style497.xml" ContentType="application/vnd.ms-office.chartstyle+xml"/>
  <Override PartName="/xl/charts/colors497.xml" ContentType="application/vnd.ms-office.chartcolorstyle+xml"/>
  <Override PartName="/xl/charts/chart498.xml" ContentType="application/vnd.openxmlformats-officedocument.drawingml.chart+xml"/>
  <Override PartName="/xl/charts/style498.xml" ContentType="application/vnd.ms-office.chartstyle+xml"/>
  <Override PartName="/xl/charts/colors498.xml" ContentType="application/vnd.ms-office.chartcolorstyle+xml"/>
  <Override PartName="/xl/charts/chart499.xml" ContentType="application/vnd.openxmlformats-officedocument.drawingml.chart+xml"/>
  <Override PartName="/xl/charts/style499.xml" ContentType="application/vnd.ms-office.chartstyle+xml"/>
  <Override PartName="/xl/charts/colors499.xml" ContentType="application/vnd.ms-office.chartcolorstyle+xml"/>
  <Override PartName="/xl/charts/chart500.xml" ContentType="application/vnd.openxmlformats-officedocument.drawingml.chart+xml"/>
  <Override PartName="/xl/charts/style500.xml" ContentType="application/vnd.ms-office.chartstyle+xml"/>
  <Override PartName="/xl/charts/colors500.xml" ContentType="application/vnd.ms-office.chartcolorstyle+xml"/>
  <Override PartName="/xl/charts/chart501.xml" ContentType="application/vnd.openxmlformats-officedocument.drawingml.chart+xml"/>
  <Override PartName="/xl/charts/style501.xml" ContentType="application/vnd.ms-office.chartstyle+xml"/>
  <Override PartName="/xl/charts/colors501.xml" ContentType="application/vnd.ms-office.chartcolorstyle+xml"/>
  <Override PartName="/xl/charts/chart502.xml" ContentType="application/vnd.openxmlformats-officedocument.drawingml.chart+xml"/>
  <Override PartName="/xl/charts/style502.xml" ContentType="application/vnd.ms-office.chartstyle+xml"/>
  <Override PartName="/xl/charts/colors502.xml" ContentType="application/vnd.ms-office.chartcolorstyle+xml"/>
  <Override PartName="/xl/charts/chart503.xml" ContentType="application/vnd.openxmlformats-officedocument.drawingml.chart+xml"/>
  <Override PartName="/xl/charts/style503.xml" ContentType="application/vnd.ms-office.chartstyle+xml"/>
  <Override PartName="/xl/charts/colors503.xml" ContentType="application/vnd.ms-office.chartcolorstyle+xml"/>
  <Override PartName="/xl/charts/chart504.xml" ContentType="application/vnd.openxmlformats-officedocument.drawingml.chart+xml"/>
  <Override PartName="/xl/charts/style504.xml" ContentType="application/vnd.ms-office.chartstyle+xml"/>
  <Override PartName="/xl/charts/colors504.xml" ContentType="application/vnd.ms-office.chartcolorstyle+xml"/>
  <Override PartName="/xl/charts/chart505.xml" ContentType="application/vnd.openxmlformats-officedocument.drawingml.chart+xml"/>
  <Override PartName="/xl/charts/style505.xml" ContentType="application/vnd.ms-office.chartstyle+xml"/>
  <Override PartName="/xl/charts/colors505.xml" ContentType="application/vnd.ms-office.chartcolorstyle+xml"/>
  <Override PartName="/xl/charts/chart506.xml" ContentType="application/vnd.openxmlformats-officedocument.drawingml.chart+xml"/>
  <Override PartName="/xl/charts/style506.xml" ContentType="application/vnd.ms-office.chartstyle+xml"/>
  <Override PartName="/xl/charts/colors506.xml" ContentType="application/vnd.ms-office.chartcolorstyle+xml"/>
  <Override PartName="/xl/charts/chart507.xml" ContentType="application/vnd.openxmlformats-officedocument.drawingml.chart+xml"/>
  <Override PartName="/xl/charts/style507.xml" ContentType="application/vnd.ms-office.chartstyle+xml"/>
  <Override PartName="/xl/charts/colors507.xml" ContentType="application/vnd.ms-office.chartcolorstyle+xml"/>
  <Override PartName="/xl/charts/chart508.xml" ContentType="application/vnd.openxmlformats-officedocument.drawingml.chart+xml"/>
  <Override PartName="/xl/charts/style508.xml" ContentType="application/vnd.ms-office.chartstyle+xml"/>
  <Override PartName="/xl/charts/colors508.xml" ContentType="application/vnd.ms-office.chartcolorstyle+xml"/>
  <Override PartName="/xl/charts/chart509.xml" ContentType="application/vnd.openxmlformats-officedocument.drawingml.chart+xml"/>
  <Override PartName="/xl/charts/style509.xml" ContentType="application/vnd.ms-office.chartstyle+xml"/>
  <Override PartName="/xl/charts/colors509.xml" ContentType="application/vnd.ms-office.chartcolorstyle+xml"/>
  <Override PartName="/xl/charts/chart510.xml" ContentType="application/vnd.openxmlformats-officedocument.drawingml.chart+xml"/>
  <Override PartName="/xl/charts/style510.xml" ContentType="application/vnd.ms-office.chartstyle+xml"/>
  <Override PartName="/xl/charts/colors510.xml" ContentType="application/vnd.ms-office.chartcolorstyle+xml"/>
  <Override PartName="/xl/charts/chart511.xml" ContentType="application/vnd.openxmlformats-officedocument.drawingml.chart+xml"/>
  <Override PartName="/xl/charts/style511.xml" ContentType="application/vnd.ms-office.chartstyle+xml"/>
  <Override PartName="/xl/charts/colors511.xml" ContentType="application/vnd.ms-office.chartcolorstyle+xml"/>
  <Override PartName="/xl/charts/chart512.xml" ContentType="application/vnd.openxmlformats-officedocument.drawingml.chart+xml"/>
  <Override PartName="/xl/charts/style512.xml" ContentType="application/vnd.ms-office.chartstyle+xml"/>
  <Override PartName="/xl/charts/colors512.xml" ContentType="application/vnd.ms-office.chartcolorstyle+xml"/>
  <Override PartName="/xl/charts/chart513.xml" ContentType="application/vnd.openxmlformats-officedocument.drawingml.chart+xml"/>
  <Override PartName="/xl/charts/style513.xml" ContentType="application/vnd.ms-office.chartstyle+xml"/>
  <Override PartName="/xl/charts/colors513.xml" ContentType="application/vnd.ms-office.chartcolorstyle+xml"/>
  <Override PartName="/xl/charts/chart514.xml" ContentType="application/vnd.openxmlformats-officedocument.drawingml.chart+xml"/>
  <Override PartName="/xl/charts/style514.xml" ContentType="application/vnd.ms-office.chartstyle+xml"/>
  <Override PartName="/xl/charts/colors514.xml" ContentType="application/vnd.ms-office.chartcolorstyle+xml"/>
  <Override PartName="/xl/charts/chart515.xml" ContentType="application/vnd.openxmlformats-officedocument.drawingml.chart+xml"/>
  <Override PartName="/xl/charts/style515.xml" ContentType="application/vnd.ms-office.chartstyle+xml"/>
  <Override PartName="/xl/charts/colors515.xml" ContentType="application/vnd.ms-office.chartcolorstyle+xml"/>
  <Override PartName="/xl/charts/chart516.xml" ContentType="application/vnd.openxmlformats-officedocument.drawingml.chart+xml"/>
  <Override PartName="/xl/charts/style516.xml" ContentType="application/vnd.ms-office.chartstyle+xml"/>
  <Override PartName="/xl/charts/colors516.xml" ContentType="application/vnd.ms-office.chartcolorstyle+xml"/>
  <Override PartName="/xl/charts/chart517.xml" ContentType="application/vnd.openxmlformats-officedocument.drawingml.chart+xml"/>
  <Override PartName="/xl/charts/style517.xml" ContentType="application/vnd.ms-office.chartstyle+xml"/>
  <Override PartName="/xl/charts/colors517.xml" ContentType="application/vnd.ms-office.chartcolorstyle+xml"/>
  <Override PartName="/xl/charts/chart518.xml" ContentType="application/vnd.openxmlformats-officedocument.drawingml.chart+xml"/>
  <Override PartName="/xl/charts/style518.xml" ContentType="application/vnd.ms-office.chartstyle+xml"/>
  <Override PartName="/xl/charts/colors518.xml" ContentType="application/vnd.ms-office.chartcolorstyle+xml"/>
  <Override PartName="/xl/charts/chart519.xml" ContentType="application/vnd.openxmlformats-officedocument.drawingml.chart+xml"/>
  <Override PartName="/xl/charts/style519.xml" ContentType="application/vnd.ms-office.chartstyle+xml"/>
  <Override PartName="/xl/charts/colors519.xml" ContentType="application/vnd.ms-office.chartcolorstyle+xml"/>
  <Override PartName="/xl/charts/chart520.xml" ContentType="application/vnd.openxmlformats-officedocument.drawingml.chart+xml"/>
  <Override PartName="/xl/charts/style520.xml" ContentType="application/vnd.ms-office.chartstyle+xml"/>
  <Override PartName="/xl/charts/colors520.xml" ContentType="application/vnd.ms-office.chartcolorstyle+xml"/>
  <Override PartName="/xl/charts/chart521.xml" ContentType="application/vnd.openxmlformats-officedocument.drawingml.chart+xml"/>
  <Override PartName="/xl/charts/style521.xml" ContentType="application/vnd.ms-office.chartstyle+xml"/>
  <Override PartName="/xl/charts/colors521.xml" ContentType="application/vnd.ms-office.chartcolorstyle+xml"/>
  <Override PartName="/xl/charts/chart522.xml" ContentType="application/vnd.openxmlformats-officedocument.drawingml.chart+xml"/>
  <Override PartName="/xl/charts/style522.xml" ContentType="application/vnd.ms-office.chartstyle+xml"/>
  <Override PartName="/xl/charts/colors522.xml" ContentType="application/vnd.ms-office.chartcolorstyle+xml"/>
  <Override PartName="/xl/charts/chart523.xml" ContentType="application/vnd.openxmlformats-officedocument.drawingml.chart+xml"/>
  <Override PartName="/xl/charts/style523.xml" ContentType="application/vnd.ms-office.chartstyle+xml"/>
  <Override PartName="/xl/charts/colors523.xml" ContentType="application/vnd.ms-office.chartcolorstyle+xml"/>
  <Override PartName="/xl/charts/chart524.xml" ContentType="application/vnd.openxmlformats-officedocument.drawingml.chart+xml"/>
  <Override PartName="/xl/charts/style524.xml" ContentType="application/vnd.ms-office.chartstyle+xml"/>
  <Override PartName="/xl/charts/colors524.xml" ContentType="application/vnd.ms-office.chartcolorstyle+xml"/>
  <Override PartName="/xl/charts/chart525.xml" ContentType="application/vnd.openxmlformats-officedocument.drawingml.chart+xml"/>
  <Override PartName="/xl/charts/style525.xml" ContentType="application/vnd.ms-office.chartstyle+xml"/>
  <Override PartName="/xl/charts/colors525.xml" ContentType="application/vnd.ms-office.chartcolorstyle+xml"/>
  <Override PartName="/xl/charts/chart526.xml" ContentType="application/vnd.openxmlformats-officedocument.drawingml.chart+xml"/>
  <Override PartName="/xl/charts/style526.xml" ContentType="application/vnd.ms-office.chartstyle+xml"/>
  <Override PartName="/xl/charts/colors526.xml" ContentType="application/vnd.ms-office.chartcolorstyle+xml"/>
  <Override PartName="/xl/charts/chart527.xml" ContentType="application/vnd.openxmlformats-officedocument.drawingml.chart+xml"/>
  <Override PartName="/xl/charts/style527.xml" ContentType="application/vnd.ms-office.chartstyle+xml"/>
  <Override PartName="/xl/charts/colors527.xml" ContentType="application/vnd.ms-office.chartcolorstyle+xml"/>
  <Override PartName="/xl/charts/chart528.xml" ContentType="application/vnd.openxmlformats-officedocument.drawingml.chart+xml"/>
  <Override PartName="/xl/charts/style528.xml" ContentType="application/vnd.ms-office.chartstyle+xml"/>
  <Override PartName="/xl/charts/colors528.xml" ContentType="application/vnd.ms-office.chartcolorstyle+xml"/>
  <Override PartName="/xl/charts/chart529.xml" ContentType="application/vnd.openxmlformats-officedocument.drawingml.chart+xml"/>
  <Override PartName="/xl/charts/style529.xml" ContentType="application/vnd.ms-office.chartstyle+xml"/>
  <Override PartName="/xl/charts/colors529.xml" ContentType="application/vnd.ms-office.chartcolorstyle+xml"/>
  <Override PartName="/xl/charts/chart530.xml" ContentType="application/vnd.openxmlformats-officedocument.drawingml.chart+xml"/>
  <Override PartName="/xl/charts/style530.xml" ContentType="application/vnd.ms-office.chartstyle+xml"/>
  <Override PartName="/xl/charts/colors530.xml" ContentType="application/vnd.ms-office.chartcolorstyle+xml"/>
  <Override PartName="/xl/charts/chart531.xml" ContentType="application/vnd.openxmlformats-officedocument.drawingml.chart+xml"/>
  <Override PartName="/xl/charts/style531.xml" ContentType="application/vnd.ms-office.chartstyle+xml"/>
  <Override PartName="/xl/charts/colors531.xml" ContentType="application/vnd.ms-office.chartcolorstyle+xml"/>
  <Override PartName="/xl/charts/chart532.xml" ContentType="application/vnd.openxmlformats-officedocument.drawingml.chart+xml"/>
  <Override PartName="/xl/charts/style532.xml" ContentType="application/vnd.ms-office.chartstyle+xml"/>
  <Override PartName="/xl/charts/colors532.xml" ContentType="application/vnd.ms-office.chartcolorstyle+xml"/>
  <Override PartName="/xl/charts/chart533.xml" ContentType="application/vnd.openxmlformats-officedocument.drawingml.chart+xml"/>
  <Override PartName="/xl/charts/style533.xml" ContentType="application/vnd.ms-office.chartstyle+xml"/>
  <Override PartName="/xl/charts/colors533.xml" ContentType="application/vnd.ms-office.chartcolorstyle+xml"/>
  <Override PartName="/xl/charts/chart534.xml" ContentType="application/vnd.openxmlformats-officedocument.drawingml.chart+xml"/>
  <Override PartName="/xl/charts/style534.xml" ContentType="application/vnd.ms-office.chartstyle+xml"/>
  <Override PartName="/xl/charts/colors534.xml" ContentType="application/vnd.ms-office.chartcolorstyle+xml"/>
  <Override PartName="/xl/charts/chart535.xml" ContentType="application/vnd.openxmlformats-officedocument.drawingml.chart+xml"/>
  <Override PartName="/xl/charts/style535.xml" ContentType="application/vnd.ms-office.chartstyle+xml"/>
  <Override PartName="/xl/charts/colors535.xml" ContentType="application/vnd.ms-office.chartcolorstyle+xml"/>
  <Override PartName="/xl/charts/chart536.xml" ContentType="application/vnd.openxmlformats-officedocument.drawingml.chart+xml"/>
  <Override PartName="/xl/charts/style536.xml" ContentType="application/vnd.ms-office.chartstyle+xml"/>
  <Override PartName="/xl/charts/colors536.xml" ContentType="application/vnd.ms-office.chartcolorstyle+xml"/>
  <Override PartName="/xl/charts/chart537.xml" ContentType="application/vnd.openxmlformats-officedocument.drawingml.chart+xml"/>
  <Override PartName="/xl/charts/style537.xml" ContentType="application/vnd.ms-office.chartstyle+xml"/>
  <Override PartName="/xl/charts/colors537.xml" ContentType="application/vnd.ms-office.chartcolorstyle+xml"/>
  <Override PartName="/xl/charts/chart538.xml" ContentType="application/vnd.openxmlformats-officedocument.drawingml.chart+xml"/>
  <Override PartName="/xl/charts/style538.xml" ContentType="application/vnd.ms-office.chartstyle+xml"/>
  <Override PartName="/xl/charts/colors538.xml" ContentType="application/vnd.ms-office.chartcolorstyle+xml"/>
  <Override PartName="/xl/charts/chart539.xml" ContentType="application/vnd.openxmlformats-officedocument.drawingml.chart+xml"/>
  <Override PartName="/xl/charts/style539.xml" ContentType="application/vnd.ms-office.chartstyle+xml"/>
  <Override PartName="/xl/charts/colors539.xml" ContentType="application/vnd.ms-office.chartcolorstyle+xml"/>
  <Override PartName="/xl/charts/chart540.xml" ContentType="application/vnd.openxmlformats-officedocument.drawingml.chart+xml"/>
  <Override PartName="/xl/charts/style540.xml" ContentType="application/vnd.ms-office.chartstyle+xml"/>
  <Override PartName="/xl/charts/colors540.xml" ContentType="application/vnd.ms-office.chartcolorstyle+xml"/>
  <Override PartName="/xl/charts/chart541.xml" ContentType="application/vnd.openxmlformats-officedocument.drawingml.chart+xml"/>
  <Override PartName="/xl/charts/style541.xml" ContentType="application/vnd.ms-office.chartstyle+xml"/>
  <Override PartName="/xl/charts/colors541.xml" ContentType="application/vnd.ms-office.chartcolorstyle+xml"/>
  <Override PartName="/xl/charts/chart542.xml" ContentType="application/vnd.openxmlformats-officedocument.drawingml.chart+xml"/>
  <Override PartName="/xl/charts/style542.xml" ContentType="application/vnd.ms-office.chartstyle+xml"/>
  <Override PartName="/xl/charts/colors542.xml" ContentType="application/vnd.ms-office.chartcolorstyle+xml"/>
  <Override PartName="/xl/charts/chart543.xml" ContentType="application/vnd.openxmlformats-officedocument.drawingml.chart+xml"/>
  <Override PartName="/xl/charts/style543.xml" ContentType="application/vnd.ms-office.chartstyle+xml"/>
  <Override PartName="/xl/charts/colors543.xml" ContentType="application/vnd.ms-office.chartcolorstyle+xml"/>
  <Override PartName="/xl/charts/chart544.xml" ContentType="application/vnd.openxmlformats-officedocument.drawingml.chart+xml"/>
  <Override PartName="/xl/charts/style544.xml" ContentType="application/vnd.ms-office.chartstyle+xml"/>
  <Override PartName="/xl/charts/colors544.xml" ContentType="application/vnd.ms-office.chartcolorstyle+xml"/>
  <Override PartName="/xl/charts/chart545.xml" ContentType="application/vnd.openxmlformats-officedocument.drawingml.chart+xml"/>
  <Override PartName="/xl/charts/style545.xml" ContentType="application/vnd.ms-office.chartstyle+xml"/>
  <Override PartName="/xl/charts/colors545.xml" ContentType="application/vnd.ms-office.chartcolorstyle+xml"/>
  <Override PartName="/xl/charts/chart546.xml" ContentType="application/vnd.openxmlformats-officedocument.drawingml.chart+xml"/>
  <Override PartName="/xl/charts/style546.xml" ContentType="application/vnd.ms-office.chartstyle+xml"/>
  <Override PartName="/xl/charts/colors546.xml" ContentType="application/vnd.ms-office.chartcolorstyle+xml"/>
  <Override PartName="/xl/charts/chart547.xml" ContentType="application/vnd.openxmlformats-officedocument.drawingml.chart+xml"/>
  <Override PartName="/xl/charts/style547.xml" ContentType="application/vnd.ms-office.chartstyle+xml"/>
  <Override PartName="/xl/charts/colors547.xml" ContentType="application/vnd.ms-office.chartcolorstyle+xml"/>
  <Override PartName="/xl/charts/chart548.xml" ContentType="application/vnd.openxmlformats-officedocument.drawingml.chart+xml"/>
  <Override PartName="/xl/charts/style548.xml" ContentType="application/vnd.ms-office.chartstyle+xml"/>
  <Override PartName="/xl/charts/colors548.xml" ContentType="application/vnd.ms-office.chartcolorstyle+xml"/>
  <Override PartName="/xl/charts/chart549.xml" ContentType="application/vnd.openxmlformats-officedocument.drawingml.chart+xml"/>
  <Override PartName="/xl/charts/style549.xml" ContentType="application/vnd.ms-office.chartstyle+xml"/>
  <Override PartName="/xl/charts/colors549.xml" ContentType="application/vnd.ms-office.chartcolorstyle+xml"/>
  <Override PartName="/xl/charts/chart550.xml" ContentType="application/vnd.openxmlformats-officedocument.drawingml.chart+xml"/>
  <Override PartName="/xl/charts/style550.xml" ContentType="application/vnd.ms-office.chartstyle+xml"/>
  <Override PartName="/xl/charts/colors550.xml" ContentType="application/vnd.ms-office.chartcolorstyle+xml"/>
  <Override PartName="/xl/charts/chart551.xml" ContentType="application/vnd.openxmlformats-officedocument.drawingml.chart+xml"/>
  <Override PartName="/xl/charts/style551.xml" ContentType="application/vnd.ms-office.chartstyle+xml"/>
  <Override PartName="/xl/charts/colors551.xml" ContentType="application/vnd.ms-office.chartcolorstyle+xml"/>
  <Override PartName="/xl/charts/chart552.xml" ContentType="application/vnd.openxmlformats-officedocument.drawingml.chart+xml"/>
  <Override PartName="/xl/charts/style552.xml" ContentType="application/vnd.ms-office.chartstyle+xml"/>
  <Override PartName="/xl/charts/colors552.xml" ContentType="application/vnd.ms-office.chartcolorstyle+xml"/>
  <Override PartName="/xl/charts/chart553.xml" ContentType="application/vnd.openxmlformats-officedocument.drawingml.chart+xml"/>
  <Override PartName="/xl/charts/style553.xml" ContentType="application/vnd.ms-office.chartstyle+xml"/>
  <Override PartName="/xl/charts/colors553.xml" ContentType="application/vnd.ms-office.chartcolorstyle+xml"/>
  <Override PartName="/xl/charts/chart554.xml" ContentType="application/vnd.openxmlformats-officedocument.drawingml.chart+xml"/>
  <Override PartName="/xl/charts/style554.xml" ContentType="application/vnd.ms-office.chartstyle+xml"/>
  <Override PartName="/xl/charts/colors554.xml" ContentType="application/vnd.ms-office.chartcolorstyle+xml"/>
  <Override PartName="/xl/charts/chart555.xml" ContentType="application/vnd.openxmlformats-officedocument.drawingml.chart+xml"/>
  <Override PartName="/xl/charts/style555.xml" ContentType="application/vnd.ms-office.chartstyle+xml"/>
  <Override PartName="/xl/charts/colors555.xml" ContentType="application/vnd.ms-office.chartcolorstyle+xml"/>
  <Override PartName="/xl/charts/chart556.xml" ContentType="application/vnd.openxmlformats-officedocument.drawingml.chart+xml"/>
  <Override PartName="/xl/charts/style556.xml" ContentType="application/vnd.ms-office.chartstyle+xml"/>
  <Override PartName="/xl/charts/colors556.xml" ContentType="application/vnd.ms-office.chartcolorstyle+xml"/>
  <Override PartName="/xl/charts/chart557.xml" ContentType="application/vnd.openxmlformats-officedocument.drawingml.chart+xml"/>
  <Override PartName="/xl/charts/style557.xml" ContentType="application/vnd.ms-office.chartstyle+xml"/>
  <Override PartName="/xl/charts/colors557.xml" ContentType="application/vnd.ms-office.chartcolorstyle+xml"/>
  <Override PartName="/xl/charts/chart558.xml" ContentType="application/vnd.openxmlformats-officedocument.drawingml.chart+xml"/>
  <Override PartName="/xl/charts/style558.xml" ContentType="application/vnd.ms-office.chartstyle+xml"/>
  <Override PartName="/xl/charts/colors558.xml" ContentType="application/vnd.ms-office.chartcolorstyle+xml"/>
  <Override PartName="/xl/charts/chart559.xml" ContentType="application/vnd.openxmlformats-officedocument.drawingml.chart+xml"/>
  <Override PartName="/xl/charts/style559.xml" ContentType="application/vnd.ms-office.chartstyle+xml"/>
  <Override PartName="/xl/charts/colors559.xml" ContentType="application/vnd.ms-office.chartcolorstyle+xml"/>
  <Override PartName="/xl/charts/chart560.xml" ContentType="application/vnd.openxmlformats-officedocument.drawingml.chart+xml"/>
  <Override PartName="/xl/charts/style560.xml" ContentType="application/vnd.ms-office.chartstyle+xml"/>
  <Override PartName="/xl/charts/colors560.xml" ContentType="application/vnd.ms-office.chartcolorstyle+xml"/>
  <Override PartName="/xl/charts/chart561.xml" ContentType="application/vnd.openxmlformats-officedocument.drawingml.chart+xml"/>
  <Override PartName="/xl/charts/style561.xml" ContentType="application/vnd.ms-office.chartstyle+xml"/>
  <Override PartName="/xl/charts/colors561.xml" ContentType="application/vnd.ms-office.chartcolorstyle+xml"/>
  <Override PartName="/xl/charts/chart562.xml" ContentType="application/vnd.openxmlformats-officedocument.drawingml.chart+xml"/>
  <Override PartName="/xl/charts/style562.xml" ContentType="application/vnd.ms-office.chartstyle+xml"/>
  <Override PartName="/xl/charts/colors562.xml" ContentType="application/vnd.ms-office.chartcolorstyle+xml"/>
  <Override PartName="/xl/charts/chart563.xml" ContentType="application/vnd.openxmlformats-officedocument.drawingml.chart+xml"/>
  <Override PartName="/xl/charts/style563.xml" ContentType="application/vnd.ms-office.chartstyle+xml"/>
  <Override PartName="/xl/charts/colors563.xml" ContentType="application/vnd.ms-office.chartcolorstyle+xml"/>
  <Override PartName="/xl/charts/chart564.xml" ContentType="application/vnd.openxmlformats-officedocument.drawingml.chart+xml"/>
  <Override PartName="/xl/charts/style564.xml" ContentType="application/vnd.ms-office.chartstyle+xml"/>
  <Override PartName="/xl/charts/colors564.xml" ContentType="application/vnd.ms-office.chartcolorstyle+xml"/>
  <Override PartName="/xl/charts/chart565.xml" ContentType="application/vnd.openxmlformats-officedocument.drawingml.chart+xml"/>
  <Override PartName="/xl/charts/style565.xml" ContentType="application/vnd.ms-office.chartstyle+xml"/>
  <Override PartName="/xl/charts/colors565.xml" ContentType="application/vnd.ms-office.chartcolorstyle+xml"/>
  <Override PartName="/xl/charts/chart566.xml" ContentType="application/vnd.openxmlformats-officedocument.drawingml.chart+xml"/>
  <Override PartName="/xl/charts/style566.xml" ContentType="application/vnd.ms-office.chartstyle+xml"/>
  <Override PartName="/xl/charts/colors566.xml" ContentType="application/vnd.ms-office.chartcolorstyle+xml"/>
  <Override PartName="/xl/charts/chart567.xml" ContentType="application/vnd.openxmlformats-officedocument.drawingml.chart+xml"/>
  <Override PartName="/xl/charts/style567.xml" ContentType="application/vnd.ms-office.chartstyle+xml"/>
  <Override PartName="/xl/charts/colors567.xml" ContentType="application/vnd.ms-office.chartcolorstyle+xml"/>
  <Override PartName="/xl/charts/chart568.xml" ContentType="application/vnd.openxmlformats-officedocument.drawingml.chart+xml"/>
  <Override PartName="/xl/charts/style568.xml" ContentType="application/vnd.ms-office.chartstyle+xml"/>
  <Override PartName="/xl/charts/colors568.xml" ContentType="application/vnd.ms-office.chartcolorstyle+xml"/>
  <Override PartName="/xl/charts/chart569.xml" ContentType="application/vnd.openxmlformats-officedocument.drawingml.chart+xml"/>
  <Override PartName="/xl/charts/style569.xml" ContentType="application/vnd.ms-office.chartstyle+xml"/>
  <Override PartName="/xl/charts/colors569.xml" ContentType="application/vnd.ms-office.chartcolorstyle+xml"/>
  <Override PartName="/xl/charts/chart570.xml" ContentType="application/vnd.openxmlformats-officedocument.drawingml.chart+xml"/>
  <Override PartName="/xl/charts/style570.xml" ContentType="application/vnd.ms-office.chartstyle+xml"/>
  <Override PartName="/xl/charts/colors570.xml" ContentType="application/vnd.ms-office.chartcolorstyle+xml"/>
  <Override PartName="/xl/charts/chart571.xml" ContentType="application/vnd.openxmlformats-officedocument.drawingml.chart+xml"/>
  <Override PartName="/xl/charts/style571.xml" ContentType="application/vnd.ms-office.chartstyle+xml"/>
  <Override PartName="/xl/charts/colors571.xml" ContentType="application/vnd.ms-office.chartcolorstyle+xml"/>
  <Override PartName="/xl/charts/chart572.xml" ContentType="application/vnd.openxmlformats-officedocument.drawingml.chart+xml"/>
  <Override PartName="/xl/charts/style572.xml" ContentType="application/vnd.ms-office.chartstyle+xml"/>
  <Override PartName="/xl/charts/colors572.xml" ContentType="application/vnd.ms-office.chartcolorstyle+xml"/>
  <Override PartName="/xl/charts/chart573.xml" ContentType="application/vnd.openxmlformats-officedocument.drawingml.chart+xml"/>
  <Override PartName="/xl/charts/style573.xml" ContentType="application/vnd.ms-office.chartstyle+xml"/>
  <Override PartName="/xl/charts/colors573.xml" ContentType="application/vnd.ms-office.chartcolorstyle+xml"/>
  <Override PartName="/xl/charts/chart574.xml" ContentType="application/vnd.openxmlformats-officedocument.drawingml.chart+xml"/>
  <Override PartName="/xl/charts/style574.xml" ContentType="application/vnd.ms-office.chartstyle+xml"/>
  <Override PartName="/xl/charts/colors574.xml" ContentType="application/vnd.ms-office.chartcolorstyle+xml"/>
  <Override PartName="/xl/charts/chart575.xml" ContentType="application/vnd.openxmlformats-officedocument.drawingml.chart+xml"/>
  <Override PartName="/xl/charts/style575.xml" ContentType="application/vnd.ms-office.chartstyle+xml"/>
  <Override PartName="/xl/charts/colors575.xml" ContentType="application/vnd.ms-office.chartcolorstyle+xml"/>
  <Override PartName="/xl/charts/chart576.xml" ContentType="application/vnd.openxmlformats-officedocument.drawingml.chart+xml"/>
  <Override PartName="/xl/charts/style576.xml" ContentType="application/vnd.ms-office.chartstyle+xml"/>
  <Override PartName="/xl/charts/colors576.xml" ContentType="application/vnd.ms-office.chartcolorstyle+xml"/>
  <Override PartName="/xl/charts/chart577.xml" ContentType="application/vnd.openxmlformats-officedocument.drawingml.chart+xml"/>
  <Override PartName="/xl/charts/style577.xml" ContentType="application/vnd.ms-office.chartstyle+xml"/>
  <Override PartName="/xl/charts/colors577.xml" ContentType="application/vnd.ms-office.chartcolorstyle+xml"/>
  <Override PartName="/xl/charts/chart578.xml" ContentType="application/vnd.openxmlformats-officedocument.drawingml.chart+xml"/>
  <Override PartName="/xl/charts/style578.xml" ContentType="application/vnd.ms-office.chartstyle+xml"/>
  <Override PartName="/xl/charts/colors578.xml" ContentType="application/vnd.ms-office.chartcolorstyle+xml"/>
  <Override PartName="/xl/charts/chart579.xml" ContentType="application/vnd.openxmlformats-officedocument.drawingml.chart+xml"/>
  <Override PartName="/xl/charts/style579.xml" ContentType="application/vnd.ms-office.chartstyle+xml"/>
  <Override PartName="/xl/charts/colors579.xml" ContentType="application/vnd.ms-office.chartcolorstyle+xml"/>
  <Override PartName="/xl/charts/chart580.xml" ContentType="application/vnd.openxmlformats-officedocument.drawingml.chart+xml"/>
  <Override PartName="/xl/charts/style580.xml" ContentType="application/vnd.ms-office.chartstyle+xml"/>
  <Override PartName="/xl/charts/colors580.xml" ContentType="application/vnd.ms-office.chartcolorstyle+xml"/>
  <Override PartName="/xl/charts/chart581.xml" ContentType="application/vnd.openxmlformats-officedocument.drawingml.chart+xml"/>
  <Override PartName="/xl/charts/style581.xml" ContentType="application/vnd.ms-office.chartstyle+xml"/>
  <Override PartName="/xl/charts/colors581.xml" ContentType="application/vnd.ms-office.chartcolorstyle+xml"/>
  <Override PartName="/xl/charts/chart582.xml" ContentType="application/vnd.openxmlformats-officedocument.drawingml.chart+xml"/>
  <Override PartName="/xl/charts/style582.xml" ContentType="application/vnd.ms-office.chartstyle+xml"/>
  <Override PartName="/xl/charts/colors582.xml" ContentType="application/vnd.ms-office.chartcolorstyle+xml"/>
  <Override PartName="/xl/charts/chart583.xml" ContentType="application/vnd.openxmlformats-officedocument.drawingml.chart+xml"/>
  <Override PartName="/xl/charts/style583.xml" ContentType="application/vnd.ms-office.chartstyle+xml"/>
  <Override PartName="/xl/charts/colors583.xml" ContentType="application/vnd.ms-office.chartcolorstyle+xml"/>
  <Override PartName="/xl/charts/chart584.xml" ContentType="application/vnd.openxmlformats-officedocument.drawingml.chart+xml"/>
  <Override PartName="/xl/charts/style584.xml" ContentType="application/vnd.ms-office.chartstyle+xml"/>
  <Override PartName="/xl/charts/colors584.xml" ContentType="application/vnd.ms-office.chartcolorstyle+xml"/>
  <Override PartName="/xl/charts/chart585.xml" ContentType="application/vnd.openxmlformats-officedocument.drawingml.chart+xml"/>
  <Override PartName="/xl/charts/style585.xml" ContentType="application/vnd.ms-office.chartstyle+xml"/>
  <Override PartName="/xl/charts/colors585.xml" ContentType="application/vnd.ms-office.chartcolorstyle+xml"/>
  <Override PartName="/xl/charts/chart586.xml" ContentType="application/vnd.openxmlformats-officedocument.drawingml.chart+xml"/>
  <Override PartName="/xl/charts/style586.xml" ContentType="application/vnd.ms-office.chartstyle+xml"/>
  <Override PartName="/xl/charts/colors586.xml" ContentType="application/vnd.ms-office.chartcolorstyle+xml"/>
  <Override PartName="/xl/charts/chart587.xml" ContentType="application/vnd.openxmlformats-officedocument.drawingml.chart+xml"/>
  <Override PartName="/xl/charts/style587.xml" ContentType="application/vnd.ms-office.chartstyle+xml"/>
  <Override PartName="/xl/charts/colors587.xml" ContentType="application/vnd.ms-office.chartcolorstyle+xml"/>
  <Override PartName="/xl/charts/chart588.xml" ContentType="application/vnd.openxmlformats-officedocument.drawingml.chart+xml"/>
  <Override PartName="/xl/charts/style588.xml" ContentType="application/vnd.ms-office.chartstyle+xml"/>
  <Override PartName="/xl/charts/colors588.xml" ContentType="application/vnd.ms-office.chartcolorstyle+xml"/>
  <Override PartName="/xl/charts/chart589.xml" ContentType="application/vnd.openxmlformats-officedocument.drawingml.chart+xml"/>
  <Override PartName="/xl/charts/style589.xml" ContentType="application/vnd.ms-office.chartstyle+xml"/>
  <Override PartName="/xl/charts/colors589.xml" ContentType="application/vnd.ms-office.chartcolorstyle+xml"/>
  <Override PartName="/xl/charts/chart590.xml" ContentType="application/vnd.openxmlformats-officedocument.drawingml.chart+xml"/>
  <Override PartName="/xl/charts/style590.xml" ContentType="application/vnd.ms-office.chartstyle+xml"/>
  <Override PartName="/xl/charts/colors590.xml" ContentType="application/vnd.ms-office.chartcolorstyle+xml"/>
  <Override PartName="/xl/charts/chart591.xml" ContentType="application/vnd.openxmlformats-officedocument.drawingml.chart+xml"/>
  <Override PartName="/xl/charts/style591.xml" ContentType="application/vnd.ms-office.chartstyle+xml"/>
  <Override PartName="/xl/charts/colors591.xml" ContentType="application/vnd.ms-office.chartcolorstyle+xml"/>
  <Override PartName="/xl/charts/chart592.xml" ContentType="application/vnd.openxmlformats-officedocument.drawingml.chart+xml"/>
  <Override PartName="/xl/charts/style592.xml" ContentType="application/vnd.ms-office.chartstyle+xml"/>
  <Override PartName="/xl/charts/colors592.xml" ContentType="application/vnd.ms-office.chartcolorstyle+xml"/>
  <Override PartName="/xl/charts/chart593.xml" ContentType="application/vnd.openxmlformats-officedocument.drawingml.chart+xml"/>
  <Override PartName="/xl/charts/style593.xml" ContentType="application/vnd.ms-office.chartstyle+xml"/>
  <Override PartName="/xl/charts/colors593.xml" ContentType="application/vnd.ms-office.chartcolorstyle+xml"/>
  <Override PartName="/xl/charts/chart594.xml" ContentType="application/vnd.openxmlformats-officedocument.drawingml.chart+xml"/>
  <Override PartName="/xl/charts/style594.xml" ContentType="application/vnd.ms-office.chartstyle+xml"/>
  <Override PartName="/xl/charts/colors594.xml" ContentType="application/vnd.ms-office.chartcolorstyle+xml"/>
  <Override PartName="/xl/charts/chart595.xml" ContentType="application/vnd.openxmlformats-officedocument.drawingml.chart+xml"/>
  <Override PartName="/xl/charts/style595.xml" ContentType="application/vnd.ms-office.chartstyle+xml"/>
  <Override PartName="/xl/charts/colors595.xml" ContentType="application/vnd.ms-office.chartcolorstyle+xml"/>
  <Override PartName="/xl/charts/chart596.xml" ContentType="application/vnd.openxmlformats-officedocument.drawingml.chart+xml"/>
  <Override PartName="/xl/charts/style596.xml" ContentType="application/vnd.ms-office.chartstyle+xml"/>
  <Override PartName="/xl/charts/colors596.xml" ContentType="application/vnd.ms-office.chartcolorstyle+xml"/>
  <Override PartName="/xl/charts/chart597.xml" ContentType="application/vnd.openxmlformats-officedocument.drawingml.chart+xml"/>
  <Override PartName="/xl/charts/style597.xml" ContentType="application/vnd.ms-office.chartstyle+xml"/>
  <Override PartName="/xl/charts/colors597.xml" ContentType="application/vnd.ms-office.chartcolorstyle+xml"/>
  <Override PartName="/xl/charts/chart598.xml" ContentType="application/vnd.openxmlformats-officedocument.drawingml.chart+xml"/>
  <Override PartName="/xl/charts/style598.xml" ContentType="application/vnd.ms-office.chartstyle+xml"/>
  <Override PartName="/xl/charts/colors598.xml" ContentType="application/vnd.ms-office.chartcolorstyle+xml"/>
  <Override PartName="/xl/charts/chart599.xml" ContentType="application/vnd.openxmlformats-officedocument.drawingml.chart+xml"/>
  <Override PartName="/xl/charts/style599.xml" ContentType="application/vnd.ms-office.chartstyle+xml"/>
  <Override PartName="/xl/charts/colors599.xml" ContentType="application/vnd.ms-office.chartcolorstyle+xml"/>
  <Override PartName="/xl/charts/chart600.xml" ContentType="application/vnd.openxmlformats-officedocument.drawingml.chart+xml"/>
  <Override PartName="/xl/charts/style600.xml" ContentType="application/vnd.ms-office.chartstyle+xml"/>
  <Override PartName="/xl/charts/colors600.xml" ContentType="application/vnd.ms-office.chartcolorstyle+xml"/>
  <Override PartName="/xl/drawings/drawing6.xml" ContentType="application/vnd.openxmlformats-officedocument.drawing+xml"/>
  <Override PartName="/xl/charts/chart601.xml" ContentType="application/vnd.openxmlformats-officedocument.drawingml.chart+xml"/>
  <Override PartName="/xl/charts/style601.xml" ContentType="application/vnd.ms-office.chartstyle+xml"/>
  <Override PartName="/xl/charts/colors601.xml" ContentType="application/vnd.ms-office.chartcolorstyle+xml"/>
  <Override PartName="/xl/charts/chart602.xml" ContentType="application/vnd.openxmlformats-officedocument.drawingml.chart+xml"/>
  <Override PartName="/xl/charts/style602.xml" ContentType="application/vnd.ms-office.chartstyle+xml"/>
  <Override PartName="/xl/charts/colors602.xml" ContentType="application/vnd.ms-office.chartcolorstyle+xml"/>
  <Override PartName="/xl/charts/chart603.xml" ContentType="application/vnd.openxmlformats-officedocument.drawingml.chart+xml"/>
  <Override PartName="/xl/charts/style603.xml" ContentType="application/vnd.ms-office.chartstyle+xml"/>
  <Override PartName="/xl/charts/colors603.xml" ContentType="application/vnd.ms-office.chartcolorstyle+xml"/>
  <Override PartName="/xl/charts/chart604.xml" ContentType="application/vnd.openxmlformats-officedocument.drawingml.chart+xml"/>
  <Override PartName="/xl/charts/style604.xml" ContentType="application/vnd.ms-office.chartstyle+xml"/>
  <Override PartName="/xl/charts/colors604.xml" ContentType="application/vnd.ms-office.chartcolorstyle+xml"/>
  <Override PartName="/xl/charts/chart605.xml" ContentType="application/vnd.openxmlformats-officedocument.drawingml.chart+xml"/>
  <Override PartName="/xl/charts/style605.xml" ContentType="application/vnd.ms-office.chartstyle+xml"/>
  <Override PartName="/xl/charts/colors605.xml" ContentType="application/vnd.ms-office.chartcolorstyle+xml"/>
  <Override PartName="/xl/charts/chart606.xml" ContentType="application/vnd.openxmlformats-officedocument.drawingml.chart+xml"/>
  <Override PartName="/xl/charts/style606.xml" ContentType="application/vnd.ms-office.chartstyle+xml"/>
  <Override PartName="/xl/charts/colors606.xml" ContentType="application/vnd.ms-office.chartcolorstyle+xml"/>
  <Override PartName="/xl/charts/chart607.xml" ContentType="application/vnd.openxmlformats-officedocument.drawingml.chart+xml"/>
  <Override PartName="/xl/charts/style607.xml" ContentType="application/vnd.ms-office.chartstyle+xml"/>
  <Override PartName="/xl/charts/colors607.xml" ContentType="application/vnd.ms-office.chartcolorstyle+xml"/>
  <Override PartName="/xl/charts/chart608.xml" ContentType="application/vnd.openxmlformats-officedocument.drawingml.chart+xml"/>
  <Override PartName="/xl/charts/style608.xml" ContentType="application/vnd.ms-office.chartstyle+xml"/>
  <Override PartName="/xl/charts/colors608.xml" ContentType="application/vnd.ms-office.chartcolorstyle+xml"/>
  <Override PartName="/xl/charts/chart609.xml" ContentType="application/vnd.openxmlformats-officedocument.drawingml.chart+xml"/>
  <Override PartName="/xl/charts/style609.xml" ContentType="application/vnd.ms-office.chartstyle+xml"/>
  <Override PartName="/xl/charts/colors609.xml" ContentType="application/vnd.ms-office.chartcolorstyle+xml"/>
  <Override PartName="/xl/charts/chart610.xml" ContentType="application/vnd.openxmlformats-officedocument.drawingml.chart+xml"/>
  <Override PartName="/xl/charts/style610.xml" ContentType="application/vnd.ms-office.chartstyle+xml"/>
  <Override PartName="/xl/charts/colors610.xml" ContentType="application/vnd.ms-office.chartcolorstyle+xml"/>
  <Override PartName="/xl/charts/chart611.xml" ContentType="application/vnd.openxmlformats-officedocument.drawingml.chart+xml"/>
  <Override PartName="/xl/charts/style611.xml" ContentType="application/vnd.ms-office.chartstyle+xml"/>
  <Override PartName="/xl/charts/colors611.xml" ContentType="application/vnd.ms-office.chartcolorstyle+xml"/>
  <Override PartName="/xl/charts/chart612.xml" ContentType="application/vnd.openxmlformats-officedocument.drawingml.chart+xml"/>
  <Override PartName="/xl/charts/style612.xml" ContentType="application/vnd.ms-office.chartstyle+xml"/>
  <Override PartName="/xl/charts/colors612.xml" ContentType="application/vnd.ms-office.chartcolorstyle+xml"/>
  <Override PartName="/xl/charts/chart613.xml" ContentType="application/vnd.openxmlformats-officedocument.drawingml.chart+xml"/>
  <Override PartName="/xl/charts/style613.xml" ContentType="application/vnd.ms-office.chartstyle+xml"/>
  <Override PartName="/xl/charts/colors613.xml" ContentType="application/vnd.ms-office.chartcolorstyle+xml"/>
  <Override PartName="/xl/charts/chart614.xml" ContentType="application/vnd.openxmlformats-officedocument.drawingml.chart+xml"/>
  <Override PartName="/xl/charts/style614.xml" ContentType="application/vnd.ms-office.chartstyle+xml"/>
  <Override PartName="/xl/charts/colors614.xml" ContentType="application/vnd.ms-office.chartcolorstyle+xml"/>
  <Override PartName="/xl/charts/chart615.xml" ContentType="application/vnd.openxmlformats-officedocument.drawingml.chart+xml"/>
  <Override PartName="/xl/charts/style615.xml" ContentType="application/vnd.ms-office.chartstyle+xml"/>
  <Override PartName="/xl/charts/colors615.xml" ContentType="application/vnd.ms-office.chartcolorstyle+xml"/>
  <Override PartName="/xl/charts/chart616.xml" ContentType="application/vnd.openxmlformats-officedocument.drawingml.chart+xml"/>
  <Override PartName="/xl/charts/style616.xml" ContentType="application/vnd.ms-office.chartstyle+xml"/>
  <Override PartName="/xl/charts/colors616.xml" ContentType="application/vnd.ms-office.chartcolorstyle+xml"/>
  <Override PartName="/xl/charts/chart617.xml" ContentType="application/vnd.openxmlformats-officedocument.drawingml.chart+xml"/>
  <Override PartName="/xl/charts/style617.xml" ContentType="application/vnd.ms-office.chartstyle+xml"/>
  <Override PartName="/xl/charts/colors617.xml" ContentType="application/vnd.ms-office.chartcolorstyle+xml"/>
  <Override PartName="/xl/charts/chart618.xml" ContentType="application/vnd.openxmlformats-officedocument.drawingml.chart+xml"/>
  <Override PartName="/xl/charts/style618.xml" ContentType="application/vnd.ms-office.chartstyle+xml"/>
  <Override PartName="/xl/charts/colors618.xml" ContentType="application/vnd.ms-office.chartcolorstyle+xml"/>
  <Override PartName="/xl/charts/chart619.xml" ContentType="application/vnd.openxmlformats-officedocument.drawingml.chart+xml"/>
  <Override PartName="/xl/charts/style619.xml" ContentType="application/vnd.ms-office.chartstyle+xml"/>
  <Override PartName="/xl/charts/colors619.xml" ContentType="application/vnd.ms-office.chartcolorstyle+xml"/>
  <Override PartName="/xl/charts/chart620.xml" ContentType="application/vnd.openxmlformats-officedocument.drawingml.chart+xml"/>
  <Override PartName="/xl/charts/style620.xml" ContentType="application/vnd.ms-office.chartstyle+xml"/>
  <Override PartName="/xl/charts/colors620.xml" ContentType="application/vnd.ms-office.chartcolorstyle+xml"/>
  <Override PartName="/xl/charts/chart621.xml" ContentType="application/vnd.openxmlformats-officedocument.drawingml.chart+xml"/>
  <Override PartName="/xl/charts/style621.xml" ContentType="application/vnd.ms-office.chartstyle+xml"/>
  <Override PartName="/xl/charts/colors621.xml" ContentType="application/vnd.ms-office.chartcolorstyle+xml"/>
  <Override PartName="/xl/charts/chart622.xml" ContentType="application/vnd.openxmlformats-officedocument.drawingml.chart+xml"/>
  <Override PartName="/xl/charts/style622.xml" ContentType="application/vnd.ms-office.chartstyle+xml"/>
  <Override PartName="/xl/charts/colors622.xml" ContentType="application/vnd.ms-office.chartcolorstyle+xml"/>
  <Override PartName="/xl/charts/chart623.xml" ContentType="application/vnd.openxmlformats-officedocument.drawingml.chart+xml"/>
  <Override PartName="/xl/charts/style623.xml" ContentType="application/vnd.ms-office.chartstyle+xml"/>
  <Override PartName="/xl/charts/colors623.xml" ContentType="application/vnd.ms-office.chartcolorstyle+xml"/>
  <Override PartName="/xl/charts/chart624.xml" ContentType="application/vnd.openxmlformats-officedocument.drawingml.chart+xml"/>
  <Override PartName="/xl/charts/style624.xml" ContentType="application/vnd.ms-office.chartstyle+xml"/>
  <Override PartName="/xl/charts/colors624.xml" ContentType="application/vnd.ms-office.chartcolorstyle+xml"/>
  <Override PartName="/xl/charts/chart625.xml" ContentType="application/vnd.openxmlformats-officedocument.drawingml.chart+xml"/>
  <Override PartName="/xl/charts/style625.xml" ContentType="application/vnd.ms-office.chartstyle+xml"/>
  <Override PartName="/xl/charts/colors625.xml" ContentType="application/vnd.ms-office.chartcolorstyle+xml"/>
  <Override PartName="/xl/charts/chart626.xml" ContentType="application/vnd.openxmlformats-officedocument.drawingml.chart+xml"/>
  <Override PartName="/xl/charts/style626.xml" ContentType="application/vnd.ms-office.chartstyle+xml"/>
  <Override PartName="/xl/charts/colors626.xml" ContentType="application/vnd.ms-office.chartcolorstyle+xml"/>
  <Override PartName="/xl/charts/chart627.xml" ContentType="application/vnd.openxmlformats-officedocument.drawingml.chart+xml"/>
  <Override PartName="/xl/charts/style627.xml" ContentType="application/vnd.ms-office.chartstyle+xml"/>
  <Override PartName="/xl/charts/colors627.xml" ContentType="application/vnd.ms-office.chartcolorstyle+xml"/>
  <Override PartName="/xl/charts/chart628.xml" ContentType="application/vnd.openxmlformats-officedocument.drawingml.chart+xml"/>
  <Override PartName="/xl/charts/style628.xml" ContentType="application/vnd.ms-office.chartstyle+xml"/>
  <Override PartName="/xl/charts/colors628.xml" ContentType="application/vnd.ms-office.chartcolorstyle+xml"/>
  <Override PartName="/xl/charts/chart629.xml" ContentType="application/vnd.openxmlformats-officedocument.drawingml.chart+xml"/>
  <Override PartName="/xl/charts/style629.xml" ContentType="application/vnd.ms-office.chartstyle+xml"/>
  <Override PartName="/xl/charts/colors629.xml" ContentType="application/vnd.ms-office.chartcolorstyle+xml"/>
  <Override PartName="/xl/charts/chart630.xml" ContentType="application/vnd.openxmlformats-officedocument.drawingml.chart+xml"/>
  <Override PartName="/xl/charts/style630.xml" ContentType="application/vnd.ms-office.chartstyle+xml"/>
  <Override PartName="/xl/charts/colors630.xml" ContentType="application/vnd.ms-office.chartcolorstyle+xml"/>
  <Override PartName="/xl/charts/chart631.xml" ContentType="application/vnd.openxmlformats-officedocument.drawingml.chart+xml"/>
  <Override PartName="/xl/charts/style631.xml" ContentType="application/vnd.ms-office.chartstyle+xml"/>
  <Override PartName="/xl/charts/colors631.xml" ContentType="application/vnd.ms-office.chartcolorstyle+xml"/>
  <Override PartName="/xl/charts/chart632.xml" ContentType="application/vnd.openxmlformats-officedocument.drawingml.chart+xml"/>
  <Override PartName="/xl/charts/style632.xml" ContentType="application/vnd.ms-office.chartstyle+xml"/>
  <Override PartName="/xl/charts/colors632.xml" ContentType="application/vnd.ms-office.chartcolorstyle+xml"/>
  <Override PartName="/xl/charts/chart633.xml" ContentType="application/vnd.openxmlformats-officedocument.drawingml.chart+xml"/>
  <Override PartName="/xl/charts/style633.xml" ContentType="application/vnd.ms-office.chartstyle+xml"/>
  <Override PartName="/xl/charts/colors633.xml" ContentType="application/vnd.ms-office.chartcolorstyle+xml"/>
  <Override PartName="/xl/charts/chart634.xml" ContentType="application/vnd.openxmlformats-officedocument.drawingml.chart+xml"/>
  <Override PartName="/xl/charts/style634.xml" ContentType="application/vnd.ms-office.chartstyle+xml"/>
  <Override PartName="/xl/charts/colors634.xml" ContentType="application/vnd.ms-office.chartcolorstyle+xml"/>
  <Override PartName="/xl/charts/chart635.xml" ContentType="application/vnd.openxmlformats-officedocument.drawingml.chart+xml"/>
  <Override PartName="/xl/charts/style635.xml" ContentType="application/vnd.ms-office.chartstyle+xml"/>
  <Override PartName="/xl/charts/colors635.xml" ContentType="application/vnd.ms-office.chartcolorstyle+xml"/>
  <Override PartName="/xl/charts/chart636.xml" ContentType="application/vnd.openxmlformats-officedocument.drawingml.chart+xml"/>
  <Override PartName="/xl/charts/style636.xml" ContentType="application/vnd.ms-office.chartstyle+xml"/>
  <Override PartName="/xl/charts/colors636.xml" ContentType="application/vnd.ms-office.chartcolorstyle+xml"/>
  <Override PartName="/xl/charts/chart637.xml" ContentType="application/vnd.openxmlformats-officedocument.drawingml.chart+xml"/>
  <Override PartName="/xl/charts/style637.xml" ContentType="application/vnd.ms-office.chartstyle+xml"/>
  <Override PartName="/xl/charts/colors637.xml" ContentType="application/vnd.ms-office.chartcolorstyle+xml"/>
  <Override PartName="/xl/charts/chart638.xml" ContentType="application/vnd.openxmlformats-officedocument.drawingml.chart+xml"/>
  <Override PartName="/xl/charts/style638.xml" ContentType="application/vnd.ms-office.chartstyle+xml"/>
  <Override PartName="/xl/charts/colors638.xml" ContentType="application/vnd.ms-office.chartcolorstyle+xml"/>
  <Override PartName="/xl/charts/chart639.xml" ContentType="application/vnd.openxmlformats-officedocument.drawingml.chart+xml"/>
  <Override PartName="/xl/charts/style639.xml" ContentType="application/vnd.ms-office.chartstyle+xml"/>
  <Override PartName="/xl/charts/colors639.xml" ContentType="application/vnd.ms-office.chartcolorstyle+xml"/>
  <Override PartName="/xl/charts/chart640.xml" ContentType="application/vnd.openxmlformats-officedocument.drawingml.chart+xml"/>
  <Override PartName="/xl/charts/style640.xml" ContentType="application/vnd.ms-office.chartstyle+xml"/>
  <Override PartName="/xl/charts/colors640.xml" ContentType="application/vnd.ms-office.chartcolorstyle+xml"/>
  <Override PartName="/xl/charts/chart641.xml" ContentType="application/vnd.openxmlformats-officedocument.drawingml.chart+xml"/>
  <Override PartName="/xl/charts/style641.xml" ContentType="application/vnd.ms-office.chartstyle+xml"/>
  <Override PartName="/xl/charts/colors641.xml" ContentType="application/vnd.ms-office.chartcolorstyle+xml"/>
  <Override PartName="/xl/charts/chart642.xml" ContentType="application/vnd.openxmlformats-officedocument.drawingml.chart+xml"/>
  <Override PartName="/xl/charts/style642.xml" ContentType="application/vnd.ms-office.chartstyle+xml"/>
  <Override PartName="/xl/charts/colors642.xml" ContentType="application/vnd.ms-office.chartcolorstyle+xml"/>
  <Override PartName="/xl/charts/chart643.xml" ContentType="application/vnd.openxmlformats-officedocument.drawingml.chart+xml"/>
  <Override PartName="/xl/charts/style643.xml" ContentType="application/vnd.ms-office.chartstyle+xml"/>
  <Override PartName="/xl/charts/colors643.xml" ContentType="application/vnd.ms-office.chartcolorstyle+xml"/>
  <Override PartName="/xl/charts/chart644.xml" ContentType="application/vnd.openxmlformats-officedocument.drawingml.chart+xml"/>
  <Override PartName="/xl/charts/style644.xml" ContentType="application/vnd.ms-office.chartstyle+xml"/>
  <Override PartName="/xl/charts/colors644.xml" ContentType="application/vnd.ms-office.chartcolorstyle+xml"/>
  <Override PartName="/xl/charts/chart645.xml" ContentType="application/vnd.openxmlformats-officedocument.drawingml.chart+xml"/>
  <Override PartName="/xl/charts/style645.xml" ContentType="application/vnd.ms-office.chartstyle+xml"/>
  <Override PartName="/xl/charts/colors645.xml" ContentType="application/vnd.ms-office.chartcolorstyle+xml"/>
  <Override PartName="/xl/charts/chart646.xml" ContentType="application/vnd.openxmlformats-officedocument.drawingml.chart+xml"/>
  <Override PartName="/xl/charts/style646.xml" ContentType="application/vnd.ms-office.chartstyle+xml"/>
  <Override PartName="/xl/charts/colors646.xml" ContentType="application/vnd.ms-office.chartcolorstyle+xml"/>
  <Override PartName="/xl/charts/chart647.xml" ContentType="application/vnd.openxmlformats-officedocument.drawingml.chart+xml"/>
  <Override PartName="/xl/charts/style647.xml" ContentType="application/vnd.ms-office.chartstyle+xml"/>
  <Override PartName="/xl/charts/colors647.xml" ContentType="application/vnd.ms-office.chartcolorstyle+xml"/>
  <Override PartName="/xl/charts/chart648.xml" ContentType="application/vnd.openxmlformats-officedocument.drawingml.chart+xml"/>
  <Override PartName="/xl/charts/style648.xml" ContentType="application/vnd.ms-office.chartstyle+xml"/>
  <Override PartName="/xl/charts/colors648.xml" ContentType="application/vnd.ms-office.chartcolorstyle+xml"/>
  <Override PartName="/xl/charts/chart649.xml" ContentType="application/vnd.openxmlformats-officedocument.drawingml.chart+xml"/>
  <Override PartName="/xl/charts/style649.xml" ContentType="application/vnd.ms-office.chartstyle+xml"/>
  <Override PartName="/xl/charts/colors649.xml" ContentType="application/vnd.ms-office.chartcolorstyle+xml"/>
  <Override PartName="/xl/charts/chart650.xml" ContentType="application/vnd.openxmlformats-officedocument.drawingml.chart+xml"/>
  <Override PartName="/xl/charts/style650.xml" ContentType="application/vnd.ms-office.chartstyle+xml"/>
  <Override PartName="/xl/charts/colors650.xml" ContentType="application/vnd.ms-office.chartcolorstyle+xml"/>
  <Override PartName="/xl/charts/chart651.xml" ContentType="application/vnd.openxmlformats-officedocument.drawingml.chart+xml"/>
  <Override PartName="/xl/charts/style651.xml" ContentType="application/vnd.ms-office.chartstyle+xml"/>
  <Override PartName="/xl/charts/colors651.xml" ContentType="application/vnd.ms-office.chartcolorstyle+xml"/>
  <Override PartName="/xl/charts/chart652.xml" ContentType="application/vnd.openxmlformats-officedocument.drawingml.chart+xml"/>
  <Override PartName="/xl/charts/style652.xml" ContentType="application/vnd.ms-office.chartstyle+xml"/>
  <Override PartName="/xl/charts/colors652.xml" ContentType="application/vnd.ms-office.chartcolorstyle+xml"/>
  <Override PartName="/xl/charts/chart653.xml" ContentType="application/vnd.openxmlformats-officedocument.drawingml.chart+xml"/>
  <Override PartName="/xl/charts/style653.xml" ContentType="application/vnd.ms-office.chartstyle+xml"/>
  <Override PartName="/xl/charts/colors653.xml" ContentType="application/vnd.ms-office.chartcolorstyle+xml"/>
  <Override PartName="/xl/charts/chart654.xml" ContentType="application/vnd.openxmlformats-officedocument.drawingml.chart+xml"/>
  <Override PartName="/xl/charts/style654.xml" ContentType="application/vnd.ms-office.chartstyle+xml"/>
  <Override PartName="/xl/charts/colors654.xml" ContentType="application/vnd.ms-office.chartcolorstyle+xml"/>
  <Override PartName="/xl/charts/chart655.xml" ContentType="application/vnd.openxmlformats-officedocument.drawingml.chart+xml"/>
  <Override PartName="/xl/charts/style655.xml" ContentType="application/vnd.ms-office.chartstyle+xml"/>
  <Override PartName="/xl/charts/colors655.xml" ContentType="application/vnd.ms-office.chartcolorstyle+xml"/>
  <Override PartName="/xl/charts/chart656.xml" ContentType="application/vnd.openxmlformats-officedocument.drawingml.chart+xml"/>
  <Override PartName="/xl/charts/style656.xml" ContentType="application/vnd.ms-office.chartstyle+xml"/>
  <Override PartName="/xl/charts/colors656.xml" ContentType="application/vnd.ms-office.chartcolorstyle+xml"/>
  <Override PartName="/xl/charts/chart657.xml" ContentType="application/vnd.openxmlformats-officedocument.drawingml.chart+xml"/>
  <Override PartName="/xl/charts/style657.xml" ContentType="application/vnd.ms-office.chartstyle+xml"/>
  <Override PartName="/xl/charts/colors657.xml" ContentType="application/vnd.ms-office.chartcolorstyle+xml"/>
  <Override PartName="/xl/charts/chart658.xml" ContentType="application/vnd.openxmlformats-officedocument.drawingml.chart+xml"/>
  <Override PartName="/xl/charts/style658.xml" ContentType="application/vnd.ms-office.chartstyle+xml"/>
  <Override PartName="/xl/charts/colors658.xml" ContentType="application/vnd.ms-office.chartcolorstyle+xml"/>
  <Override PartName="/xl/charts/chart659.xml" ContentType="application/vnd.openxmlformats-officedocument.drawingml.chart+xml"/>
  <Override PartName="/xl/charts/style659.xml" ContentType="application/vnd.ms-office.chartstyle+xml"/>
  <Override PartName="/xl/charts/colors659.xml" ContentType="application/vnd.ms-office.chartcolorstyle+xml"/>
  <Override PartName="/xl/charts/chart660.xml" ContentType="application/vnd.openxmlformats-officedocument.drawingml.chart+xml"/>
  <Override PartName="/xl/charts/style660.xml" ContentType="application/vnd.ms-office.chartstyle+xml"/>
  <Override PartName="/xl/charts/colors660.xml" ContentType="application/vnd.ms-office.chartcolorstyle+xml"/>
  <Override PartName="/xl/charts/chart661.xml" ContentType="application/vnd.openxmlformats-officedocument.drawingml.chart+xml"/>
  <Override PartName="/xl/charts/style661.xml" ContentType="application/vnd.ms-office.chartstyle+xml"/>
  <Override PartName="/xl/charts/colors661.xml" ContentType="application/vnd.ms-office.chartcolorstyle+xml"/>
  <Override PartName="/xl/charts/chart662.xml" ContentType="application/vnd.openxmlformats-officedocument.drawingml.chart+xml"/>
  <Override PartName="/xl/charts/style662.xml" ContentType="application/vnd.ms-office.chartstyle+xml"/>
  <Override PartName="/xl/charts/colors662.xml" ContentType="application/vnd.ms-office.chartcolorstyle+xml"/>
  <Override PartName="/xl/charts/chart663.xml" ContentType="application/vnd.openxmlformats-officedocument.drawingml.chart+xml"/>
  <Override PartName="/xl/charts/style663.xml" ContentType="application/vnd.ms-office.chartstyle+xml"/>
  <Override PartName="/xl/charts/colors663.xml" ContentType="application/vnd.ms-office.chartcolorstyle+xml"/>
  <Override PartName="/xl/charts/chart664.xml" ContentType="application/vnd.openxmlformats-officedocument.drawingml.chart+xml"/>
  <Override PartName="/xl/charts/style664.xml" ContentType="application/vnd.ms-office.chartstyle+xml"/>
  <Override PartName="/xl/charts/colors664.xml" ContentType="application/vnd.ms-office.chartcolorstyle+xml"/>
  <Override PartName="/xl/charts/chart665.xml" ContentType="application/vnd.openxmlformats-officedocument.drawingml.chart+xml"/>
  <Override PartName="/xl/charts/style665.xml" ContentType="application/vnd.ms-office.chartstyle+xml"/>
  <Override PartName="/xl/charts/colors665.xml" ContentType="application/vnd.ms-office.chartcolorstyle+xml"/>
  <Override PartName="/xl/charts/chart666.xml" ContentType="application/vnd.openxmlformats-officedocument.drawingml.chart+xml"/>
  <Override PartName="/xl/charts/style666.xml" ContentType="application/vnd.ms-office.chartstyle+xml"/>
  <Override PartName="/xl/charts/colors666.xml" ContentType="application/vnd.ms-office.chartcolorstyle+xml"/>
  <Override PartName="/xl/charts/chart667.xml" ContentType="application/vnd.openxmlformats-officedocument.drawingml.chart+xml"/>
  <Override PartName="/xl/charts/style667.xml" ContentType="application/vnd.ms-office.chartstyle+xml"/>
  <Override PartName="/xl/charts/colors667.xml" ContentType="application/vnd.ms-office.chartcolorstyle+xml"/>
  <Override PartName="/xl/charts/chart668.xml" ContentType="application/vnd.openxmlformats-officedocument.drawingml.chart+xml"/>
  <Override PartName="/xl/charts/style668.xml" ContentType="application/vnd.ms-office.chartstyle+xml"/>
  <Override PartName="/xl/charts/colors668.xml" ContentType="application/vnd.ms-office.chartcolorstyle+xml"/>
  <Override PartName="/xl/charts/chart669.xml" ContentType="application/vnd.openxmlformats-officedocument.drawingml.chart+xml"/>
  <Override PartName="/xl/charts/style669.xml" ContentType="application/vnd.ms-office.chartstyle+xml"/>
  <Override PartName="/xl/charts/colors669.xml" ContentType="application/vnd.ms-office.chartcolorstyle+xml"/>
  <Override PartName="/xl/charts/chart670.xml" ContentType="application/vnd.openxmlformats-officedocument.drawingml.chart+xml"/>
  <Override PartName="/xl/charts/style670.xml" ContentType="application/vnd.ms-office.chartstyle+xml"/>
  <Override PartName="/xl/charts/colors670.xml" ContentType="application/vnd.ms-office.chartcolorstyle+xml"/>
  <Override PartName="/xl/charts/chart671.xml" ContentType="application/vnd.openxmlformats-officedocument.drawingml.chart+xml"/>
  <Override PartName="/xl/charts/style671.xml" ContentType="application/vnd.ms-office.chartstyle+xml"/>
  <Override PartName="/xl/charts/colors671.xml" ContentType="application/vnd.ms-office.chartcolorstyle+xml"/>
  <Override PartName="/xl/charts/chart672.xml" ContentType="application/vnd.openxmlformats-officedocument.drawingml.chart+xml"/>
  <Override PartName="/xl/charts/style672.xml" ContentType="application/vnd.ms-office.chartstyle+xml"/>
  <Override PartName="/xl/charts/colors672.xml" ContentType="application/vnd.ms-office.chartcolorstyle+xml"/>
  <Override PartName="/xl/charts/chart673.xml" ContentType="application/vnd.openxmlformats-officedocument.drawingml.chart+xml"/>
  <Override PartName="/xl/charts/style673.xml" ContentType="application/vnd.ms-office.chartstyle+xml"/>
  <Override PartName="/xl/charts/colors673.xml" ContentType="application/vnd.ms-office.chartcolorstyle+xml"/>
  <Override PartName="/xl/charts/chart674.xml" ContentType="application/vnd.openxmlformats-officedocument.drawingml.chart+xml"/>
  <Override PartName="/xl/charts/style674.xml" ContentType="application/vnd.ms-office.chartstyle+xml"/>
  <Override PartName="/xl/charts/colors674.xml" ContentType="application/vnd.ms-office.chartcolorstyle+xml"/>
  <Override PartName="/xl/charts/chart675.xml" ContentType="application/vnd.openxmlformats-officedocument.drawingml.chart+xml"/>
  <Override PartName="/xl/charts/style675.xml" ContentType="application/vnd.ms-office.chartstyle+xml"/>
  <Override PartName="/xl/charts/colors675.xml" ContentType="application/vnd.ms-office.chartcolorstyle+xml"/>
  <Override PartName="/xl/charts/chart676.xml" ContentType="application/vnd.openxmlformats-officedocument.drawingml.chart+xml"/>
  <Override PartName="/xl/charts/style676.xml" ContentType="application/vnd.ms-office.chartstyle+xml"/>
  <Override PartName="/xl/charts/colors676.xml" ContentType="application/vnd.ms-office.chartcolorstyle+xml"/>
  <Override PartName="/xl/charts/chart677.xml" ContentType="application/vnd.openxmlformats-officedocument.drawingml.chart+xml"/>
  <Override PartName="/xl/charts/style677.xml" ContentType="application/vnd.ms-office.chartstyle+xml"/>
  <Override PartName="/xl/charts/colors677.xml" ContentType="application/vnd.ms-office.chartcolorstyle+xml"/>
  <Override PartName="/xl/charts/chart678.xml" ContentType="application/vnd.openxmlformats-officedocument.drawingml.chart+xml"/>
  <Override PartName="/xl/charts/style678.xml" ContentType="application/vnd.ms-office.chartstyle+xml"/>
  <Override PartName="/xl/charts/colors678.xml" ContentType="application/vnd.ms-office.chartcolorstyle+xml"/>
  <Override PartName="/xl/charts/chart679.xml" ContentType="application/vnd.openxmlformats-officedocument.drawingml.chart+xml"/>
  <Override PartName="/xl/charts/style679.xml" ContentType="application/vnd.ms-office.chartstyle+xml"/>
  <Override PartName="/xl/charts/colors679.xml" ContentType="application/vnd.ms-office.chartcolorstyle+xml"/>
  <Override PartName="/xl/charts/chart680.xml" ContentType="application/vnd.openxmlformats-officedocument.drawingml.chart+xml"/>
  <Override PartName="/xl/charts/style680.xml" ContentType="application/vnd.ms-office.chartstyle+xml"/>
  <Override PartName="/xl/charts/colors680.xml" ContentType="application/vnd.ms-office.chartcolorstyle+xml"/>
  <Override PartName="/xl/charts/chart681.xml" ContentType="application/vnd.openxmlformats-officedocument.drawingml.chart+xml"/>
  <Override PartName="/xl/charts/style681.xml" ContentType="application/vnd.ms-office.chartstyle+xml"/>
  <Override PartName="/xl/charts/colors681.xml" ContentType="application/vnd.ms-office.chartcolorstyle+xml"/>
  <Override PartName="/xl/charts/chart682.xml" ContentType="application/vnd.openxmlformats-officedocument.drawingml.chart+xml"/>
  <Override PartName="/xl/charts/style682.xml" ContentType="application/vnd.ms-office.chartstyle+xml"/>
  <Override PartName="/xl/charts/colors682.xml" ContentType="application/vnd.ms-office.chartcolorstyle+xml"/>
  <Override PartName="/xl/charts/chart683.xml" ContentType="application/vnd.openxmlformats-officedocument.drawingml.chart+xml"/>
  <Override PartName="/xl/charts/style683.xml" ContentType="application/vnd.ms-office.chartstyle+xml"/>
  <Override PartName="/xl/charts/colors683.xml" ContentType="application/vnd.ms-office.chartcolorstyle+xml"/>
  <Override PartName="/xl/charts/chart684.xml" ContentType="application/vnd.openxmlformats-officedocument.drawingml.chart+xml"/>
  <Override PartName="/xl/charts/style684.xml" ContentType="application/vnd.ms-office.chartstyle+xml"/>
  <Override PartName="/xl/charts/colors684.xml" ContentType="application/vnd.ms-office.chartcolorstyle+xml"/>
  <Override PartName="/xl/charts/chart685.xml" ContentType="application/vnd.openxmlformats-officedocument.drawingml.chart+xml"/>
  <Override PartName="/xl/charts/style685.xml" ContentType="application/vnd.ms-office.chartstyle+xml"/>
  <Override PartName="/xl/charts/colors685.xml" ContentType="application/vnd.ms-office.chartcolorstyle+xml"/>
  <Override PartName="/xl/charts/chart686.xml" ContentType="application/vnd.openxmlformats-officedocument.drawingml.chart+xml"/>
  <Override PartName="/xl/charts/style686.xml" ContentType="application/vnd.ms-office.chartstyle+xml"/>
  <Override PartName="/xl/charts/colors686.xml" ContentType="application/vnd.ms-office.chartcolorstyle+xml"/>
  <Override PartName="/xl/charts/chart687.xml" ContentType="application/vnd.openxmlformats-officedocument.drawingml.chart+xml"/>
  <Override PartName="/xl/charts/style687.xml" ContentType="application/vnd.ms-office.chartstyle+xml"/>
  <Override PartName="/xl/charts/colors687.xml" ContentType="application/vnd.ms-office.chartcolorstyle+xml"/>
  <Override PartName="/xl/charts/chart688.xml" ContentType="application/vnd.openxmlformats-officedocument.drawingml.chart+xml"/>
  <Override PartName="/xl/charts/style688.xml" ContentType="application/vnd.ms-office.chartstyle+xml"/>
  <Override PartName="/xl/charts/colors688.xml" ContentType="application/vnd.ms-office.chartcolorstyle+xml"/>
  <Override PartName="/xl/charts/chart689.xml" ContentType="application/vnd.openxmlformats-officedocument.drawingml.chart+xml"/>
  <Override PartName="/xl/charts/style689.xml" ContentType="application/vnd.ms-office.chartstyle+xml"/>
  <Override PartName="/xl/charts/colors689.xml" ContentType="application/vnd.ms-office.chartcolorstyle+xml"/>
  <Override PartName="/xl/charts/chart690.xml" ContentType="application/vnd.openxmlformats-officedocument.drawingml.chart+xml"/>
  <Override PartName="/xl/charts/style690.xml" ContentType="application/vnd.ms-office.chartstyle+xml"/>
  <Override PartName="/xl/charts/colors690.xml" ContentType="application/vnd.ms-office.chartcolorstyle+xml"/>
  <Override PartName="/xl/charts/chart691.xml" ContentType="application/vnd.openxmlformats-officedocument.drawingml.chart+xml"/>
  <Override PartName="/xl/charts/style691.xml" ContentType="application/vnd.ms-office.chartstyle+xml"/>
  <Override PartName="/xl/charts/colors691.xml" ContentType="application/vnd.ms-office.chartcolorstyle+xml"/>
  <Override PartName="/xl/charts/chart692.xml" ContentType="application/vnd.openxmlformats-officedocument.drawingml.chart+xml"/>
  <Override PartName="/xl/charts/style692.xml" ContentType="application/vnd.ms-office.chartstyle+xml"/>
  <Override PartName="/xl/charts/colors692.xml" ContentType="application/vnd.ms-office.chartcolorstyle+xml"/>
  <Override PartName="/xl/charts/chart693.xml" ContentType="application/vnd.openxmlformats-officedocument.drawingml.chart+xml"/>
  <Override PartName="/xl/charts/style693.xml" ContentType="application/vnd.ms-office.chartstyle+xml"/>
  <Override PartName="/xl/charts/colors693.xml" ContentType="application/vnd.ms-office.chartcolorstyle+xml"/>
  <Override PartName="/xl/charts/chart694.xml" ContentType="application/vnd.openxmlformats-officedocument.drawingml.chart+xml"/>
  <Override PartName="/xl/charts/style694.xml" ContentType="application/vnd.ms-office.chartstyle+xml"/>
  <Override PartName="/xl/charts/colors694.xml" ContentType="application/vnd.ms-office.chartcolorstyle+xml"/>
  <Override PartName="/xl/charts/chart695.xml" ContentType="application/vnd.openxmlformats-officedocument.drawingml.chart+xml"/>
  <Override PartName="/xl/charts/style695.xml" ContentType="application/vnd.ms-office.chartstyle+xml"/>
  <Override PartName="/xl/charts/colors695.xml" ContentType="application/vnd.ms-office.chartcolorstyle+xml"/>
  <Override PartName="/xl/charts/chart696.xml" ContentType="application/vnd.openxmlformats-officedocument.drawingml.chart+xml"/>
  <Override PartName="/xl/charts/style696.xml" ContentType="application/vnd.ms-office.chartstyle+xml"/>
  <Override PartName="/xl/charts/colors696.xml" ContentType="application/vnd.ms-office.chartcolorstyle+xml"/>
  <Override PartName="/xl/charts/chart697.xml" ContentType="application/vnd.openxmlformats-officedocument.drawingml.chart+xml"/>
  <Override PartName="/xl/charts/style697.xml" ContentType="application/vnd.ms-office.chartstyle+xml"/>
  <Override PartName="/xl/charts/colors697.xml" ContentType="application/vnd.ms-office.chartcolorstyle+xml"/>
  <Override PartName="/xl/charts/chart698.xml" ContentType="application/vnd.openxmlformats-officedocument.drawingml.chart+xml"/>
  <Override PartName="/xl/charts/style698.xml" ContentType="application/vnd.ms-office.chartstyle+xml"/>
  <Override PartName="/xl/charts/colors698.xml" ContentType="application/vnd.ms-office.chartcolorstyle+xml"/>
  <Override PartName="/xl/charts/chart699.xml" ContentType="application/vnd.openxmlformats-officedocument.drawingml.chart+xml"/>
  <Override PartName="/xl/charts/style699.xml" ContentType="application/vnd.ms-office.chartstyle+xml"/>
  <Override PartName="/xl/charts/colors699.xml" ContentType="application/vnd.ms-office.chartcolorstyle+xml"/>
  <Override PartName="/xl/charts/chart700.xml" ContentType="application/vnd.openxmlformats-officedocument.drawingml.chart+xml"/>
  <Override PartName="/xl/charts/style700.xml" ContentType="application/vnd.ms-office.chartstyle+xml"/>
  <Override PartName="/xl/charts/colors700.xml" ContentType="application/vnd.ms-office.chartcolorstyle+xml"/>
  <Override PartName="/xl/charts/chart701.xml" ContentType="application/vnd.openxmlformats-officedocument.drawingml.chart+xml"/>
  <Override PartName="/xl/charts/style701.xml" ContentType="application/vnd.ms-office.chartstyle+xml"/>
  <Override PartName="/xl/charts/colors701.xml" ContentType="application/vnd.ms-office.chartcolorstyle+xml"/>
  <Override PartName="/xl/charts/chart702.xml" ContentType="application/vnd.openxmlformats-officedocument.drawingml.chart+xml"/>
  <Override PartName="/xl/charts/style702.xml" ContentType="application/vnd.ms-office.chartstyle+xml"/>
  <Override PartName="/xl/charts/colors702.xml" ContentType="application/vnd.ms-office.chartcolorstyle+xml"/>
  <Override PartName="/xl/charts/chart703.xml" ContentType="application/vnd.openxmlformats-officedocument.drawingml.chart+xml"/>
  <Override PartName="/xl/charts/style703.xml" ContentType="application/vnd.ms-office.chartstyle+xml"/>
  <Override PartName="/xl/charts/colors703.xml" ContentType="application/vnd.ms-office.chartcolorstyle+xml"/>
  <Override PartName="/xl/charts/chart704.xml" ContentType="application/vnd.openxmlformats-officedocument.drawingml.chart+xml"/>
  <Override PartName="/xl/charts/style704.xml" ContentType="application/vnd.ms-office.chartstyle+xml"/>
  <Override PartName="/xl/charts/colors704.xml" ContentType="application/vnd.ms-office.chartcolorstyle+xml"/>
  <Override PartName="/xl/charts/chart705.xml" ContentType="application/vnd.openxmlformats-officedocument.drawingml.chart+xml"/>
  <Override PartName="/xl/charts/style705.xml" ContentType="application/vnd.ms-office.chartstyle+xml"/>
  <Override PartName="/xl/charts/colors705.xml" ContentType="application/vnd.ms-office.chartcolorstyle+xml"/>
  <Override PartName="/xl/charts/chart706.xml" ContentType="application/vnd.openxmlformats-officedocument.drawingml.chart+xml"/>
  <Override PartName="/xl/charts/style706.xml" ContentType="application/vnd.ms-office.chartstyle+xml"/>
  <Override PartName="/xl/charts/colors706.xml" ContentType="application/vnd.ms-office.chartcolorstyle+xml"/>
  <Override PartName="/xl/charts/chart707.xml" ContentType="application/vnd.openxmlformats-officedocument.drawingml.chart+xml"/>
  <Override PartName="/xl/charts/style707.xml" ContentType="application/vnd.ms-office.chartstyle+xml"/>
  <Override PartName="/xl/charts/colors707.xml" ContentType="application/vnd.ms-office.chartcolorstyle+xml"/>
  <Override PartName="/xl/charts/chart708.xml" ContentType="application/vnd.openxmlformats-officedocument.drawingml.chart+xml"/>
  <Override PartName="/xl/charts/style708.xml" ContentType="application/vnd.ms-office.chartstyle+xml"/>
  <Override PartName="/xl/charts/colors708.xml" ContentType="application/vnd.ms-office.chartcolorstyle+xml"/>
  <Override PartName="/xl/charts/chart709.xml" ContentType="application/vnd.openxmlformats-officedocument.drawingml.chart+xml"/>
  <Override PartName="/xl/charts/style709.xml" ContentType="application/vnd.ms-office.chartstyle+xml"/>
  <Override PartName="/xl/charts/colors709.xml" ContentType="application/vnd.ms-office.chartcolorstyle+xml"/>
  <Override PartName="/xl/charts/chart710.xml" ContentType="application/vnd.openxmlformats-officedocument.drawingml.chart+xml"/>
  <Override PartName="/xl/charts/style710.xml" ContentType="application/vnd.ms-office.chartstyle+xml"/>
  <Override PartName="/xl/charts/colors710.xml" ContentType="application/vnd.ms-office.chartcolorstyle+xml"/>
  <Override PartName="/xl/charts/chart711.xml" ContentType="application/vnd.openxmlformats-officedocument.drawingml.chart+xml"/>
  <Override PartName="/xl/charts/style711.xml" ContentType="application/vnd.ms-office.chartstyle+xml"/>
  <Override PartName="/xl/charts/colors711.xml" ContentType="application/vnd.ms-office.chartcolorstyle+xml"/>
  <Override PartName="/xl/charts/chart712.xml" ContentType="application/vnd.openxmlformats-officedocument.drawingml.chart+xml"/>
  <Override PartName="/xl/charts/style712.xml" ContentType="application/vnd.ms-office.chartstyle+xml"/>
  <Override PartName="/xl/charts/colors712.xml" ContentType="application/vnd.ms-office.chartcolorstyle+xml"/>
  <Override PartName="/xl/charts/chart713.xml" ContentType="application/vnd.openxmlformats-officedocument.drawingml.chart+xml"/>
  <Override PartName="/xl/charts/style713.xml" ContentType="application/vnd.ms-office.chartstyle+xml"/>
  <Override PartName="/xl/charts/colors713.xml" ContentType="application/vnd.ms-office.chartcolorstyle+xml"/>
  <Override PartName="/xl/charts/chart714.xml" ContentType="application/vnd.openxmlformats-officedocument.drawingml.chart+xml"/>
  <Override PartName="/xl/charts/style714.xml" ContentType="application/vnd.ms-office.chartstyle+xml"/>
  <Override PartName="/xl/charts/colors714.xml" ContentType="application/vnd.ms-office.chartcolorstyle+xml"/>
  <Override PartName="/xl/charts/chart715.xml" ContentType="application/vnd.openxmlformats-officedocument.drawingml.chart+xml"/>
  <Override PartName="/xl/charts/style715.xml" ContentType="application/vnd.ms-office.chartstyle+xml"/>
  <Override PartName="/xl/charts/colors715.xml" ContentType="application/vnd.ms-office.chartcolorstyle+xml"/>
  <Override PartName="/xl/charts/chart716.xml" ContentType="application/vnd.openxmlformats-officedocument.drawingml.chart+xml"/>
  <Override PartName="/xl/charts/style716.xml" ContentType="application/vnd.ms-office.chartstyle+xml"/>
  <Override PartName="/xl/charts/colors716.xml" ContentType="application/vnd.ms-office.chartcolorstyle+xml"/>
  <Override PartName="/xl/charts/chart717.xml" ContentType="application/vnd.openxmlformats-officedocument.drawingml.chart+xml"/>
  <Override PartName="/xl/charts/style717.xml" ContentType="application/vnd.ms-office.chartstyle+xml"/>
  <Override PartName="/xl/charts/colors717.xml" ContentType="application/vnd.ms-office.chartcolorstyle+xml"/>
  <Override PartName="/xl/charts/chart718.xml" ContentType="application/vnd.openxmlformats-officedocument.drawingml.chart+xml"/>
  <Override PartName="/xl/charts/style718.xml" ContentType="application/vnd.ms-office.chartstyle+xml"/>
  <Override PartName="/xl/charts/colors718.xml" ContentType="application/vnd.ms-office.chartcolorstyle+xml"/>
  <Override PartName="/xl/charts/chart719.xml" ContentType="application/vnd.openxmlformats-officedocument.drawingml.chart+xml"/>
  <Override PartName="/xl/charts/style719.xml" ContentType="application/vnd.ms-office.chartstyle+xml"/>
  <Override PartName="/xl/charts/colors719.xml" ContentType="application/vnd.ms-office.chartcolorstyle+xml"/>
  <Override PartName="/xl/charts/chart720.xml" ContentType="application/vnd.openxmlformats-officedocument.drawingml.chart+xml"/>
  <Override PartName="/xl/charts/style720.xml" ContentType="application/vnd.ms-office.chartstyle+xml"/>
  <Override PartName="/xl/charts/colors720.xml" ContentType="application/vnd.ms-office.chartcolorstyle+xml"/>
  <Override PartName="/xl/drawings/drawing7.xml" ContentType="application/vnd.openxmlformats-officedocument.drawing+xml"/>
  <Override PartName="/xl/charts/chart721.xml" ContentType="application/vnd.openxmlformats-officedocument.drawingml.chart+xml"/>
  <Override PartName="/xl/charts/style721.xml" ContentType="application/vnd.ms-office.chartstyle+xml"/>
  <Override PartName="/xl/charts/colors721.xml" ContentType="application/vnd.ms-office.chartcolorstyle+xml"/>
  <Override PartName="/xl/charts/chart722.xml" ContentType="application/vnd.openxmlformats-officedocument.drawingml.chart+xml"/>
  <Override PartName="/xl/charts/style722.xml" ContentType="application/vnd.ms-office.chartstyle+xml"/>
  <Override PartName="/xl/charts/colors722.xml" ContentType="application/vnd.ms-office.chartcolorstyle+xml"/>
  <Override PartName="/xl/charts/chart723.xml" ContentType="application/vnd.openxmlformats-officedocument.drawingml.chart+xml"/>
  <Override PartName="/xl/charts/style723.xml" ContentType="application/vnd.ms-office.chartstyle+xml"/>
  <Override PartName="/xl/charts/colors723.xml" ContentType="application/vnd.ms-office.chartcolorstyle+xml"/>
  <Override PartName="/xl/charts/chart724.xml" ContentType="application/vnd.openxmlformats-officedocument.drawingml.chart+xml"/>
  <Override PartName="/xl/charts/style724.xml" ContentType="application/vnd.ms-office.chartstyle+xml"/>
  <Override PartName="/xl/charts/colors724.xml" ContentType="application/vnd.ms-office.chartcolorstyle+xml"/>
  <Override PartName="/xl/charts/chart725.xml" ContentType="application/vnd.openxmlformats-officedocument.drawingml.chart+xml"/>
  <Override PartName="/xl/charts/style725.xml" ContentType="application/vnd.ms-office.chartstyle+xml"/>
  <Override PartName="/xl/charts/colors725.xml" ContentType="application/vnd.ms-office.chartcolorstyle+xml"/>
  <Override PartName="/xl/charts/chart726.xml" ContentType="application/vnd.openxmlformats-officedocument.drawingml.chart+xml"/>
  <Override PartName="/xl/charts/style726.xml" ContentType="application/vnd.ms-office.chartstyle+xml"/>
  <Override PartName="/xl/charts/colors726.xml" ContentType="application/vnd.ms-office.chartcolorstyle+xml"/>
  <Override PartName="/xl/charts/chart727.xml" ContentType="application/vnd.openxmlformats-officedocument.drawingml.chart+xml"/>
  <Override PartName="/xl/charts/style727.xml" ContentType="application/vnd.ms-office.chartstyle+xml"/>
  <Override PartName="/xl/charts/colors727.xml" ContentType="application/vnd.ms-office.chartcolorstyle+xml"/>
  <Override PartName="/xl/charts/chart728.xml" ContentType="application/vnd.openxmlformats-officedocument.drawingml.chart+xml"/>
  <Override PartName="/xl/charts/style728.xml" ContentType="application/vnd.ms-office.chartstyle+xml"/>
  <Override PartName="/xl/charts/colors728.xml" ContentType="application/vnd.ms-office.chartcolorstyle+xml"/>
  <Override PartName="/xl/charts/chart729.xml" ContentType="application/vnd.openxmlformats-officedocument.drawingml.chart+xml"/>
  <Override PartName="/xl/charts/style729.xml" ContentType="application/vnd.ms-office.chartstyle+xml"/>
  <Override PartName="/xl/charts/colors729.xml" ContentType="application/vnd.ms-office.chartcolorstyle+xml"/>
  <Override PartName="/xl/charts/chart730.xml" ContentType="application/vnd.openxmlformats-officedocument.drawingml.chart+xml"/>
  <Override PartName="/xl/charts/style730.xml" ContentType="application/vnd.ms-office.chartstyle+xml"/>
  <Override PartName="/xl/charts/colors730.xml" ContentType="application/vnd.ms-office.chartcolorstyle+xml"/>
  <Override PartName="/xl/charts/chart731.xml" ContentType="application/vnd.openxmlformats-officedocument.drawingml.chart+xml"/>
  <Override PartName="/xl/charts/style731.xml" ContentType="application/vnd.ms-office.chartstyle+xml"/>
  <Override PartName="/xl/charts/colors731.xml" ContentType="application/vnd.ms-office.chartcolorstyle+xml"/>
  <Override PartName="/xl/charts/chart732.xml" ContentType="application/vnd.openxmlformats-officedocument.drawingml.chart+xml"/>
  <Override PartName="/xl/charts/style732.xml" ContentType="application/vnd.ms-office.chartstyle+xml"/>
  <Override PartName="/xl/charts/colors732.xml" ContentType="application/vnd.ms-office.chartcolorstyle+xml"/>
  <Override PartName="/xl/charts/chart733.xml" ContentType="application/vnd.openxmlformats-officedocument.drawingml.chart+xml"/>
  <Override PartName="/xl/charts/style733.xml" ContentType="application/vnd.ms-office.chartstyle+xml"/>
  <Override PartName="/xl/charts/colors733.xml" ContentType="application/vnd.ms-office.chartcolorstyle+xml"/>
  <Override PartName="/xl/charts/chart734.xml" ContentType="application/vnd.openxmlformats-officedocument.drawingml.chart+xml"/>
  <Override PartName="/xl/charts/style734.xml" ContentType="application/vnd.ms-office.chartstyle+xml"/>
  <Override PartName="/xl/charts/colors734.xml" ContentType="application/vnd.ms-office.chartcolorstyle+xml"/>
  <Override PartName="/xl/charts/chart735.xml" ContentType="application/vnd.openxmlformats-officedocument.drawingml.chart+xml"/>
  <Override PartName="/xl/charts/style735.xml" ContentType="application/vnd.ms-office.chartstyle+xml"/>
  <Override PartName="/xl/charts/colors735.xml" ContentType="application/vnd.ms-office.chartcolorstyle+xml"/>
  <Override PartName="/xl/charts/chart736.xml" ContentType="application/vnd.openxmlformats-officedocument.drawingml.chart+xml"/>
  <Override PartName="/xl/charts/style736.xml" ContentType="application/vnd.ms-office.chartstyle+xml"/>
  <Override PartName="/xl/charts/colors736.xml" ContentType="application/vnd.ms-office.chartcolorstyle+xml"/>
  <Override PartName="/xl/charts/chart737.xml" ContentType="application/vnd.openxmlformats-officedocument.drawingml.chart+xml"/>
  <Override PartName="/xl/charts/style737.xml" ContentType="application/vnd.ms-office.chartstyle+xml"/>
  <Override PartName="/xl/charts/colors737.xml" ContentType="application/vnd.ms-office.chartcolorstyle+xml"/>
  <Override PartName="/xl/charts/chart738.xml" ContentType="application/vnd.openxmlformats-officedocument.drawingml.chart+xml"/>
  <Override PartName="/xl/charts/style738.xml" ContentType="application/vnd.ms-office.chartstyle+xml"/>
  <Override PartName="/xl/charts/colors738.xml" ContentType="application/vnd.ms-office.chartcolorstyle+xml"/>
  <Override PartName="/xl/charts/chart739.xml" ContentType="application/vnd.openxmlformats-officedocument.drawingml.chart+xml"/>
  <Override PartName="/xl/charts/style739.xml" ContentType="application/vnd.ms-office.chartstyle+xml"/>
  <Override PartName="/xl/charts/colors739.xml" ContentType="application/vnd.ms-office.chartcolorstyle+xml"/>
  <Override PartName="/xl/charts/chart740.xml" ContentType="application/vnd.openxmlformats-officedocument.drawingml.chart+xml"/>
  <Override PartName="/xl/charts/style740.xml" ContentType="application/vnd.ms-office.chartstyle+xml"/>
  <Override PartName="/xl/charts/colors740.xml" ContentType="application/vnd.ms-office.chartcolorstyle+xml"/>
  <Override PartName="/xl/charts/chart741.xml" ContentType="application/vnd.openxmlformats-officedocument.drawingml.chart+xml"/>
  <Override PartName="/xl/charts/style741.xml" ContentType="application/vnd.ms-office.chartstyle+xml"/>
  <Override PartName="/xl/charts/colors741.xml" ContentType="application/vnd.ms-office.chartcolorstyle+xml"/>
  <Override PartName="/xl/charts/chart742.xml" ContentType="application/vnd.openxmlformats-officedocument.drawingml.chart+xml"/>
  <Override PartName="/xl/charts/style742.xml" ContentType="application/vnd.ms-office.chartstyle+xml"/>
  <Override PartName="/xl/charts/colors742.xml" ContentType="application/vnd.ms-office.chartcolorstyle+xml"/>
  <Override PartName="/xl/charts/chart743.xml" ContentType="application/vnd.openxmlformats-officedocument.drawingml.chart+xml"/>
  <Override PartName="/xl/charts/style743.xml" ContentType="application/vnd.ms-office.chartstyle+xml"/>
  <Override PartName="/xl/charts/colors743.xml" ContentType="application/vnd.ms-office.chartcolorstyle+xml"/>
  <Override PartName="/xl/charts/chart744.xml" ContentType="application/vnd.openxmlformats-officedocument.drawingml.chart+xml"/>
  <Override PartName="/xl/charts/style744.xml" ContentType="application/vnd.ms-office.chartstyle+xml"/>
  <Override PartName="/xl/charts/colors744.xml" ContentType="application/vnd.ms-office.chartcolorstyle+xml"/>
  <Override PartName="/xl/charts/chart745.xml" ContentType="application/vnd.openxmlformats-officedocument.drawingml.chart+xml"/>
  <Override PartName="/xl/charts/style745.xml" ContentType="application/vnd.ms-office.chartstyle+xml"/>
  <Override PartName="/xl/charts/colors745.xml" ContentType="application/vnd.ms-office.chartcolorstyle+xml"/>
  <Override PartName="/xl/charts/chart746.xml" ContentType="application/vnd.openxmlformats-officedocument.drawingml.chart+xml"/>
  <Override PartName="/xl/charts/style746.xml" ContentType="application/vnd.ms-office.chartstyle+xml"/>
  <Override PartName="/xl/charts/colors746.xml" ContentType="application/vnd.ms-office.chartcolorstyle+xml"/>
  <Override PartName="/xl/charts/chart747.xml" ContentType="application/vnd.openxmlformats-officedocument.drawingml.chart+xml"/>
  <Override PartName="/xl/charts/style747.xml" ContentType="application/vnd.ms-office.chartstyle+xml"/>
  <Override PartName="/xl/charts/colors747.xml" ContentType="application/vnd.ms-office.chartcolorstyle+xml"/>
  <Override PartName="/xl/charts/chart748.xml" ContentType="application/vnd.openxmlformats-officedocument.drawingml.chart+xml"/>
  <Override PartName="/xl/charts/style748.xml" ContentType="application/vnd.ms-office.chartstyle+xml"/>
  <Override PartName="/xl/charts/colors748.xml" ContentType="application/vnd.ms-office.chartcolorstyle+xml"/>
  <Override PartName="/xl/charts/chart749.xml" ContentType="application/vnd.openxmlformats-officedocument.drawingml.chart+xml"/>
  <Override PartName="/xl/charts/style749.xml" ContentType="application/vnd.ms-office.chartstyle+xml"/>
  <Override PartName="/xl/charts/colors749.xml" ContentType="application/vnd.ms-office.chartcolorstyle+xml"/>
  <Override PartName="/xl/charts/chart750.xml" ContentType="application/vnd.openxmlformats-officedocument.drawingml.chart+xml"/>
  <Override PartName="/xl/charts/style750.xml" ContentType="application/vnd.ms-office.chartstyle+xml"/>
  <Override PartName="/xl/charts/colors750.xml" ContentType="application/vnd.ms-office.chartcolorstyle+xml"/>
  <Override PartName="/xl/charts/chart751.xml" ContentType="application/vnd.openxmlformats-officedocument.drawingml.chart+xml"/>
  <Override PartName="/xl/charts/style751.xml" ContentType="application/vnd.ms-office.chartstyle+xml"/>
  <Override PartName="/xl/charts/colors751.xml" ContentType="application/vnd.ms-office.chartcolorstyle+xml"/>
  <Override PartName="/xl/charts/chart752.xml" ContentType="application/vnd.openxmlformats-officedocument.drawingml.chart+xml"/>
  <Override PartName="/xl/charts/style752.xml" ContentType="application/vnd.ms-office.chartstyle+xml"/>
  <Override PartName="/xl/charts/colors752.xml" ContentType="application/vnd.ms-office.chartcolorstyle+xml"/>
  <Override PartName="/xl/charts/chart753.xml" ContentType="application/vnd.openxmlformats-officedocument.drawingml.chart+xml"/>
  <Override PartName="/xl/charts/style753.xml" ContentType="application/vnd.ms-office.chartstyle+xml"/>
  <Override PartName="/xl/charts/colors753.xml" ContentType="application/vnd.ms-office.chartcolorstyle+xml"/>
  <Override PartName="/xl/charts/chart754.xml" ContentType="application/vnd.openxmlformats-officedocument.drawingml.chart+xml"/>
  <Override PartName="/xl/charts/style754.xml" ContentType="application/vnd.ms-office.chartstyle+xml"/>
  <Override PartName="/xl/charts/colors754.xml" ContentType="application/vnd.ms-office.chartcolorstyle+xml"/>
  <Override PartName="/xl/charts/chart755.xml" ContentType="application/vnd.openxmlformats-officedocument.drawingml.chart+xml"/>
  <Override PartName="/xl/charts/style755.xml" ContentType="application/vnd.ms-office.chartstyle+xml"/>
  <Override PartName="/xl/charts/colors755.xml" ContentType="application/vnd.ms-office.chartcolorstyle+xml"/>
  <Override PartName="/xl/charts/chart756.xml" ContentType="application/vnd.openxmlformats-officedocument.drawingml.chart+xml"/>
  <Override PartName="/xl/charts/style756.xml" ContentType="application/vnd.ms-office.chartstyle+xml"/>
  <Override PartName="/xl/charts/colors756.xml" ContentType="application/vnd.ms-office.chartcolorstyle+xml"/>
  <Override PartName="/xl/charts/chart757.xml" ContentType="application/vnd.openxmlformats-officedocument.drawingml.chart+xml"/>
  <Override PartName="/xl/charts/style757.xml" ContentType="application/vnd.ms-office.chartstyle+xml"/>
  <Override PartName="/xl/charts/colors757.xml" ContentType="application/vnd.ms-office.chartcolorstyle+xml"/>
  <Override PartName="/xl/charts/chart758.xml" ContentType="application/vnd.openxmlformats-officedocument.drawingml.chart+xml"/>
  <Override PartName="/xl/charts/style758.xml" ContentType="application/vnd.ms-office.chartstyle+xml"/>
  <Override PartName="/xl/charts/colors758.xml" ContentType="application/vnd.ms-office.chartcolorstyle+xml"/>
  <Override PartName="/xl/charts/chart759.xml" ContentType="application/vnd.openxmlformats-officedocument.drawingml.chart+xml"/>
  <Override PartName="/xl/charts/style759.xml" ContentType="application/vnd.ms-office.chartstyle+xml"/>
  <Override PartName="/xl/charts/colors759.xml" ContentType="application/vnd.ms-office.chartcolorstyle+xml"/>
  <Override PartName="/xl/charts/chart760.xml" ContentType="application/vnd.openxmlformats-officedocument.drawingml.chart+xml"/>
  <Override PartName="/xl/charts/style760.xml" ContentType="application/vnd.ms-office.chartstyle+xml"/>
  <Override PartName="/xl/charts/colors760.xml" ContentType="application/vnd.ms-office.chartcolorstyle+xml"/>
  <Override PartName="/xl/charts/chart761.xml" ContentType="application/vnd.openxmlformats-officedocument.drawingml.chart+xml"/>
  <Override PartName="/xl/charts/style761.xml" ContentType="application/vnd.ms-office.chartstyle+xml"/>
  <Override PartName="/xl/charts/colors761.xml" ContentType="application/vnd.ms-office.chartcolorstyle+xml"/>
  <Override PartName="/xl/charts/chart762.xml" ContentType="application/vnd.openxmlformats-officedocument.drawingml.chart+xml"/>
  <Override PartName="/xl/charts/style762.xml" ContentType="application/vnd.ms-office.chartstyle+xml"/>
  <Override PartName="/xl/charts/colors762.xml" ContentType="application/vnd.ms-office.chartcolorstyle+xml"/>
  <Override PartName="/xl/charts/chart763.xml" ContentType="application/vnd.openxmlformats-officedocument.drawingml.chart+xml"/>
  <Override PartName="/xl/charts/style763.xml" ContentType="application/vnd.ms-office.chartstyle+xml"/>
  <Override PartName="/xl/charts/colors763.xml" ContentType="application/vnd.ms-office.chartcolorstyle+xml"/>
  <Override PartName="/xl/charts/chart764.xml" ContentType="application/vnd.openxmlformats-officedocument.drawingml.chart+xml"/>
  <Override PartName="/xl/charts/style764.xml" ContentType="application/vnd.ms-office.chartstyle+xml"/>
  <Override PartName="/xl/charts/colors764.xml" ContentType="application/vnd.ms-office.chartcolorstyle+xml"/>
  <Override PartName="/xl/charts/chart765.xml" ContentType="application/vnd.openxmlformats-officedocument.drawingml.chart+xml"/>
  <Override PartName="/xl/charts/style765.xml" ContentType="application/vnd.ms-office.chartstyle+xml"/>
  <Override PartName="/xl/charts/colors765.xml" ContentType="application/vnd.ms-office.chartcolorstyle+xml"/>
  <Override PartName="/xl/charts/chart766.xml" ContentType="application/vnd.openxmlformats-officedocument.drawingml.chart+xml"/>
  <Override PartName="/xl/charts/style766.xml" ContentType="application/vnd.ms-office.chartstyle+xml"/>
  <Override PartName="/xl/charts/colors766.xml" ContentType="application/vnd.ms-office.chartcolorstyle+xml"/>
  <Override PartName="/xl/charts/chart767.xml" ContentType="application/vnd.openxmlformats-officedocument.drawingml.chart+xml"/>
  <Override PartName="/xl/charts/style767.xml" ContentType="application/vnd.ms-office.chartstyle+xml"/>
  <Override PartName="/xl/charts/colors767.xml" ContentType="application/vnd.ms-office.chartcolorstyle+xml"/>
  <Override PartName="/xl/charts/chart768.xml" ContentType="application/vnd.openxmlformats-officedocument.drawingml.chart+xml"/>
  <Override PartName="/xl/charts/style768.xml" ContentType="application/vnd.ms-office.chartstyle+xml"/>
  <Override PartName="/xl/charts/colors768.xml" ContentType="application/vnd.ms-office.chartcolorstyle+xml"/>
  <Override PartName="/xl/charts/chart769.xml" ContentType="application/vnd.openxmlformats-officedocument.drawingml.chart+xml"/>
  <Override PartName="/xl/charts/style769.xml" ContentType="application/vnd.ms-office.chartstyle+xml"/>
  <Override PartName="/xl/charts/colors769.xml" ContentType="application/vnd.ms-office.chartcolorstyle+xml"/>
  <Override PartName="/xl/charts/chart770.xml" ContentType="application/vnd.openxmlformats-officedocument.drawingml.chart+xml"/>
  <Override PartName="/xl/charts/style770.xml" ContentType="application/vnd.ms-office.chartstyle+xml"/>
  <Override PartName="/xl/charts/colors770.xml" ContentType="application/vnd.ms-office.chartcolorstyle+xml"/>
  <Override PartName="/xl/charts/chart771.xml" ContentType="application/vnd.openxmlformats-officedocument.drawingml.chart+xml"/>
  <Override PartName="/xl/charts/style771.xml" ContentType="application/vnd.ms-office.chartstyle+xml"/>
  <Override PartName="/xl/charts/colors771.xml" ContentType="application/vnd.ms-office.chartcolorstyle+xml"/>
  <Override PartName="/xl/charts/chart772.xml" ContentType="application/vnd.openxmlformats-officedocument.drawingml.chart+xml"/>
  <Override PartName="/xl/charts/style772.xml" ContentType="application/vnd.ms-office.chartstyle+xml"/>
  <Override PartName="/xl/charts/colors772.xml" ContentType="application/vnd.ms-office.chartcolorstyle+xml"/>
  <Override PartName="/xl/charts/chart773.xml" ContentType="application/vnd.openxmlformats-officedocument.drawingml.chart+xml"/>
  <Override PartName="/xl/charts/style773.xml" ContentType="application/vnd.ms-office.chartstyle+xml"/>
  <Override PartName="/xl/charts/colors773.xml" ContentType="application/vnd.ms-office.chartcolorstyle+xml"/>
  <Override PartName="/xl/charts/chart774.xml" ContentType="application/vnd.openxmlformats-officedocument.drawingml.chart+xml"/>
  <Override PartName="/xl/charts/style774.xml" ContentType="application/vnd.ms-office.chartstyle+xml"/>
  <Override PartName="/xl/charts/colors774.xml" ContentType="application/vnd.ms-office.chartcolorstyle+xml"/>
  <Override PartName="/xl/charts/chart775.xml" ContentType="application/vnd.openxmlformats-officedocument.drawingml.chart+xml"/>
  <Override PartName="/xl/charts/style775.xml" ContentType="application/vnd.ms-office.chartstyle+xml"/>
  <Override PartName="/xl/charts/colors775.xml" ContentType="application/vnd.ms-office.chartcolorstyle+xml"/>
  <Override PartName="/xl/charts/chart776.xml" ContentType="application/vnd.openxmlformats-officedocument.drawingml.chart+xml"/>
  <Override PartName="/xl/charts/style776.xml" ContentType="application/vnd.ms-office.chartstyle+xml"/>
  <Override PartName="/xl/charts/colors776.xml" ContentType="application/vnd.ms-office.chartcolorstyle+xml"/>
  <Override PartName="/xl/charts/chart777.xml" ContentType="application/vnd.openxmlformats-officedocument.drawingml.chart+xml"/>
  <Override PartName="/xl/charts/style777.xml" ContentType="application/vnd.ms-office.chartstyle+xml"/>
  <Override PartName="/xl/charts/colors777.xml" ContentType="application/vnd.ms-office.chartcolorstyle+xml"/>
  <Override PartName="/xl/charts/chart778.xml" ContentType="application/vnd.openxmlformats-officedocument.drawingml.chart+xml"/>
  <Override PartName="/xl/charts/style778.xml" ContentType="application/vnd.ms-office.chartstyle+xml"/>
  <Override PartName="/xl/charts/colors778.xml" ContentType="application/vnd.ms-office.chartcolorstyle+xml"/>
  <Override PartName="/xl/charts/chart779.xml" ContentType="application/vnd.openxmlformats-officedocument.drawingml.chart+xml"/>
  <Override PartName="/xl/charts/style779.xml" ContentType="application/vnd.ms-office.chartstyle+xml"/>
  <Override PartName="/xl/charts/colors779.xml" ContentType="application/vnd.ms-office.chartcolorstyle+xml"/>
  <Override PartName="/xl/charts/chart780.xml" ContentType="application/vnd.openxmlformats-officedocument.drawingml.chart+xml"/>
  <Override PartName="/xl/charts/style780.xml" ContentType="application/vnd.ms-office.chartstyle+xml"/>
  <Override PartName="/xl/charts/colors780.xml" ContentType="application/vnd.ms-office.chartcolorstyle+xml"/>
  <Override PartName="/xl/charts/chart781.xml" ContentType="application/vnd.openxmlformats-officedocument.drawingml.chart+xml"/>
  <Override PartName="/xl/charts/style781.xml" ContentType="application/vnd.ms-office.chartstyle+xml"/>
  <Override PartName="/xl/charts/colors781.xml" ContentType="application/vnd.ms-office.chartcolorstyle+xml"/>
  <Override PartName="/xl/charts/chart782.xml" ContentType="application/vnd.openxmlformats-officedocument.drawingml.chart+xml"/>
  <Override PartName="/xl/charts/style782.xml" ContentType="application/vnd.ms-office.chartstyle+xml"/>
  <Override PartName="/xl/charts/colors782.xml" ContentType="application/vnd.ms-office.chartcolorstyle+xml"/>
  <Override PartName="/xl/charts/chart783.xml" ContentType="application/vnd.openxmlformats-officedocument.drawingml.chart+xml"/>
  <Override PartName="/xl/charts/style783.xml" ContentType="application/vnd.ms-office.chartstyle+xml"/>
  <Override PartName="/xl/charts/colors783.xml" ContentType="application/vnd.ms-office.chartcolorstyle+xml"/>
  <Override PartName="/xl/charts/chart784.xml" ContentType="application/vnd.openxmlformats-officedocument.drawingml.chart+xml"/>
  <Override PartName="/xl/charts/style784.xml" ContentType="application/vnd.ms-office.chartstyle+xml"/>
  <Override PartName="/xl/charts/colors784.xml" ContentType="application/vnd.ms-office.chartcolorstyle+xml"/>
  <Override PartName="/xl/charts/chart785.xml" ContentType="application/vnd.openxmlformats-officedocument.drawingml.chart+xml"/>
  <Override PartName="/xl/charts/style785.xml" ContentType="application/vnd.ms-office.chartstyle+xml"/>
  <Override PartName="/xl/charts/colors785.xml" ContentType="application/vnd.ms-office.chartcolorstyle+xml"/>
  <Override PartName="/xl/charts/chart786.xml" ContentType="application/vnd.openxmlformats-officedocument.drawingml.chart+xml"/>
  <Override PartName="/xl/charts/style786.xml" ContentType="application/vnd.ms-office.chartstyle+xml"/>
  <Override PartName="/xl/charts/colors786.xml" ContentType="application/vnd.ms-office.chartcolorstyle+xml"/>
  <Override PartName="/xl/charts/chart787.xml" ContentType="application/vnd.openxmlformats-officedocument.drawingml.chart+xml"/>
  <Override PartName="/xl/charts/style787.xml" ContentType="application/vnd.ms-office.chartstyle+xml"/>
  <Override PartName="/xl/charts/colors787.xml" ContentType="application/vnd.ms-office.chartcolorstyle+xml"/>
  <Override PartName="/xl/charts/chart788.xml" ContentType="application/vnd.openxmlformats-officedocument.drawingml.chart+xml"/>
  <Override PartName="/xl/charts/style788.xml" ContentType="application/vnd.ms-office.chartstyle+xml"/>
  <Override PartName="/xl/charts/colors788.xml" ContentType="application/vnd.ms-office.chartcolorstyle+xml"/>
  <Override PartName="/xl/charts/chart789.xml" ContentType="application/vnd.openxmlformats-officedocument.drawingml.chart+xml"/>
  <Override PartName="/xl/charts/style789.xml" ContentType="application/vnd.ms-office.chartstyle+xml"/>
  <Override PartName="/xl/charts/colors789.xml" ContentType="application/vnd.ms-office.chartcolorstyle+xml"/>
  <Override PartName="/xl/charts/chart790.xml" ContentType="application/vnd.openxmlformats-officedocument.drawingml.chart+xml"/>
  <Override PartName="/xl/charts/style790.xml" ContentType="application/vnd.ms-office.chartstyle+xml"/>
  <Override PartName="/xl/charts/colors790.xml" ContentType="application/vnd.ms-office.chartcolorstyle+xml"/>
  <Override PartName="/xl/charts/chart791.xml" ContentType="application/vnd.openxmlformats-officedocument.drawingml.chart+xml"/>
  <Override PartName="/xl/charts/style791.xml" ContentType="application/vnd.ms-office.chartstyle+xml"/>
  <Override PartName="/xl/charts/colors791.xml" ContentType="application/vnd.ms-office.chartcolorstyle+xml"/>
  <Override PartName="/xl/charts/chart792.xml" ContentType="application/vnd.openxmlformats-officedocument.drawingml.chart+xml"/>
  <Override PartName="/xl/charts/style792.xml" ContentType="application/vnd.ms-office.chartstyle+xml"/>
  <Override PartName="/xl/charts/colors792.xml" ContentType="application/vnd.ms-office.chartcolorstyle+xml"/>
  <Override PartName="/xl/charts/chart793.xml" ContentType="application/vnd.openxmlformats-officedocument.drawingml.chart+xml"/>
  <Override PartName="/xl/charts/style793.xml" ContentType="application/vnd.ms-office.chartstyle+xml"/>
  <Override PartName="/xl/charts/colors793.xml" ContentType="application/vnd.ms-office.chartcolorstyle+xml"/>
  <Override PartName="/xl/charts/chart794.xml" ContentType="application/vnd.openxmlformats-officedocument.drawingml.chart+xml"/>
  <Override PartName="/xl/charts/style794.xml" ContentType="application/vnd.ms-office.chartstyle+xml"/>
  <Override PartName="/xl/charts/colors794.xml" ContentType="application/vnd.ms-office.chartcolorstyle+xml"/>
  <Override PartName="/xl/charts/chart795.xml" ContentType="application/vnd.openxmlformats-officedocument.drawingml.chart+xml"/>
  <Override PartName="/xl/charts/style795.xml" ContentType="application/vnd.ms-office.chartstyle+xml"/>
  <Override PartName="/xl/charts/colors795.xml" ContentType="application/vnd.ms-office.chartcolorstyle+xml"/>
  <Override PartName="/xl/charts/chart796.xml" ContentType="application/vnd.openxmlformats-officedocument.drawingml.chart+xml"/>
  <Override PartName="/xl/charts/style796.xml" ContentType="application/vnd.ms-office.chartstyle+xml"/>
  <Override PartName="/xl/charts/colors796.xml" ContentType="application/vnd.ms-office.chartcolorstyle+xml"/>
  <Override PartName="/xl/charts/chart797.xml" ContentType="application/vnd.openxmlformats-officedocument.drawingml.chart+xml"/>
  <Override PartName="/xl/charts/style797.xml" ContentType="application/vnd.ms-office.chartstyle+xml"/>
  <Override PartName="/xl/charts/colors797.xml" ContentType="application/vnd.ms-office.chartcolorstyle+xml"/>
  <Override PartName="/xl/charts/chart798.xml" ContentType="application/vnd.openxmlformats-officedocument.drawingml.chart+xml"/>
  <Override PartName="/xl/charts/style798.xml" ContentType="application/vnd.ms-office.chartstyle+xml"/>
  <Override PartName="/xl/charts/colors798.xml" ContentType="application/vnd.ms-office.chartcolorstyle+xml"/>
  <Override PartName="/xl/charts/chart799.xml" ContentType="application/vnd.openxmlformats-officedocument.drawingml.chart+xml"/>
  <Override PartName="/xl/charts/style799.xml" ContentType="application/vnd.ms-office.chartstyle+xml"/>
  <Override PartName="/xl/charts/colors799.xml" ContentType="application/vnd.ms-office.chartcolorstyle+xml"/>
  <Override PartName="/xl/charts/chart800.xml" ContentType="application/vnd.openxmlformats-officedocument.drawingml.chart+xml"/>
  <Override PartName="/xl/charts/style800.xml" ContentType="application/vnd.ms-office.chartstyle+xml"/>
  <Override PartName="/xl/charts/colors800.xml" ContentType="application/vnd.ms-office.chartcolorstyle+xml"/>
  <Override PartName="/xl/charts/chart801.xml" ContentType="application/vnd.openxmlformats-officedocument.drawingml.chart+xml"/>
  <Override PartName="/xl/charts/style801.xml" ContentType="application/vnd.ms-office.chartstyle+xml"/>
  <Override PartName="/xl/charts/colors801.xml" ContentType="application/vnd.ms-office.chartcolorstyle+xml"/>
  <Override PartName="/xl/charts/chart802.xml" ContentType="application/vnd.openxmlformats-officedocument.drawingml.chart+xml"/>
  <Override PartName="/xl/charts/style802.xml" ContentType="application/vnd.ms-office.chartstyle+xml"/>
  <Override PartName="/xl/charts/colors802.xml" ContentType="application/vnd.ms-office.chartcolorstyle+xml"/>
  <Override PartName="/xl/charts/chart803.xml" ContentType="application/vnd.openxmlformats-officedocument.drawingml.chart+xml"/>
  <Override PartName="/xl/charts/style803.xml" ContentType="application/vnd.ms-office.chartstyle+xml"/>
  <Override PartName="/xl/charts/colors803.xml" ContentType="application/vnd.ms-office.chartcolorstyle+xml"/>
  <Override PartName="/xl/charts/chart804.xml" ContentType="application/vnd.openxmlformats-officedocument.drawingml.chart+xml"/>
  <Override PartName="/xl/charts/style804.xml" ContentType="application/vnd.ms-office.chartstyle+xml"/>
  <Override PartName="/xl/charts/colors804.xml" ContentType="application/vnd.ms-office.chartcolorstyle+xml"/>
  <Override PartName="/xl/charts/chart805.xml" ContentType="application/vnd.openxmlformats-officedocument.drawingml.chart+xml"/>
  <Override PartName="/xl/charts/style805.xml" ContentType="application/vnd.ms-office.chartstyle+xml"/>
  <Override PartName="/xl/charts/colors805.xml" ContentType="application/vnd.ms-office.chartcolorstyle+xml"/>
  <Override PartName="/xl/charts/chart806.xml" ContentType="application/vnd.openxmlformats-officedocument.drawingml.chart+xml"/>
  <Override PartName="/xl/charts/style806.xml" ContentType="application/vnd.ms-office.chartstyle+xml"/>
  <Override PartName="/xl/charts/colors806.xml" ContentType="application/vnd.ms-office.chartcolorstyle+xml"/>
  <Override PartName="/xl/charts/chart807.xml" ContentType="application/vnd.openxmlformats-officedocument.drawingml.chart+xml"/>
  <Override PartName="/xl/charts/style807.xml" ContentType="application/vnd.ms-office.chartstyle+xml"/>
  <Override PartName="/xl/charts/colors807.xml" ContentType="application/vnd.ms-office.chartcolorstyle+xml"/>
  <Override PartName="/xl/charts/chart808.xml" ContentType="application/vnd.openxmlformats-officedocument.drawingml.chart+xml"/>
  <Override PartName="/xl/charts/style808.xml" ContentType="application/vnd.ms-office.chartstyle+xml"/>
  <Override PartName="/xl/charts/colors808.xml" ContentType="application/vnd.ms-office.chartcolorstyle+xml"/>
  <Override PartName="/xl/charts/chart809.xml" ContentType="application/vnd.openxmlformats-officedocument.drawingml.chart+xml"/>
  <Override PartName="/xl/charts/style809.xml" ContentType="application/vnd.ms-office.chartstyle+xml"/>
  <Override PartName="/xl/charts/colors809.xml" ContentType="application/vnd.ms-office.chartcolorstyle+xml"/>
  <Override PartName="/xl/charts/chart810.xml" ContentType="application/vnd.openxmlformats-officedocument.drawingml.chart+xml"/>
  <Override PartName="/xl/charts/style810.xml" ContentType="application/vnd.ms-office.chartstyle+xml"/>
  <Override PartName="/xl/charts/colors810.xml" ContentType="application/vnd.ms-office.chartcolorstyle+xml"/>
  <Override PartName="/xl/charts/chart811.xml" ContentType="application/vnd.openxmlformats-officedocument.drawingml.chart+xml"/>
  <Override PartName="/xl/charts/style811.xml" ContentType="application/vnd.ms-office.chartstyle+xml"/>
  <Override PartName="/xl/charts/colors811.xml" ContentType="application/vnd.ms-office.chartcolorstyle+xml"/>
  <Override PartName="/xl/charts/chart812.xml" ContentType="application/vnd.openxmlformats-officedocument.drawingml.chart+xml"/>
  <Override PartName="/xl/charts/style812.xml" ContentType="application/vnd.ms-office.chartstyle+xml"/>
  <Override PartName="/xl/charts/colors812.xml" ContentType="application/vnd.ms-office.chartcolorstyle+xml"/>
  <Override PartName="/xl/charts/chart813.xml" ContentType="application/vnd.openxmlformats-officedocument.drawingml.chart+xml"/>
  <Override PartName="/xl/charts/style813.xml" ContentType="application/vnd.ms-office.chartstyle+xml"/>
  <Override PartName="/xl/charts/colors813.xml" ContentType="application/vnd.ms-office.chartcolorstyle+xml"/>
  <Override PartName="/xl/charts/chart814.xml" ContentType="application/vnd.openxmlformats-officedocument.drawingml.chart+xml"/>
  <Override PartName="/xl/charts/style814.xml" ContentType="application/vnd.ms-office.chartstyle+xml"/>
  <Override PartName="/xl/charts/colors814.xml" ContentType="application/vnd.ms-office.chartcolorstyle+xml"/>
  <Override PartName="/xl/charts/chart815.xml" ContentType="application/vnd.openxmlformats-officedocument.drawingml.chart+xml"/>
  <Override PartName="/xl/charts/style815.xml" ContentType="application/vnd.ms-office.chartstyle+xml"/>
  <Override PartName="/xl/charts/colors815.xml" ContentType="application/vnd.ms-office.chartcolorstyle+xml"/>
  <Override PartName="/xl/charts/chart816.xml" ContentType="application/vnd.openxmlformats-officedocument.drawingml.chart+xml"/>
  <Override PartName="/xl/charts/style816.xml" ContentType="application/vnd.ms-office.chartstyle+xml"/>
  <Override PartName="/xl/charts/colors816.xml" ContentType="application/vnd.ms-office.chartcolorstyle+xml"/>
  <Override PartName="/xl/charts/chart817.xml" ContentType="application/vnd.openxmlformats-officedocument.drawingml.chart+xml"/>
  <Override PartName="/xl/charts/style817.xml" ContentType="application/vnd.ms-office.chartstyle+xml"/>
  <Override PartName="/xl/charts/colors817.xml" ContentType="application/vnd.ms-office.chartcolorstyle+xml"/>
  <Override PartName="/xl/charts/chart818.xml" ContentType="application/vnd.openxmlformats-officedocument.drawingml.chart+xml"/>
  <Override PartName="/xl/charts/style818.xml" ContentType="application/vnd.ms-office.chartstyle+xml"/>
  <Override PartName="/xl/charts/colors818.xml" ContentType="application/vnd.ms-office.chartcolorstyle+xml"/>
  <Override PartName="/xl/charts/chart819.xml" ContentType="application/vnd.openxmlformats-officedocument.drawingml.chart+xml"/>
  <Override PartName="/xl/charts/style819.xml" ContentType="application/vnd.ms-office.chartstyle+xml"/>
  <Override PartName="/xl/charts/colors819.xml" ContentType="application/vnd.ms-office.chartcolorstyle+xml"/>
  <Override PartName="/xl/charts/chart820.xml" ContentType="application/vnd.openxmlformats-officedocument.drawingml.chart+xml"/>
  <Override PartName="/xl/charts/style820.xml" ContentType="application/vnd.ms-office.chartstyle+xml"/>
  <Override PartName="/xl/charts/colors820.xml" ContentType="application/vnd.ms-office.chartcolorstyle+xml"/>
  <Override PartName="/xl/charts/chart821.xml" ContentType="application/vnd.openxmlformats-officedocument.drawingml.chart+xml"/>
  <Override PartName="/xl/charts/style821.xml" ContentType="application/vnd.ms-office.chartstyle+xml"/>
  <Override PartName="/xl/charts/colors821.xml" ContentType="application/vnd.ms-office.chartcolorstyle+xml"/>
  <Override PartName="/xl/charts/chart822.xml" ContentType="application/vnd.openxmlformats-officedocument.drawingml.chart+xml"/>
  <Override PartName="/xl/charts/style822.xml" ContentType="application/vnd.ms-office.chartstyle+xml"/>
  <Override PartName="/xl/charts/colors822.xml" ContentType="application/vnd.ms-office.chartcolorstyle+xml"/>
  <Override PartName="/xl/charts/chart823.xml" ContentType="application/vnd.openxmlformats-officedocument.drawingml.chart+xml"/>
  <Override PartName="/xl/charts/style823.xml" ContentType="application/vnd.ms-office.chartstyle+xml"/>
  <Override PartName="/xl/charts/colors823.xml" ContentType="application/vnd.ms-office.chartcolorstyle+xml"/>
  <Override PartName="/xl/charts/chart824.xml" ContentType="application/vnd.openxmlformats-officedocument.drawingml.chart+xml"/>
  <Override PartName="/xl/charts/style824.xml" ContentType="application/vnd.ms-office.chartstyle+xml"/>
  <Override PartName="/xl/charts/colors824.xml" ContentType="application/vnd.ms-office.chartcolorstyle+xml"/>
  <Override PartName="/xl/charts/chart825.xml" ContentType="application/vnd.openxmlformats-officedocument.drawingml.chart+xml"/>
  <Override PartName="/xl/charts/style825.xml" ContentType="application/vnd.ms-office.chartstyle+xml"/>
  <Override PartName="/xl/charts/colors825.xml" ContentType="application/vnd.ms-office.chartcolorstyle+xml"/>
  <Override PartName="/xl/charts/chart826.xml" ContentType="application/vnd.openxmlformats-officedocument.drawingml.chart+xml"/>
  <Override PartName="/xl/charts/style826.xml" ContentType="application/vnd.ms-office.chartstyle+xml"/>
  <Override PartName="/xl/charts/colors826.xml" ContentType="application/vnd.ms-office.chartcolorstyle+xml"/>
  <Override PartName="/xl/charts/chart827.xml" ContentType="application/vnd.openxmlformats-officedocument.drawingml.chart+xml"/>
  <Override PartName="/xl/charts/style827.xml" ContentType="application/vnd.ms-office.chartstyle+xml"/>
  <Override PartName="/xl/charts/colors827.xml" ContentType="application/vnd.ms-office.chartcolorstyle+xml"/>
  <Override PartName="/xl/charts/chart828.xml" ContentType="application/vnd.openxmlformats-officedocument.drawingml.chart+xml"/>
  <Override PartName="/xl/charts/style828.xml" ContentType="application/vnd.ms-office.chartstyle+xml"/>
  <Override PartName="/xl/charts/colors828.xml" ContentType="application/vnd.ms-office.chartcolorstyle+xml"/>
  <Override PartName="/xl/charts/chart829.xml" ContentType="application/vnd.openxmlformats-officedocument.drawingml.chart+xml"/>
  <Override PartName="/xl/charts/style829.xml" ContentType="application/vnd.ms-office.chartstyle+xml"/>
  <Override PartName="/xl/charts/colors829.xml" ContentType="application/vnd.ms-office.chartcolorstyle+xml"/>
  <Override PartName="/xl/charts/chart830.xml" ContentType="application/vnd.openxmlformats-officedocument.drawingml.chart+xml"/>
  <Override PartName="/xl/charts/style830.xml" ContentType="application/vnd.ms-office.chartstyle+xml"/>
  <Override PartName="/xl/charts/colors830.xml" ContentType="application/vnd.ms-office.chartcolorstyle+xml"/>
  <Override PartName="/xl/charts/chart831.xml" ContentType="application/vnd.openxmlformats-officedocument.drawingml.chart+xml"/>
  <Override PartName="/xl/charts/style831.xml" ContentType="application/vnd.ms-office.chartstyle+xml"/>
  <Override PartName="/xl/charts/colors831.xml" ContentType="application/vnd.ms-office.chartcolorstyle+xml"/>
  <Override PartName="/xl/charts/chart832.xml" ContentType="application/vnd.openxmlformats-officedocument.drawingml.chart+xml"/>
  <Override PartName="/xl/charts/style832.xml" ContentType="application/vnd.ms-office.chartstyle+xml"/>
  <Override PartName="/xl/charts/colors832.xml" ContentType="application/vnd.ms-office.chartcolorstyle+xml"/>
  <Override PartName="/xl/charts/chart833.xml" ContentType="application/vnd.openxmlformats-officedocument.drawingml.chart+xml"/>
  <Override PartName="/xl/charts/style833.xml" ContentType="application/vnd.ms-office.chartstyle+xml"/>
  <Override PartName="/xl/charts/colors833.xml" ContentType="application/vnd.ms-office.chartcolorstyle+xml"/>
  <Override PartName="/xl/charts/chart834.xml" ContentType="application/vnd.openxmlformats-officedocument.drawingml.chart+xml"/>
  <Override PartName="/xl/charts/style834.xml" ContentType="application/vnd.ms-office.chartstyle+xml"/>
  <Override PartName="/xl/charts/colors834.xml" ContentType="application/vnd.ms-office.chartcolorstyle+xml"/>
  <Override PartName="/xl/charts/chart835.xml" ContentType="application/vnd.openxmlformats-officedocument.drawingml.chart+xml"/>
  <Override PartName="/xl/charts/style835.xml" ContentType="application/vnd.ms-office.chartstyle+xml"/>
  <Override PartName="/xl/charts/colors835.xml" ContentType="application/vnd.ms-office.chartcolorstyle+xml"/>
  <Override PartName="/xl/charts/chart836.xml" ContentType="application/vnd.openxmlformats-officedocument.drawingml.chart+xml"/>
  <Override PartName="/xl/charts/style836.xml" ContentType="application/vnd.ms-office.chartstyle+xml"/>
  <Override PartName="/xl/charts/colors836.xml" ContentType="application/vnd.ms-office.chartcolorstyle+xml"/>
  <Override PartName="/xl/charts/chart837.xml" ContentType="application/vnd.openxmlformats-officedocument.drawingml.chart+xml"/>
  <Override PartName="/xl/charts/style837.xml" ContentType="application/vnd.ms-office.chartstyle+xml"/>
  <Override PartName="/xl/charts/colors837.xml" ContentType="application/vnd.ms-office.chartcolorstyle+xml"/>
  <Override PartName="/xl/charts/chart838.xml" ContentType="application/vnd.openxmlformats-officedocument.drawingml.chart+xml"/>
  <Override PartName="/xl/charts/style838.xml" ContentType="application/vnd.ms-office.chartstyle+xml"/>
  <Override PartName="/xl/charts/colors838.xml" ContentType="application/vnd.ms-office.chartcolorstyle+xml"/>
  <Override PartName="/xl/charts/chart839.xml" ContentType="application/vnd.openxmlformats-officedocument.drawingml.chart+xml"/>
  <Override PartName="/xl/charts/style839.xml" ContentType="application/vnd.ms-office.chartstyle+xml"/>
  <Override PartName="/xl/charts/colors839.xml" ContentType="application/vnd.ms-office.chartcolorstyle+xml"/>
  <Override PartName="/xl/charts/chart840.xml" ContentType="application/vnd.openxmlformats-officedocument.drawingml.chart+xml"/>
  <Override PartName="/xl/charts/style840.xml" ContentType="application/vnd.ms-office.chartstyle+xml"/>
  <Override PartName="/xl/charts/colors840.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D:\PROYECTO TBFM II\Actividades\A31 Elaboracion Dashboard\Doc Sustentatorios\Productos Consultoria A31\"/>
    </mc:Choice>
  </mc:AlternateContent>
  <xr:revisionPtr revIDLastSave="0" documentId="8_{BDCBAB1A-60B7-4495-B11D-2E559FAEF622}" xr6:coauthVersionLast="47" xr6:coauthVersionMax="47" xr10:uidLastSave="{00000000-0000-0000-0000-000000000000}"/>
  <workbookProtection workbookAlgorithmName="SHA-512" workbookHashValue="Dy8nfkWTaoFQnwZl/OfOGMZeYRzzZdPYd7MoMwmmzmvs3Q6w9rseNHppR6gqwy3J3hqpxBWnzk5a+ndsrI1ABA==" workbookSaltValue="rDQKZblUcQfg6JWc6nkMeQ==" workbookSpinCount="100000" lockStructure="1"/>
  <bookViews>
    <workbookView xWindow="-120" yWindow="-120" windowWidth="20730" windowHeight="11160" tabRatio="890" firstSheet="2" activeTab="2" xr2:uid="{00000000-000D-0000-FFFF-FFFF00000000}"/>
  </bookViews>
  <sheets>
    <sheet name="LSN-LRN" sheetId="11" state="hidden" r:id="rId1"/>
    <sheet name="CALIDADDELDATOEINDICADORES" sheetId="26" state="hidden" r:id="rId2"/>
    <sheet name="Menu de Navegacion" sheetId="37" r:id="rId3"/>
    <sheet name="1-CD_Lab-RegFisVSBD_Num" sheetId="7" r:id="rId4"/>
    <sheet name="2-CD_Lab-RegFisVSBD_Den" sheetId="38" r:id="rId5"/>
    <sheet name="3-CD_Lab-RegFisVSCons_Num" sheetId="39" r:id="rId6"/>
    <sheet name="4-CD_Lab-RegFisVSCons_Den" sheetId="40" r:id="rId7"/>
    <sheet name="5-CD_Lab-RegBDVSCons_Num" sheetId="41" r:id="rId8"/>
    <sheet name="6-CD_Lab-RegBDVSCons_Den" sheetId="42" r:id="rId9"/>
    <sheet name="7-CD_Lab-IndRecalVSIndreportado" sheetId="43" r:id="rId10"/>
    <sheet name="CONSOLIDADO REVISION" sheetId="4" state="hidden" r:id="rId11"/>
    <sheet name="RNLConsolidado" sheetId="33" state="hidden" r:id="rId12"/>
    <sheet name="LISTAS" sheetId="36" state="hidden" r:id="rId13"/>
    <sheet name="Analisis_consolidadoLista" sheetId="35" state="hidden" r:id="rId14"/>
    <sheet name="Analisis_consolidado" sheetId="34" r:id="rId15"/>
    <sheet name="Analisis Monitoreo" sheetId="44" r:id="rId16"/>
    <sheet name="RNL - Lab 1" sheetId="9" r:id="rId17"/>
    <sheet name="RNL - Lab 2" sheetId="12" r:id="rId18"/>
    <sheet name="RNL - Lab 3" sheetId="14" r:id="rId19"/>
    <sheet name="RNL - Lab 4" sheetId="15" r:id="rId20"/>
    <sheet name="RNL - Lab 5" sheetId="16" r:id="rId21"/>
    <sheet name="RNL - Lab 6" sheetId="18" r:id="rId22"/>
    <sheet name="RNL - Lab 7" sheetId="17" r:id="rId23"/>
    <sheet name="RNL - Lab 8" sheetId="19" r:id="rId24"/>
    <sheet name="RNL - Lab 9" sheetId="20" r:id="rId25"/>
    <sheet name="RNL - Lab 10" sheetId="21" r:id="rId26"/>
    <sheet name="Esquema de aplicacion" sheetId="8" r:id="rId27"/>
  </sheets>
  <definedNames>
    <definedName name="_xlnm._FilterDatabase" localSheetId="1" hidden="1">CALIDADDELDATOEINDICADORES!$B$4:$E$92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6" i="9" l="1"/>
  <c r="M26" i="12"/>
  <c r="N26" i="12"/>
  <c r="O26" i="12"/>
  <c r="P26" i="12"/>
  <c r="Q26" i="12"/>
  <c r="R26" i="12"/>
  <c r="S26" i="12"/>
  <c r="T26" i="12"/>
  <c r="U26" i="12"/>
  <c r="V26" i="12"/>
  <c r="W26" i="12"/>
  <c r="X26" i="12"/>
  <c r="Y26" i="12"/>
  <c r="M27" i="12"/>
  <c r="N27" i="12"/>
  <c r="O27" i="12"/>
  <c r="P27" i="12"/>
  <c r="Q27" i="12"/>
  <c r="R27" i="12"/>
  <c r="S27" i="12"/>
  <c r="T27" i="12"/>
  <c r="U27" i="12"/>
  <c r="V27" i="12"/>
  <c r="W27" i="12"/>
  <c r="X27" i="12"/>
  <c r="Y27" i="12"/>
  <c r="M28" i="12"/>
  <c r="N28" i="12"/>
  <c r="O28" i="12"/>
  <c r="P28" i="12"/>
  <c r="Q28" i="12"/>
  <c r="R28" i="12"/>
  <c r="S28" i="12"/>
  <c r="T28" i="12"/>
  <c r="U28" i="12"/>
  <c r="V28" i="12"/>
  <c r="W28" i="12"/>
  <c r="X28" i="12"/>
  <c r="Y28" i="12"/>
  <c r="M29" i="12"/>
  <c r="N29" i="12"/>
  <c r="O29" i="12"/>
  <c r="P29" i="12"/>
  <c r="Q29" i="12"/>
  <c r="R29" i="12"/>
  <c r="S29" i="12"/>
  <c r="T29" i="12"/>
  <c r="U29" i="12"/>
  <c r="V29" i="12"/>
  <c r="W29" i="12"/>
  <c r="X29" i="12"/>
  <c r="Y29" i="12"/>
  <c r="M30" i="12"/>
  <c r="N30" i="12"/>
  <c r="O30" i="12"/>
  <c r="P30" i="12"/>
  <c r="Q30" i="12"/>
  <c r="R30" i="12"/>
  <c r="S30" i="12"/>
  <c r="T30" i="12"/>
  <c r="U30" i="12"/>
  <c r="V30" i="12"/>
  <c r="W30" i="12"/>
  <c r="X30" i="12"/>
  <c r="Y30" i="12"/>
  <c r="M31" i="12"/>
  <c r="N31" i="12"/>
  <c r="O31" i="12"/>
  <c r="P31" i="12"/>
  <c r="Q31" i="12"/>
  <c r="R31" i="12"/>
  <c r="S31" i="12"/>
  <c r="T31" i="12"/>
  <c r="U31" i="12"/>
  <c r="V31" i="12"/>
  <c r="W31" i="12"/>
  <c r="X31" i="12"/>
  <c r="Y31" i="12"/>
  <c r="M32" i="12"/>
  <c r="N32" i="12"/>
  <c r="O32" i="12"/>
  <c r="P32" i="12"/>
  <c r="Q32" i="12"/>
  <c r="R32" i="12"/>
  <c r="S32" i="12"/>
  <c r="T32" i="12"/>
  <c r="U32" i="12"/>
  <c r="V32" i="12"/>
  <c r="W32" i="12"/>
  <c r="X32" i="12"/>
  <c r="Y32" i="12"/>
  <c r="M33" i="12"/>
  <c r="N33" i="12"/>
  <c r="O33" i="12"/>
  <c r="P33" i="12"/>
  <c r="Q33" i="12"/>
  <c r="R33" i="12"/>
  <c r="S33" i="12"/>
  <c r="T33" i="12"/>
  <c r="U33" i="12"/>
  <c r="V33" i="12"/>
  <c r="W33" i="12"/>
  <c r="X33" i="12"/>
  <c r="Y33" i="12"/>
  <c r="M34" i="12"/>
  <c r="N34" i="12"/>
  <c r="O34" i="12"/>
  <c r="P34" i="12"/>
  <c r="Q34" i="12"/>
  <c r="R34" i="12"/>
  <c r="S34" i="12"/>
  <c r="T34" i="12"/>
  <c r="U34" i="12"/>
  <c r="V34" i="12"/>
  <c r="W34" i="12"/>
  <c r="X34" i="12"/>
  <c r="Y34" i="12"/>
  <c r="M35" i="12"/>
  <c r="N35" i="12"/>
  <c r="O35" i="12"/>
  <c r="P35" i="12"/>
  <c r="Q35" i="12"/>
  <c r="R35" i="12"/>
  <c r="S35" i="12"/>
  <c r="T35" i="12"/>
  <c r="U35" i="12"/>
  <c r="V35" i="12"/>
  <c r="W35" i="12"/>
  <c r="X35" i="12"/>
  <c r="Y35" i="12"/>
  <c r="M36" i="12"/>
  <c r="N36" i="12"/>
  <c r="O36" i="12"/>
  <c r="P36" i="12"/>
  <c r="Q36" i="12"/>
  <c r="R36" i="12"/>
  <c r="S36" i="12"/>
  <c r="T36" i="12"/>
  <c r="U36" i="12"/>
  <c r="V36" i="12"/>
  <c r="W36" i="12"/>
  <c r="X36" i="12"/>
  <c r="Y36" i="12"/>
  <c r="M37" i="12"/>
  <c r="N37" i="12"/>
  <c r="O37" i="12"/>
  <c r="P37" i="12"/>
  <c r="Q37" i="12"/>
  <c r="R37" i="12"/>
  <c r="S37" i="12"/>
  <c r="T37" i="12"/>
  <c r="U37" i="12"/>
  <c r="V37" i="12"/>
  <c r="W37" i="12"/>
  <c r="X37" i="12"/>
  <c r="Y37" i="12"/>
  <c r="M38" i="12"/>
  <c r="N38" i="12"/>
  <c r="O38" i="12"/>
  <c r="P38" i="12"/>
  <c r="Q38" i="12"/>
  <c r="R38" i="12"/>
  <c r="S38" i="12"/>
  <c r="T38" i="12"/>
  <c r="U38" i="12"/>
  <c r="V38" i="12"/>
  <c r="W38" i="12"/>
  <c r="X38" i="12"/>
  <c r="Y38" i="12"/>
  <c r="M39" i="12"/>
  <c r="N39" i="12"/>
  <c r="O39" i="12"/>
  <c r="P39" i="12"/>
  <c r="Q39" i="12"/>
  <c r="R39" i="12"/>
  <c r="S39" i="12"/>
  <c r="T39" i="12"/>
  <c r="U39" i="12"/>
  <c r="V39" i="12"/>
  <c r="W39" i="12"/>
  <c r="X39" i="12"/>
  <c r="Y39" i="12"/>
  <c r="M40" i="12"/>
  <c r="N40" i="12"/>
  <c r="O40" i="12"/>
  <c r="P40" i="12"/>
  <c r="Q40" i="12"/>
  <c r="R40" i="12"/>
  <c r="S40" i="12"/>
  <c r="T40" i="12"/>
  <c r="U40" i="12"/>
  <c r="V40" i="12"/>
  <c r="W40" i="12"/>
  <c r="X40" i="12"/>
  <c r="Y40" i="12"/>
  <c r="M41" i="12"/>
  <c r="N41" i="12"/>
  <c r="O41" i="12"/>
  <c r="P41" i="12"/>
  <c r="Q41" i="12"/>
  <c r="R41" i="12"/>
  <c r="S41" i="12"/>
  <c r="T41" i="12"/>
  <c r="U41" i="12"/>
  <c r="V41" i="12"/>
  <c r="W41" i="12"/>
  <c r="X41" i="12"/>
  <c r="Y41" i="12"/>
  <c r="M42" i="12"/>
  <c r="N42" i="12"/>
  <c r="O42" i="12"/>
  <c r="P42" i="12"/>
  <c r="Q42" i="12"/>
  <c r="R42" i="12"/>
  <c r="S42" i="12"/>
  <c r="T42" i="12"/>
  <c r="U42" i="12"/>
  <c r="V42" i="12"/>
  <c r="W42" i="12"/>
  <c r="X42" i="12"/>
  <c r="Y42" i="12"/>
  <c r="M43" i="12"/>
  <c r="N43" i="12"/>
  <c r="O43" i="12"/>
  <c r="P43" i="12"/>
  <c r="Q43" i="12"/>
  <c r="R43" i="12"/>
  <c r="S43" i="12"/>
  <c r="T43" i="12"/>
  <c r="U43" i="12"/>
  <c r="V43" i="12"/>
  <c r="W43" i="12"/>
  <c r="X43" i="12"/>
  <c r="Y43" i="12"/>
  <c r="M44" i="12"/>
  <c r="N44" i="12"/>
  <c r="O44" i="12"/>
  <c r="P44" i="12"/>
  <c r="Q44" i="12"/>
  <c r="R44" i="12"/>
  <c r="S44" i="12"/>
  <c r="T44" i="12"/>
  <c r="U44" i="12"/>
  <c r="V44" i="12"/>
  <c r="W44" i="12"/>
  <c r="X44" i="12"/>
  <c r="Y44" i="12"/>
  <c r="M45" i="12"/>
  <c r="N45" i="12"/>
  <c r="O45" i="12"/>
  <c r="P45" i="12"/>
  <c r="Q45" i="12"/>
  <c r="R45" i="12"/>
  <c r="S45" i="12"/>
  <c r="T45" i="12"/>
  <c r="U45" i="12"/>
  <c r="V45" i="12"/>
  <c r="W45" i="12"/>
  <c r="X45" i="12"/>
  <c r="Y45" i="12"/>
  <c r="M46" i="12"/>
  <c r="N46" i="12"/>
  <c r="O46" i="12"/>
  <c r="P46" i="12"/>
  <c r="Q46" i="12"/>
  <c r="R46" i="12"/>
  <c r="S46" i="12"/>
  <c r="T46" i="12"/>
  <c r="U46" i="12"/>
  <c r="V46" i="12"/>
  <c r="W46" i="12"/>
  <c r="X46" i="12"/>
  <c r="Y46" i="12"/>
  <c r="M47" i="12"/>
  <c r="N47" i="12"/>
  <c r="O47" i="12"/>
  <c r="P47" i="12"/>
  <c r="Q47" i="12"/>
  <c r="R47" i="12"/>
  <c r="S47" i="12"/>
  <c r="T47" i="12"/>
  <c r="U47" i="12"/>
  <c r="V47" i="12"/>
  <c r="W47" i="12"/>
  <c r="X47" i="12"/>
  <c r="Y47" i="12"/>
  <c r="M48" i="12"/>
  <c r="N48" i="12"/>
  <c r="O48" i="12"/>
  <c r="P48" i="12"/>
  <c r="Q48" i="12"/>
  <c r="R48" i="12"/>
  <c r="S48" i="12"/>
  <c r="T48" i="12"/>
  <c r="U48" i="12"/>
  <c r="V48" i="12"/>
  <c r="W48" i="12"/>
  <c r="X48" i="12"/>
  <c r="Y48" i="12"/>
  <c r="M49" i="12"/>
  <c r="N49" i="12"/>
  <c r="O49" i="12"/>
  <c r="P49" i="12"/>
  <c r="Q49" i="12"/>
  <c r="R49" i="12"/>
  <c r="S49" i="12"/>
  <c r="T49" i="12"/>
  <c r="U49" i="12"/>
  <c r="V49" i="12"/>
  <c r="W49" i="12"/>
  <c r="X49" i="12"/>
  <c r="Y49" i="12"/>
  <c r="M50" i="12"/>
  <c r="N50" i="12"/>
  <c r="O50" i="12"/>
  <c r="P50" i="12"/>
  <c r="Q50" i="12"/>
  <c r="R50" i="12"/>
  <c r="S50" i="12"/>
  <c r="T50" i="12"/>
  <c r="U50" i="12"/>
  <c r="V50" i="12"/>
  <c r="W50" i="12"/>
  <c r="X50" i="12"/>
  <c r="Y50" i="12"/>
  <c r="M51" i="12"/>
  <c r="N51" i="12"/>
  <c r="O51" i="12"/>
  <c r="P51" i="12"/>
  <c r="Q51" i="12"/>
  <c r="R51" i="12"/>
  <c r="S51" i="12"/>
  <c r="T51" i="12"/>
  <c r="U51" i="12"/>
  <c r="V51" i="12"/>
  <c r="W51" i="12"/>
  <c r="X51" i="12"/>
  <c r="Y51" i="12"/>
  <c r="M52" i="12"/>
  <c r="N52" i="12"/>
  <c r="O52" i="12"/>
  <c r="P52" i="12"/>
  <c r="Q52" i="12"/>
  <c r="R52" i="12"/>
  <c r="S52" i="12"/>
  <c r="T52" i="12"/>
  <c r="U52" i="12"/>
  <c r="V52" i="12"/>
  <c r="W52" i="12"/>
  <c r="X52" i="12"/>
  <c r="Y52" i="12"/>
  <c r="M53" i="12"/>
  <c r="N53" i="12"/>
  <c r="O53" i="12"/>
  <c r="P53" i="12"/>
  <c r="Q53" i="12"/>
  <c r="R53" i="12"/>
  <c r="S53" i="12"/>
  <c r="T53" i="12"/>
  <c r="U53" i="12"/>
  <c r="V53" i="12"/>
  <c r="W53" i="12"/>
  <c r="X53" i="12"/>
  <c r="Y53" i="12"/>
  <c r="M54" i="12"/>
  <c r="N54" i="12"/>
  <c r="O54" i="12"/>
  <c r="P54" i="12"/>
  <c r="Q54" i="12"/>
  <c r="R54" i="12"/>
  <c r="S54" i="12"/>
  <c r="T54" i="12"/>
  <c r="U54" i="12"/>
  <c r="V54" i="12"/>
  <c r="W54" i="12"/>
  <c r="X54" i="12"/>
  <c r="Y54" i="12"/>
  <c r="M55" i="12"/>
  <c r="N55" i="12"/>
  <c r="O55" i="12"/>
  <c r="P55" i="12"/>
  <c r="Q55" i="12"/>
  <c r="R55" i="12"/>
  <c r="S55" i="12"/>
  <c r="T55" i="12"/>
  <c r="U55" i="12"/>
  <c r="V55" i="12"/>
  <c r="W55" i="12"/>
  <c r="X55" i="12"/>
  <c r="Y55" i="12"/>
  <c r="M56" i="12"/>
  <c r="N56" i="12"/>
  <c r="O56" i="12"/>
  <c r="P56" i="12"/>
  <c r="Q56" i="12"/>
  <c r="R56" i="12"/>
  <c r="S56" i="12"/>
  <c r="T56" i="12"/>
  <c r="U56" i="12"/>
  <c r="V56" i="12"/>
  <c r="W56" i="12"/>
  <c r="X56" i="12"/>
  <c r="Y56" i="12"/>
  <c r="M57" i="12"/>
  <c r="N57" i="12"/>
  <c r="O57" i="12"/>
  <c r="P57" i="12"/>
  <c r="Q57" i="12"/>
  <c r="R57" i="12"/>
  <c r="S57" i="12"/>
  <c r="T57" i="12"/>
  <c r="U57" i="12"/>
  <c r="V57" i="12"/>
  <c r="W57" i="12"/>
  <c r="X57" i="12"/>
  <c r="Y57" i="12"/>
  <c r="M58" i="12"/>
  <c r="N58" i="12"/>
  <c r="O58" i="12"/>
  <c r="P58" i="12"/>
  <c r="Q58" i="12"/>
  <c r="R58" i="12"/>
  <c r="S58" i="12"/>
  <c r="T58" i="12"/>
  <c r="U58" i="12"/>
  <c r="V58" i="12"/>
  <c r="W58" i="12"/>
  <c r="X58" i="12"/>
  <c r="Y58" i="12"/>
  <c r="M59" i="12"/>
  <c r="N59" i="12"/>
  <c r="O59" i="12"/>
  <c r="P59" i="12"/>
  <c r="Q59" i="12"/>
  <c r="R59" i="12"/>
  <c r="S59" i="12"/>
  <c r="T59" i="12"/>
  <c r="U59" i="12"/>
  <c r="V59" i="12"/>
  <c r="W59" i="12"/>
  <c r="X59" i="12"/>
  <c r="Y59" i="12"/>
  <c r="M60" i="12"/>
  <c r="N60" i="12"/>
  <c r="O60" i="12"/>
  <c r="P60" i="12"/>
  <c r="Q60" i="12"/>
  <c r="R60" i="12"/>
  <c r="S60" i="12"/>
  <c r="T60" i="12"/>
  <c r="U60" i="12"/>
  <c r="V60" i="12"/>
  <c r="W60" i="12"/>
  <c r="X60" i="12"/>
  <c r="Y60" i="12"/>
  <c r="M61" i="12"/>
  <c r="N61" i="12"/>
  <c r="O61" i="12"/>
  <c r="P61" i="12"/>
  <c r="Q61" i="12"/>
  <c r="R61" i="12"/>
  <c r="S61" i="12"/>
  <c r="T61" i="12"/>
  <c r="U61" i="12"/>
  <c r="V61" i="12"/>
  <c r="W61" i="12"/>
  <c r="X61" i="12"/>
  <c r="Y61" i="12"/>
  <c r="M62" i="12"/>
  <c r="N62" i="12"/>
  <c r="O62" i="12"/>
  <c r="P62" i="12"/>
  <c r="Q62" i="12"/>
  <c r="R62" i="12"/>
  <c r="S62" i="12"/>
  <c r="T62" i="12"/>
  <c r="U62" i="12"/>
  <c r="V62" i="12"/>
  <c r="W62" i="12"/>
  <c r="X62" i="12"/>
  <c r="Y62" i="12"/>
  <c r="M63" i="12"/>
  <c r="N63" i="12"/>
  <c r="O63" i="12"/>
  <c r="P63" i="12"/>
  <c r="Q63" i="12"/>
  <c r="R63" i="12"/>
  <c r="S63" i="12"/>
  <c r="T63" i="12"/>
  <c r="U63" i="12"/>
  <c r="V63" i="12"/>
  <c r="W63" i="12"/>
  <c r="X63" i="12"/>
  <c r="Y63" i="12"/>
  <c r="M64" i="12"/>
  <c r="N64" i="12"/>
  <c r="O64" i="12"/>
  <c r="P64" i="12"/>
  <c r="Q64" i="12"/>
  <c r="R64" i="12"/>
  <c r="S64" i="12"/>
  <c r="T64" i="12"/>
  <c r="U64" i="12"/>
  <c r="V64" i="12"/>
  <c r="W64" i="12"/>
  <c r="X64" i="12"/>
  <c r="Y64" i="12"/>
  <c r="M65" i="12"/>
  <c r="N65" i="12"/>
  <c r="O65" i="12"/>
  <c r="P65" i="12"/>
  <c r="Q65" i="12"/>
  <c r="R65" i="12"/>
  <c r="S65" i="12"/>
  <c r="T65" i="12"/>
  <c r="U65" i="12"/>
  <c r="V65" i="12"/>
  <c r="W65" i="12"/>
  <c r="X65" i="12"/>
  <c r="Y65" i="12"/>
  <c r="M66" i="12"/>
  <c r="N66" i="12"/>
  <c r="O66" i="12"/>
  <c r="P66" i="12"/>
  <c r="Q66" i="12"/>
  <c r="R66" i="12"/>
  <c r="S66" i="12"/>
  <c r="T66" i="12"/>
  <c r="U66" i="12"/>
  <c r="V66" i="12"/>
  <c r="W66" i="12"/>
  <c r="X66" i="12"/>
  <c r="Y66" i="12"/>
  <c r="M67" i="12"/>
  <c r="N67" i="12"/>
  <c r="O67" i="12"/>
  <c r="P67" i="12"/>
  <c r="Q67" i="12"/>
  <c r="R67" i="12"/>
  <c r="S67" i="12"/>
  <c r="T67" i="12"/>
  <c r="U67" i="12"/>
  <c r="V67" i="12"/>
  <c r="W67" i="12"/>
  <c r="X67" i="12"/>
  <c r="Y67" i="12"/>
  <c r="M68" i="12"/>
  <c r="N68" i="12"/>
  <c r="O68" i="12"/>
  <c r="P68" i="12"/>
  <c r="Q68" i="12"/>
  <c r="R68" i="12"/>
  <c r="S68" i="12"/>
  <c r="T68" i="12"/>
  <c r="U68" i="12"/>
  <c r="V68" i="12"/>
  <c r="W68" i="12"/>
  <c r="X68" i="12"/>
  <c r="Y68" i="12"/>
  <c r="M69" i="12"/>
  <c r="N69" i="12"/>
  <c r="O69" i="12"/>
  <c r="P69" i="12"/>
  <c r="Q69" i="12"/>
  <c r="R69" i="12"/>
  <c r="S69" i="12"/>
  <c r="T69" i="12"/>
  <c r="U69" i="12"/>
  <c r="V69" i="12"/>
  <c r="W69" i="12"/>
  <c r="X69" i="12"/>
  <c r="Y69" i="12"/>
  <c r="M70" i="12"/>
  <c r="N70" i="12"/>
  <c r="O70" i="12"/>
  <c r="P70" i="12"/>
  <c r="Q70" i="12"/>
  <c r="R70" i="12"/>
  <c r="S70" i="12"/>
  <c r="T70" i="12"/>
  <c r="U70" i="12"/>
  <c r="V70" i="12"/>
  <c r="W70" i="12"/>
  <c r="X70" i="12"/>
  <c r="Y70" i="12"/>
  <c r="M71" i="12"/>
  <c r="N71" i="12"/>
  <c r="O71" i="12"/>
  <c r="P71" i="12"/>
  <c r="Q71" i="12"/>
  <c r="R71" i="12"/>
  <c r="S71" i="12"/>
  <c r="T71" i="12"/>
  <c r="U71" i="12"/>
  <c r="V71" i="12"/>
  <c r="W71" i="12"/>
  <c r="X71" i="12"/>
  <c r="Y71" i="12"/>
  <c r="M72" i="12"/>
  <c r="N72" i="12"/>
  <c r="O72" i="12"/>
  <c r="P72" i="12"/>
  <c r="Q72" i="12"/>
  <c r="R72" i="12"/>
  <c r="S72" i="12"/>
  <c r="T72" i="12"/>
  <c r="U72" i="12"/>
  <c r="V72" i="12"/>
  <c r="W72" i="12"/>
  <c r="X72" i="12"/>
  <c r="Y72" i="12"/>
  <c r="M73" i="12"/>
  <c r="N73" i="12"/>
  <c r="O73" i="12"/>
  <c r="P73" i="12"/>
  <c r="Q73" i="12"/>
  <c r="R73" i="12"/>
  <c r="S73" i="12"/>
  <c r="T73" i="12"/>
  <c r="U73" i="12"/>
  <c r="V73" i="12"/>
  <c r="W73" i="12"/>
  <c r="X73" i="12"/>
  <c r="Y73" i="12"/>
  <c r="M74" i="12"/>
  <c r="N74" i="12"/>
  <c r="O74" i="12"/>
  <c r="P74" i="12"/>
  <c r="Q74" i="12"/>
  <c r="R74" i="12"/>
  <c r="S74" i="12"/>
  <c r="T74" i="12"/>
  <c r="U74" i="12"/>
  <c r="V74" i="12"/>
  <c r="W74" i="12"/>
  <c r="X74" i="12"/>
  <c r="Y74" i="12"/>
  <c r="M75" i="12"/>
  <c r="N75" i="12"/>
  <c r="O75" i="12"/>
  <c r="P75" i="12"/>
  <c r="Q75" i="12"/>
  <c r="R75" i="12"/>
  <c r="S75" i="12"/>
  <c r="T75" i="12"/>
  <c r="U75" i="12"/>
  <c r="V75" i="12"/>
  <c r="W75" i="12"/>
  <c r="X75" i="12"/>
  <c r="Y75" i="12"/>
  <c r="M76" i="12"/>
  <c r="N76" i="12"/>
  <c r="O76" i="12"/>
  <c r="P76" i="12"/>
  <c r="Q76" i="12"/>
  <c r="R76" i="12"/>
  <c r="S76" i="12"/>
  <c r="T76" i="12"/>
  <c r="U76" i="12"/>
  <c r="V76" i="12"/>
  <c r="W76" i="12"/>
  <c r="X76" i="12"/>
  <c r="Y76" i="12"/>
  <c r="M77" i="12"/>
  <c r="N77" i="12"/>
  <c r="O77" i="12"/>
  <c r="P77" i="12"/>
  <c r="Q77" i="12"/>
  <c r="R77" i="12"/>
  <c r="S77" i="12"/>
  <c r="T77" i="12"/>
  <c r="U77" i="12"/>
  <c r="V77" i="12"/>
  <c r="W77" i="12"/>
  <c r="X77" i="12"/>
  <c r="Y77" i="12"/>
  <c r="M78" i="12"/>
  <c r="N78" i="12"/>
  <c r="O78" i="12"/>
  <c r="P78" i="12"/>
  <c r="Q78" i="12"/>
  <c r="R78" i="12"/>
  <c r="S78" i="12"/>
  <c r="T78" i="12"/>
  <c r="U78" i="12"/>
  <c r="V78" i="12"/>
  <c r="W78" i="12"/>
  <c r="X78" i="12"/>
  <c r="Y78" i="12"/>
  <c r="M79" i="12"/>
  <c r="N79" i="12"/>
  <c r="O79" i="12"/>
  <c r="P79" i="12"/>
  <c r="Q79" i="12"/>
  <c r="R79" i="12"/>
  <c r="S79" i="12"/>
  <c r="T79" i="12"/>
  <c r="U79" i="12"/>
  <c r="V79" i="12"/>
  <c r="W79" i="12"/>
  <c r="X79" i="12"/>
  <c r="Y79" i="12"/>
  <c r="M80" i="12"/>
  <c r="N80" i="12"/>
  <c r="O80" i="12"/>
  <c r="P80" i="12"/>
  <c r="Q80" i="12"/>
  <c r="R80" i="12"/>
  <c r="S80" i="12"/>
  <c r="T80" i="12"/>
  <c r="U80" i="12"/>
  <c r="V80" i="12"/>
  <c r="W80" i="12"/>
  <c r="X80" i="12"/>
  <c r="Y80" i="12"/>
  <c r="M81" i="12"/>
  <c r="N81" i="12"/>
  <c r="O81" i="12"/>
  <c r="P81" i="12"/>
  <c r="Q81" i="12"/>
  <c r="R81" i="12"/>
  <c r="S81" i="12"/>
  <c r="T81" i="12"/>
  <c r="U81" i="12"/>
  <c r="V81" i="12"/>
  <c r="W81" i="12"/>
  <c r="X81" i="12"/>
  <c r="Y81" i="12"/>
  <c r="M82" i="12"/>
  <c r="N82" i="12"/>
  <c r="O82" i="12"/>
  <c r="P82" i="12"/>
  <c r="Q82" i="12"/>
  <c r="R82" i="12"/>
  <c r="S82" i="12"/>
  <c r="T82" i="12"/>
  <c r="U82" i="12"/>
  <c r="V82" i="12"/>
  <c r="W82" i="12"/>
  <c r="X82" i="12"/>
  <c r="Y82" i="12"/>
  <c r="M83" i="12"/>
  <c r="N83" i="12"/>
  <c r="O83" i="12"/>
  <c r="P83" i="12"/>
  <c r="Q83" i="12"/>
  <c r="R83" i="12"/>
  <c r="S83" i="12"/>
  <c r="T83" i="12"/>
  <c r="U83" i="12"/>
  <c r="V83" i="12"/>
  <c r="W83" i="12"/>
  <c r="X83" i="12"/>
  <c r="Y83" i="12"/>
  <c r="M84" i="12"/>
  <c r="N84" i="12"/>
  <c r="O84" i="12"/>
  <c r="P84" i="12"/>
  <c r="Q84" i="12"/>
  <c r="R84" i="12"/>
  <c r="S84" i="12"/>
  <c r="T84" i="12"/>
  <c r="U84" i="12"/>
  <c r="V84" i="12"/>
  <c r="W84" i="12"/>
  <c r="X84" i="12"/>
  <c r="Y84" i="12"/>
  <c r="M85" i="12"/>
  <c r="N85" i="12"/>
  <c r="O85" i="12"/>
  <c r="P85" i="12"/>
  <c r="Q85" i="12"/>
  <c r="R85" i="12"/>
  <c r="S85" i="12"/>
  <c r="T85" i="12"/>
  <c r="U85" i="12"/>
  <c r="V85" i="12"/>
  <c r="W85" i="12"/>
  <c r="X85" i="12"/>
  <c r="Y85" i="12"/>
  <c r="M86" i="12"/>
  <c r="N86" i="12"/>
  <c r="O86" i="12"/>
  <c r="P86" i="12"/>
  <c r="Q86" i="12"/>
  <c r="R86" i="12"/>
  <c r="S86" i="12"/>
  <c r="T86" i="12"/>
  <c r="U86" i="12"/>
  <c r="V86" i="12"/>
  <c r="W86" i="12"/>
  <c r="X86" i="12"/>
  <c r="Y86" i="12"/>
  <c r="M87" i="12"/>
  <c r="N87" i="12"/>
  <c r="O87" i="12"/>
  <c r="P87" i="12"/>
  <c r="Q87" i="12"/>
  <c r="R87" i="12"/>
  <c r="S87" i="12"/>
  <c r="T87" i="12"/>
  <c r="U87" i="12"/>
  <c r="V87" i="12"/>
  <c r="W87" i="12"/>
  <c r="X87" i="12"/>
  <c r="Y87" i="12"/>
  <c r="M88" i="12"/>
  <c r="N88" i="12"/>
  <c r="O88" i="12"/>
  <c r="P88" i="12"/>
  <c r="Q88" i="12"/>
  <c r="R88" i="12"/>
  <c r="S88" i="12"/>
  <c r="T88" i="12"/>
  <c r="U88" i="12"/>
  <c r="V88" i="12"/>
  <c r="W88" i="12"/>
  <c r="X88" i="12"/>
  <c r="Y88" i="12"/>
  <c r="M89" i="12"/>
  <c r="N89" i="12"/>
  <c r="O89" i="12"/>
  <c r="P89" i="12"/>
  <c r="Q89" i="12"/>
  <c r="R89" i="12"/>
  <c r="S89" i="12"/>
  <c r="T89" i="12"/>
  <c r="U89" i="12"/>
  <c r="V89" i="12"/>
  <c r="W89" i="12"/>
  <c r="X89" i="12"/>
  <c r="Y89" i="12"/>
  <c r="M90" i="12"/>
  <c r="N90" i="12"/>
  <c r="O90" i="12"/>
  <c r="P90" i="12"/>
  <c r="Q90" i="12"/>
  <c r="R90" i="12"/>
  <c r="S90" i="12"/>
  <c r="T90" i="12"/>
  <c r="U90" i="12"/>
  <c r="V90" i="12"/>
  <c r="W90" i="12"/>
  <c r="X90" i="12"/>
  <c r="Y90" i="12"/>
  <c r="M91" i="12"/>
  <c r="N91" i="12"/>
  <c r="O91" i="12"/>
  <c r="P91" i="12"/>
  <c r="Q91" i="12"/>
  <c r="R91" i="12"/>
  <c r="S91" i="12"/>
  <c r="T91" i="12"/>
  <c r="U91" i="12"/>
  <c r="V91" i="12"/>
  <c r="W91" i="12"/>
  <c r="X91" i="12"/>
  <c r="Y91" i="12"/>
  <c r="M26" i="14"/>
  <c r="N26" i="14"/>
  <c r="O26" i="14"/>
  <c r="P26" i="14"/>
  <c r="Q26" i="14"/>
  <c r="R26" i="14"/>
  <c r="S26" i="14"/>
  <c r="T26" i="14"/>
  <c r="U26" i="14"/>
  <c r="V26" i="14"/>
  <c r="W26" i="14"/>
  <c r="X26" i="14"/>
  <c r="Y26" i="14"/>
  <c r="M27" i="14"/>
  <c r="N27" i="14"/>
  <c r="O27" i="14"/>
  <c r="P27" i="14"/>
  <c r="Q27" i="14"/>
  <c r="R27" i="14"/>
  <c r="S27" i="14"/>
  <c r="T27" i="14"/>
  <c r="U27" i="14"/>
  <c r="V27" i="14"/>
  <c r="W27" i="14"/>
  <c r="X27" i="14"/>
  <c r="Y27" i="14"/>
  <c r="M28" i="14"/>
  <c r="N28" i="14"/>
  <c r="O28" i="14"/>
  <c r="P28" i="14"/>
  <c r="Q28" i="14"/>
  <c r="R28" i="14"/>
  <c r="S28" i="14"/>
  <c r="T28" i="14"/>
  <c r="U28" i="14"/>
  <c r="V28" i="14"/>
  <c r="W28" i="14"/>
  <c r="X28" i="14"/>
  <c r="Y28" i="14"/>
  <c r="M29" i="14"/>
  <c r="N29" i="14"/>
  <c r="O29" i="14"/>
  <c r="P29" i="14"/>
  <c r="Q29" i="14"/>
  <c r="R29" i="14"/>
  <c r="S29" i="14"/>
  <c r="T29" i="14"/>
  <c r="U29" i="14"/>
  <c r="V29" i="14"/>
  <c r="W29" i="14"/>
  <c r="X29" i="14"/>
  <c r="Y29" i="14"/>
  <c r="M30" i="14"/>
  <c r="N30" i="14"/>
  <c r="O30" i="14"/>
  <c r="P30" i="14"/>
  <c r="Q30" i="14"/>
  <c r="R30" i="14"/>
  <c r="S30" i="14"/>
  <c r="T30" i="14"/>
  <c r="U30" i="14"/>
  <c r="V30" i="14"/>
  <c r="W30" i="14"/>
  <c r="X30" i="14"/>
  <c r="Y30" i="14"/>
  <c r="M31" i="14"/>
  <c r="N31" i="14"/>
  <c r="O31" i="14"/>
  <c r="P31" i="14"/>
  <c r="Q31" i="14"/>
  <c r="R31" i="14"/>
  <c r="S31" i="14"/>
  <c r="T31" i="14"/>
  <c r="U31" i="14"/>
  <c r="V31" i="14"/>
  <c r="W31" i="14"/>
  <c r="X31" i="14"/>
  <c r="Y31" i="14"/>
  <c r="M32" i="14"/>
  <c r="N32" i="14"/>
  <c r="O32" i="14"/>
  <c r="P32" i="14"/>
  <c r="Q32" i="14"/>
  <c r="R32" i="14"/>
  <c r="S32" i="14"/>
  <c r="T32" i="14"/>
  <c r="U32" i="14"/>
  <c r="V32" i="14"/>
  <c r="W32" i="14"/>
  <c r="X32" i="14"/>
  <c r="Y32" i="14"/>
  <c r="M33" i="14"/>
  <c r="N33" i="14"/>
  <c r="O33" i="14"/>
  <c r="P33" i="14"/>
  <c r="Q33" i="14"/>
  <c r="R33" i="14"/>
  <c r="S33" i="14"/>
  <c r="T33" i="14"/>
  <c r="U33" i="14"/>
  <c r="V33" i="14"/>
  <c r="W33" i="14"/>
  <c r="X33" i="14"/>
  <c r="Y33" i="14"/>
  <c r="M34" i="14"/>
  <c r="N34" i="14"/>
  <c r="O34" i="14"/>
  <c r="P34" i="14"/>
  <c r="Q34" i="14"/>
  <c r="R34" i="14"/>
  <c r="S34" i="14"/>
  <c r="T34" i="14"/>
  <c r="U34" i="14"/>
  <c r="V34" i="14"/>
  <c r="W34" i="14"/>
  <c r="X34" i="14"/>
  <c r="Y34" i="14"/>
  <c r="M35" i="14"/>
  <c r="N35" i="14"/>
  <c r="O35" i="14"/>
  <c r="P35" i="14"/>
  <c r="Q35" i="14"/>
  <c r="R35" i="14"/>
  <c r="S35" i="14"/>
  <c r="T35" i="14"/>
  <c r="U35" i="14"/>
  <c r="V35" i="14"/>
  <c r="W35" i="14"/>
  <c r="X35" i="14"/>
  <c r="Y35" i="14"/>
  <c r="M36" i="14"/>
  <c r="N36" i="14"/>
  <c r="O36" i="14"/>
  <c r="P36" i="14"/>
  <c r="Q36" i="14"/>
  <c r="R36" i="14"/>
  <c r="S36" i="14"/>
  <c r="T36" i="14"/>
  <c r="U36" i="14"/>
  <c r="V36" i="14"/>
  <c r="W36" i="14"/>
  <c r="X36" i="14"/>
  <c r="Y36" i="14"/>
  <c r="M37" i="14"/>
  <c r="N37" i="14"/>
  <c r="O37" i="14"/>
  <c r="P37" i="14"/>
  <c r="Q37" i="14"/>
  <c r="R37" i="14"/>
  <c r="S37" i="14"/>
  <c r="T37" i="14"/>
  <c r="U37" i="14"/>
  <c r="V37" i="14"/>
  <c r="W37" i="14"/>
  <c r="X37" i="14"/>
  <c r="Y37" i="14"/>
  <c r="M38" i="14"/>
  <c r="N38" i="14"/>
  <c r="O38" i="14"/>
  <c r="P38" i="14"/>
  <c r="Q38" i="14"/>
  <c r="R38" i="14"/>
  <c r="S38" i="14"/>
  <c r="T38" i="14"/>
  <c r="U38" i="14"/>
  <c r="V38" i="14"/>
  <c r="W38" i="14"/>
  <c r="X38" i="14"/>
  <c r="Y38" i="14"/>
  <c r="M39" i="14"/>
  <c r="N39" i="14"/>
  <c r="O39" i="14"/>
  <c r="P39" i="14"/>
  <c r="Q39" i="14"/>
  <c r="R39" i="14"/>
  <c r="S39" i="14"/>
  <c r="T39" i="14"/>
  <c r="U39" i="14"/>
  <c r="V39" i="14"/>
  <c r="W39" i="14"/>
  <c r="X39" i="14"/>
  <c r="Y39" i="14"/>
  <c r="M40" i="14"/>
  <c r="N40" i="14"/>
  <c r="O40" i="14"/>
  <c r="P40" i="14"/>
  <c r="Q40" i="14"/>
  <c r="R40" i="14"/>
  <c r="S40" i="14"/>
  <c r="T40" i="14"/>
  <c r="U40" i="14"/>
  <c r="V40" i="14"/>
  <c r="W40" i="14"/>
  <c r="X40" i="14"/>
  <c r="Y40" i="14"/>
  <c r="M41" i="14"/>
  <c r="N41" i="14"/>
  <c r="O41" i="14"/>
  <c r="P41" i="14"/>
  <c r="Q41" i="14"/>
  <c r="R41" i="14"/>
  <c r="S41" i="14"/>
  <c r="T41" i="14"/>
  <c r="U41" i="14"/>
  <c r="V41" i="14"/>
  <c r="W41" i="14"/>
  <c r="X41" i="14"/>
  <c r="Y41" i="14"/>
  <c r="M42" i="14"/>
  <c r="N42" i="14"/>
  <c r="O42" i="14"/>
  <c r="P42" i="14"/>
  <c r="Q42" i="14"/>
  <c r="R42" i="14"/>
  <c r="S42" i="14"/>
  <c r="T42" i="14"/>
  <c r="U42" i="14"/>
  <c r="V42" i="14"/>
  <c r="W42" i="14"/>
  <c r="X42" i="14"/>
  <c r="Y42" i="14"/>
  <c r="M43" i="14"/>
  <c r="N43" i="14"/>
  <c r="O43" i="14"/>
  <c r="P43" i="14"/>
  <c r="Q43" i="14"/>
  <c r="R43" i="14"/>
  <c r="S43" i="14"/>
  <c r="T43" i="14"/>
  <c r="U43" i="14"/>
  <c r="V43" i="14"/>
  <c r="W43" i="14"/>
  <c r="X43" i="14"/>
  <c r="Y43" i="14"/>
  <c r="M44" i="14"/>
  <c r="N44" i="14"/>
  <c r="O44" i="14"/>
  <c r="P44" i="14"/>
  <c r="Q44" i="14"/>
  <c r="R44" i="14"/>
  <c r="S44" i="14"/>
  <c r="T44" i="14"/>
  <c r="U44" i="14"/>
  <c r="V44" i="14"/>
  <c r="W44" i="14"/>
  <c r="X44" i="14"/>
  <c r="Y44" i="14"/>
  <c r="M45" i="14"/>
  <c r="N45" i="14"/>
  <c r="O45" i="14"/>
  <c r="P45" i="14"/>
  <c r="Q45" i="14"/>
  <c r="R45" i="14"/>
  <c r="S45" i="14"/>
  <c r="T45" i="14"/>
  <c r="U45" i="14"/>
  <c r="V45" i="14"/>
  <c r="W45" i="14"/>
  <c r="X45" i="14"/>
  <c r="Y45" i="14"/>
  <c r="M46" i="14"/>
  <c r="N46" i="14"/>
  <c r="O46" i="14"/>
  <c r="P46" i="14"/>
  <c r="Q46" i="14"/>
  <c r="R46" i="14"/>
  <c r="S46" i="14"/>
  <c r="T46" i="14"/>
  <c r="U46" i="14"/>
  <c r="V46" i="14"/>
  <c r="W46" i="14"/>
  <c r="X46" i="14"/>
  <c r="Y46" i="14"/>
  <c r="M47" i="14"/>
  <c r="N47" i="14"/>
  <c r="O47" i="14"/>
  <c r="P47" i="14"/>
  <c r="Q47" i="14"/>
  <c r="R47" i="14"/>
  <c r="S47" i="14"/>
  <c r="T47" i="14"/>
  <c r="U47" i="14"/>
  <c r="V47" i="14"/>
  <c r="W47" i="14"/>
  <c r="X47" i="14"/>
  <c r="Y47" i="14"/>
  <c r="M48" i="14"/>
  <c r="N48" i="14"/>
  <c r="O48" i="14"/>
  <c r="P48" i="14"/>
  <c r="Q48" i="14"/>
  <c r="R48" i="14"/>
  <c r="S48" i="14"/>
  <c r="T48" i="14"/>
  <c r="U48" i="14"/>
  <c r="V48" i="14"/>
  <c r="W48" i="14"/>
  <c r="X48" i="14"/>
  <c r="Y48" i="14"/>
  <c r="M49" i="14"/>
  <c r="N49" i="14"/>
  <c r="O49" i="14"/>
  <c r="P49" i="14"/>
  <c r="Q49" i="14"/>
  <c r="R49" i="14"/>
  <c r="S49" i="14"/>
  <c r="T49" i="14"/>
  <c r="U49" i="14"/>
  <c r="V49" i="14"/>
  <c r="W49" i="14"/>
  <c r="X49" i="14"/>
  <c r="Y49" i="14"/>
  <c r="M50" i="14"/>
  <c r="N50" i="14"/>
  <c r="O50" i="14"/>
  <c r="P50" i="14"/>
  <c r="Q50" i="14"/>
  <c r="R50" i="14"/>
  <c r="S50" i="14"/>
  <c r="T50" i="14"/>
  <c r="U50" i="14"/>
  <c r="V50" i="14"/>
  <c r="W50" i="14"/>
  <c r="X50" i="14"/>
  <c r="Y50" i="14"/>
  <c r="M51" i="14"/>
  <c r="N51" i="14"/>
  <c r="O51" i="14"/>
  <c r="P51" i="14"/>
  <c r="Q51" i="14"/>
  <c r="R51" i="14"/>
  <c r="S51" i="14"/>
  <c r="T51" i="14"/>
  <c r="U51" i="14"/>
  <c r="V51" i="14"/>
  <c r="W51" i="14"/>
  <c r="X51" i="14"/>
  <c r="Y51" i="14"/>
  <c r="M52" i="14"/>
  <c r="N52" i="14"/>
  <c r="O52" i="14"/>
  <c r="P52" i="14"/>
  <c r="Q52" i="14"/>
  <c r="R52" i="14"/>
  <c r="S52" i="14"/>
  <c r="T52" i="14"/>
  <c r="U52" i="14"/>
  <c r="V52" i="14"/>
  <c r="W52" i="14"/>
  <c r="X52" i="14"/>
  <c r="Y52" i="14"/>
  <c r="M53" i="14"/>
  <c r="N53" i="14"/>
  <c r="O53" i="14"/>
  <c r="P53" i="14"/>
  <c r="Q53" i="14"/>
  <c r="R53" i="14"/>
  <c r="S53" i="14"/>
  <c r="T53" i="14"/>
  <c r="U53" i="14"/>
  <c r="V53" i="14"/>
  <c r="W53" i="14"/>
  <c r="X53" i="14"/>
  <c r="Y53" i="14"/>
  <c r="M54" i="14"/>
  <c r="N54" i="14"/>
  <c r="O54" i="14"/>
  <c r="P54" i="14"/>
  <c r="Q54" i="14"/>
  <c r="R54" i="14"/>
  <c r="S54" i="14"/>
  <c r="T54" i="14"/>
  <c r="U54" i="14"/>
  <c r="V54" i="14"/>
  <c r="W54" i="14"/>
  <c r="X54" i="14"/>
  <c r="Y54" i="14"/>
  <c r="M55" i="14"/>
  <c r="N55" i="14"/>
  <c r="O55" i="14"/>
  <c r="P55" i="14"/>
  <c r="Q55" i="14"/>
  <c r="R55" i="14"/>
  <c r="S55" i="14"/>
  <c r="T55" i="14"/>
  <c r="U55" i="14"/>
  <c r="V55" i="14"/>
  <c r="W55" i="14"/>
  <c r="X55" i="14"/>
  <c r="Y55" i="14"/>
  <c r="M56" i="14"/>
  <c r="N56" i="14"/>
  <c r="O56" i="14"/>
  <c r="P56" i="14"/>
  <c r="Q56" i="14"/>
  <c r="R56" i="14"/>
  <c r="S56" i="14"/>
  <c r="T56" i="14"/>
  <c r="U56" i="14"/>
  <c r="V56" i="14"/>
  <c r="W56" i="14"/>
  <c r="X56" i="14"/>
  <c r="Y56" i="14"/>
  <c r="M57" i="14"/>
  <c r="N57" i="14"/>
  <c r="O57" i="14"/>
  <c r="P57" i="14"/>
  <c r="Q57" i="14"/>
  <c r="R57" i="14"/>
  <c r="S57" i="14"/>
  <c r="T57" i="14"/>
  <c r="U57" i="14"/>
  <c r="V57" i="14"/>
  <c r="W57" i="14"/>
  <c r="X57" i="14"/>
  <c r="Y57" i="14"/>
  <c r="M58" i="14"/>
  <c r="N58" i="14"/>
  <c r="O58" i="14"/>
  <c r="P58" i="14"/>
  <c r="Q58" i="14"/>
  <c r="R58" i="14"/>
  <c r="S58" i="14"/>
  <c r="T58" i="14"/>
  <c r="U58" i="14"/>
  <c r="V58" i="14"/>
  <c r="W58" i="14"/>
  <c r="X58" i="14"/>
  <c r="Y58" i="14"/>
  <c r="M59" i="14"/>
  <c r="N59" i="14"/>
  <c r="O59" i="14"/>
  <c r="P59" i="14"/>
  <c r="Q59" i="14"/>
  <c r="R59" i="14"/>
  <c r="S59" i="14"/>
  <c r="T59" i="14"/>
  <c r="U59" i="14"/>
  <c r="V59" i="14"/>
  <c r="W59" i="14"/>
  <c r="X59" i="14"/>
  <c r="Y59" i="14"/>
  <c r="M60" i="14"/>
  <c r="N60" i="14"/>
  <c r="O60" i="14"/>
  <c r="P60" i="14"/>
  <c r="Q60" i="14"/>
  <c r="R60" i="14"/>
  <c r="S60" i="14"/>
  <c r="T60" i="14"/>
  <c r="U60" i="14"/>
  <c r="V60" i="14"/>
  <c r="W60" i="14"/>
  <c r="X60" i="14"/>
  <c r="Y60" i="14"/>
  <c r="M61" i="14"/>
  <c r="N61" i="14"/>
  <c r="O61" i="14"/>
  <c r="P61" i="14"/>
  <c r="Q61" i="14"/>
  <c r="R61" i="14"/>
  <c r="S61" i="14"/>
  <c r="T61" i="14"/>
  <c r="U61" i="14"/>
  <c r="V61" i="14"/>
  <c r="W61" i="14"/>
  <c r="X61" i="14"/>
  <c r="Y61" i="14"/>
  <c r="M62" i="14"/>
  <c r="N62" i="14"/>
  <c r="O62" i="14"/>
  <c r="P62" i="14"/>
  <c r="Q62" i="14"/>
  <c r="R62" i="14"/>
  <c r="S62" i="14"/>
  <c r="T62" i="14"/>
  <c r="U62" i="14"/>
  <c r="V62" i="14"/>
  <c r="W62" i="14"/>
  <c r="X62" i="14"/>
  <c r="Y62" i="14"/>
  <c r="M63" i="14"/>
  <c r="N63" i="14"/>
  <c r="O63" i="14"/>
  <c r="P63" i="14"/>
  <c r="Q63" i="14"/>
  <c r="R63" i="14"/>
  <c r="S63" i="14"/>
  <c r="T63" i="14"/>
  <c r="U63" i="14"/>
  <c r="V63" i="14"/>
  <c r="W63" i="14"/>
  <c r="X63" i="14"/>
  <c r="Y63" i="14"/>
  <c r="M64" i="14"/>
  <c r="N64" i="14"/>
  <c r="O64" i="14"/>
  <c r="P64" i="14"/>
  <c r="Q64" i="14"/>
  <c r="R64" i="14"/>
  <c r="S64" i="14"/>
  <c r="T64" i="14"/>
  <c r="U64" i="14"/>
  <c r="V64" i="14"/>
  <c r="W64" i="14"/>
  <c r="X64" i="14"/>
  <c r="Y64" i="14"/>
  <c r="M65" i="14"/>
  <c r="N65" i="14"/>
  <c r="O65" i="14"/>
  <c r="P65" i="14"/>
  <c r="Q65" i="14"/>
  <c r="R65" i="14"/>
  <c r="S65" i="14"/>
  <c r="T65" i="14"/>
  <c r="U65" i="14"/>
  <c r="V65" i="14"/>
  <c r="W65" i="14"/>
  <c r="X65" i="14"/>
  <c r="Y65" i="14"/>
  <c r="M66" i="14"/>
  <c r="N66" i="14"/>
  <c r="O66" i="14"/>
  <c r="P66" i="14"/>
  <c r="Q66" i="14"/>
  <c r="R66" i="14"/>
  <c r="S66" i="14"/>
  <c r="T66" i="14"/>
  <c r="U66" i="14"/>
  <c r="V66" i="14"/>
  <c r="W66" i="14"/>
  <c r="X66" i="14"/>
  <c r="Y66" i="14"/>
  <c r="M67" i="14"/>
  <c r="N67" i="14"/>
  <c r="O67" i="14"/>
  <c r="P67" i="14"/>
  <c r="Q67" i="14"/>
  <c r="R67" i="14"/>
  <c r="S67" i="14"/>
  <c r="T67" i="14"/>
  <c r="U67" i="14"/>
  <c r="V67" i="14"/>
  <c r="W67" i="14"/>
  <c r="X67" i="14"/>
  <c r="Y67" i="14"/>
  <c r="M68" i="14"/>
  <c r="N68" i="14"/>
  <c r="O68" i="14"/>
  <c r="P68" i="14"/>
  <c r="Q68" i="14"/>
  <c r="R68" i="14"/>
  <c r="S68" i="14"/>
  <c r="T68" i="14"/>
  <c r="U68" i="14"/>
  <c r="V68" i="14"/>
  <c r="W68" i="14"/>
  <c r="X68" i="14"/>
  <c r="Y68" i="14"/>
  <c r="M69" i="14"/>
  <c r="N69" i="14"/>
  <c r="O69" i="14"/>
  <c r="P69" i="14"/>
  <c r="Q69" i="14"/>
  <c r="R69" i="14"/>
  <c r="S69" i="14"/>
  <c r="T69" i="14"/>
  <c r="U69" i="14"/>
  <c r="V69" i="14"/>
  <c r="W69" i="14"/>
  <c r="X69" i="14"/>
  <c r="Y69" i="14"/>
  <c r="M70" i="14"/>
  <c r="N70" i="14"/>
  <c r="O70" i="14"/>
  <c r="P70" i="14"/>
  <c r="Q70" i="14"/>
  <c r="R70" i="14"/>
  <c r="S70" i="14"/>
  <c r="T70" i="14"/>
  <c r="U70" i="14"/>
  <c r="V70" i="14"/>
  <c r="W70" i="14"/>
  <c r="X70" i="14"/>
  <c r="Y70" i="14"/>
  <c r="M71" i="14"/>
  <c r="N71" i="14"/>
  <c r="O71" i="14"/>
  <c r="P71" i="14"/>
  <c r="Q71" i="14"/>
  <c r="R71" i="14"/>
  <c r="S71" i="14"/>
  <c r="T71" i="14"/>
  <c r="U71" i="14"/>
  <c r="V71" i="14"/>
  <c r="W71" i="14"/>
  <c r="X71" i="14"/>
  <c r="Y71" i="14"/>
  <c r="M72" i="14"/>
  <c r="N72" i="14"/>
  <c r="O72" i="14"/>
  <c r="P72" i="14"/>
  <c r="Q72" i="14"/>
  <c r="R72" i="14"/>
  <c r="S72" i="14"/>
  <c r="T72" i="14"/>
  <c r="U72" i="14"/>
  <c r="V72" i="14"/>
  <c r="W72" i="14"/>
  <c r="X72" i="14"/>
  <c r="Y72" i="14"/>
  <c r="M73" i="14"/>
  <c r="N73" i="14"/>
  <c r="O73" i="14"/>
  <c r="P73" i="14"/>
  <c r="Q73" i="14"/>
  <c r="R73" i="14"/>
  <c r="S73" i="14"/>
  <c r="T73" i="14"/>
  <c r="U73" i="14"/>
  <c r="V73" i="14"/>
  <c r="W73" i="14"/>
  <c r="X73" i="14"/>
  <c r="Y73" i="14"/>
  <c r="M74" i="14"/>
  <c r="N74" i="14"/>
  <c r="O74" i="14"/>
  <c r="P74" i="14"/>
  <c r="Q74" i="14"/>
  <c r="R74" i="14"/>
  <c r="S74" i="14"/>
  <c r="T74" i="14"/>
  <c r="U74" i="14"/>
  <c r="V74" i="14"/>
  <c r="W74" i="14"/>
  <c r="X74" i="14"/>
  <c r="Y74" i="14"/>
  <c r="M75" i="14"/>
  <c r="N75" i="14"/>
  <c r="O75" i="14"/>
  <c r="P75" i="14"/>
  <c r="Q75" i="14"/>
  <c r="R75" i="14"/>
  <c r="S75" i="14"/>
  <c r="T75" i="14"/>
  <c r="U75" i="14"/>
  <c r="V75" i="14"/>
  <c r="W75" i="14"/>
  <c r="X75" i="14"/>
  <c r="Y75" i="14"/>
  <c r="M76" i="14"/>
  <c r="N76" i="14"/>
  <c r="O76" i="14"/>
  <c r="P76" i="14"/>
  <c r="Q76" i="14"/>
  <c r="R76" i="14"/>
  <c r="S76" i="14"/>
  <c r="T76" i="14"/>
  <c r="U76" i="14"/>
  <c r="V76" i="14"/>
  <c r="W76" i="14"/>
  <c r="X76" i="14"/>
  <c r="Y76" i="14"/>
  <c r="M77" i="14"/>
  <c r="N77" i="14"/>
  <c r="O77" i="14"/>
  <c r="P77" i="14"/>
  <c r="Q77" i="14"/>
  <c r="R77" i="14"/>
  <c r="S77" i="14"/>
  <c r="T77" i="14"/>
  <c r="U77" i="14"/>
  <c r="V77" i="14"/>
  <c r="W77" i="14"/>
  <c r="X77" i="14"/>
  <c r="Y77" i="14"/>
  <c r="M78" i="14"/>
  <c r="N78" i="14"/>
  <c r="O78" i="14"/>
  <c r="P78" i="14"/>
  <c r="Q78" i="14"/>
  <c r="R78" i="14"/>
  <c r="S78" i="14"/>
  <c r="T78" i="14"/>
  <c r="U78" i="14"/>
  <c r="V78" i="14"/>
  <c r="W78" i="14"/>
  <c r="X78" i="14"/>
  <c r="Y78" i="14"/>
  <c r="M79" i="14"/>
  <c r="N79" i="14"/>
  <c r="O79" i="14"/>
  <c r="P79" i="14"/>
  <c r="Q79" i="14"/>
  <c r="R79" i="14"/>
  <c r="S79" i="14"/>
  <c r="T79" i="14"/>
  <c r="U79" i="14"/>
  <c r="V79" i="14"/>
  <c r="W79" i="14"/>
  <c r="X79" i="14"/>
  <c r="Y79" i="14"/>
  <c r="M80" i="14"/>
  <c r="N80" i="14"/>
  <c r="O80" i="14"/>
  <c r="P80" i="14"/>
  <c r="Q80" i="14"/>
  <c r="R80" i="14"/>
  <c r="S80" i="14"/>
  <c r="T80" i="14"/>
  <c r="U80" i="14"/>
  <c r="V80" i="14"/>
  <c r="W80" i="14"/>
  <c r="X80" i="14"/>
  <c r="Y80" i="14"/>
  <c r="M81" i="14"/>
  <c r="N81" i="14"/>
  <c r="O81" i="14"/>
  <c r="P81" i="14"/>
  <c r="Q81" i="14"/>
  <c r="R81" i="14"/>
  <c r="S81" i="14"/>
  <c r="T81" i="14"/>
  <c r="U81" i="14"/>
  <c r="V81" i="14"/>
  <c r="W81" i="14"/>
  <c r="X81" i="14"/>
  <c r="Y81" i="14"/>
  <c r="M82" i="14"/>
  <c r="N82" i="14"/>
  <c r="O82" i="14"/>
  <c r="P82" i="14"/>
  <c r="Q82" i="14"/>
  <c r="R82" i="14"/>
  <c r="S82" i="14"/>
  <c r="T82" i="14"/>
  <c r="U82" i="14"/>
  <c r="V82" i="14"/>
  <c r="W82" i="14"/>
  <c r="X82" i="14"/>
  <c r="Y82" i="14"/>
  <c r="M83" i="14"/>
  <c r="N83" i="14"/>
  <c r="O83" i="14"/>
  <c r="P83" i="14"/>
  <c r="Q83" i="14"/>
  <c r="R83" i="14"/>
  <c r="S83" i="14"/>
  <c r="T83" i="14"/>
  <c r="U83" i="14"/>
  <c r="V83" i="14"/>
  <c r="W83" i="14"/>
  <c r="X83" i="14"/>
  <c r="Y83" i="14"/>
  <c r="M84" i="14"/>
  <c r="N84" i="14"/>
  <c r="O84" i="14"/>
  <c r="P84" i="14"/>
  <c r="Q84" i="14"/>
  <c r="R84" i="14"/>
  <c r="S84" i="14"/>
  <c r="T84" i="14"/>
  <c r="U84" i="14"/>
  <c r="V84" i="14"/>
  <c r="W84" i="14"/>
  <c r="X84" i="14"/>
  <c r="Y84" i="14"/>
  <c r="M85" i="14"/>
  <c r="N85" i="14"/>
  <c r="O85" i="14"/>
  <c r="P85" i="14"/>
  <c r="Q85" i="14"/>
  <c r="R85" i="14"/>
  <c r="S85" i="14"/>
  <c r="T85" i="14"/>
  <c r="U85" i="14"/>
  <c r="V85" i="14"/>
  <c r="W85" i="14"/>
  <c r="X85" i="14"/>
  <c r="Y85" i="14"/>
  <c r="M86" i="14"/>
  <c r="N86" i="14"/>
  <c r="O86" i="14"/>
  <c r="P86" i="14"/>
  <c r="Q86" i="14"/>
  <c r="R86" i="14"/>
  <c r="S86" i="14"/>
  <c r="T86" i="14"/>
  <c r="U86" i="14"/>
  <c r="V86" i="14"/>
  <c r="W86" i="14"/>
  <c r="X86" i="14"/>
  <c r="Y86" i="14"/>
  <c r="M87" i="14"/>
  <c r="N87" i="14"/>
  <c r="O87" i="14"/>
  <c r="P87" i="14"/>
  <c r="Q87" i="14"/>
  <c r="R87" i="14"/>
  <c r="S87" i="14"/>
  <c r="T87" i="14"/>
  <c r="U87" i="14"/>
  <c r="V87" i="14"/>
  <c r="W87" i="14"/>
  <c r="X87" i="14"/>
  <c r="Y87" i="14"/>
  <c r="M88" i="14"/>
  <c r="N88" i="14"/>
  <c r="O88" i="14"/>
  <c r="P88" i="14"/>
  <c r="Q88" i="14"/>
  <c r="R88" i="14"/>
  <c r="S88" i="14"/>
  <c r="T88" i="14"/>
  <c r="U88" i="14"/>
  <c r="V88" i="14"/>
  <c r="W88" i="14"/>
  <c r="X88" i="14"/>
  <c r="Y88" i="14"/>
  <c r="M89" i="14"/>
  <c r="N89" i="14"/>
  <c r="O89" i="14"/>
  <c r="P89" i="14"/>
  <c r="Q89" i="14"/>
  <c r="R89" i="14"/>
  <c r="S89" i="14"/>
  <c r="T89" i="14"/>
  <c r="U89" i="14"/>
  <c r="V89" i="14"/>
  <c r="W89" i="14"/>
  <c r="X89" i="14"/>
  <c r="Y89" i="14"/>
  <c r="M90" i="14"/>
  <c r="N90" i="14"/>
  <c r="O90" i="14"/>
  <c r="P90" i="14"/>
  <c r="Q90" i="14"/>
  <c r="R90" i="14"/>
  <c r="S90" i="14"/>
  <c r="T90" i="14"/>
  <c r="U90" i="14"/>
  <c r="V90" i="14"/>
  <c r="W90" i="14"/>
  <c r="X90" i="14"/>
  <c r="Y90" i="14"/>
  <c r="M91" i="14"/>
  <c r="N91" i="14"/>
  <c r="O91" i="14"/>
  <c r="P91" i="14"/>
  <c r="Q91" i="14"/>
  <c r="R91" i="14"/>
  <c r="S91" i="14"/>
  <c r="T91" i="14"/>
  <c r="U91" i="14"/>
  <c r="V91" i="14"/>
  <c r="W91" i="14"/>
  <c r="X91" i="14"/>
  <c r="Y91" i="14"/>
  <c r="M26" i="15"/>
  <c r="N26" i="15"/>
  <c r="O26" i="15"/>
  <c r="P26" i="15"/>
  <c r="Q26" i="15"/>
  <c r="R26" i="15"/>
  <c r="S26" i="15"/>
  <c r="T26" i="15"/>
  <c r="U26" i="15"/>
  <c r="V26" i="15"/>
  <c r="W26" i="15"/>
  <c r="X26" i="15"/>
  <c r="Y26" i="15"/>
  <c r="M27" i="15"/>
  <c r="N27" i="15"/>
  <c r="O27" i="15"/>
  <c r="P27" i="15"/>
  <c r="Q27" i="15"/>
  <c r="R27" i="15"/>
  <c r="S27" i="15"/>
  <c r="T27" i="15"/>
  <c r="U27" i="15"/>
  <c r="V27" i="15"/>
  <c r="W27" i="15"/>
  <c r="X27" i="15"/>
  <c r="Y27" i="15"/>
  <c r="M28" i="15"/>
  <c r="N28" i="15"/>
  <c r="O28" i="15"/>
  <c r="P28" i="15"/>
  <c r="Q28" i="15"/>
  <c r="R28" i="15"/>
  <c r="S28" i="15"/>
  <c r="T28" i="15"/>
  <c r="U28" i="15"/>
  <c r="V28" i="15"/>
  <c r="W28" i="15"/>
  <c r="X28" i="15"/>
  <c r="Y28" i="15"/>
  <c r="M29" i="15"/>
  <c r="N29" i="15"/>
  <c r="O29" i="15"/>
  <c r="P29" i="15"/>
  <c r="Q29" i="15"/>
  <c r="R29" i="15"/>
  <c r="S29" i="15"/>
  <c r="T29" i="15"/>
  <c r="U29" i="15"/>
  <c r="V29" i="15"/>
  <c r="W29" i="15"/>
  <c r="X29" i="15"/>
  <c r="Y29" i="15"/>
  <c r="M30" i="15"/>
  <c r="N30" i="15"/>
  <c r="O30" i="15"/>
  <c r="P30" i="15"/>
  <c r="Q30" i="15"/>
  <c r="R30" i="15"/>
  <c r="S30" i="15"/>
  <c r="T30" i="15"/>
  <c r="U30" i="15"/>
  <c r="V30" i="15"/>
  <c r="W30" i="15"/>
  <c r="X30" i="15"/>
  <c r="Y30" i="15"/>
  <c r="M31" i="15"/>
  <c r="N31" i="15"/>
  <c r="O31" i="15"/>
  <c r="P31" i="15"/>
  <c r="Q31" i="15"/>
  <c r="R31" i="15"/>
  <c r="S31" i="15"/>
  <c r="T31" i="15"/>
  <c r="U31" i="15"/>
  <c r="V31" i="15"/>
  <c r="W31" i="15"/>
  <c r="X31" i="15"/>
  <c r="Y31" i="15"/>
  <c r="M32" i="15"/>
  <c r="N32" i="15"/>
  <c r="O32" i="15"/>
  <c r="P32" i="15"/>
  <c r="Q32" i="15"/>
  <c r="R32" i="15"/>
  <c r="S32" i="15"/>
  <c r="T32" i="15"/>
  <c r="U32" i="15"/>
  <c r="V32" i="15"/>
  <c r="W32" i="15"/>
  <c r="X32" i="15"/>
  <c r="Y32" i="15"/>
  <c r="M33" i="15"/>
  <c r="N33" i="15"/>
  <c r="O33" i="15"/>
  <c r="P33" i="15"/>
  <c r="Q33" i="15"/>
  <c r="R33" i="15"/>
  <c r="S33" i="15"/>
  <c r="T33" i="15"/>
  <c r="U33" i="15"/>
  <c r="V33" i="15"/>
  <c r="W33" i="15"/>
  <c r="X33" i="15"/>
  <c r="Y33" i="15"/>
  <c r="M34" i="15"/>
  <c r="N34" i="15"/>
  <c r="O34" i="15"/>
  <c r="P34" i="15"/>
  <c r="Q34" i="15"/>
  <c r="R34" i="15"/>
  <c r="S34" i="15"/>
  <c r="T34" i="15"/>
  <c r="U34" i="15"/>
  <c r="V34" i="15"/>
  <c r="W34" i="15"/>
  <c r="X34" i="15"/>
  <c r="Y34" i="15"/>
  <c r="M35" i="15"/>
  <c r="N35" i="15"/>
  <c r="O35" i="15"/>
  <c r="P35" i="15"/>
  <c r="Q35" i="15"/>
  <c r="R35" i="15"/>
  <c r="S35" i="15"/>
  <c r="T35" i="15"/>
  <c r="U35" i="15"/>
  <c r="V35" i="15"/>
  <c r="W35" i="15"/>
  <c r="X35" i="15"/>
  <c r="Y35" i="15"/>
  <c r="M36" i="15"/>
  <c r="N36" i="15"/>
  <c r="O36" i="15"/>
  <c r="P36" i="15"/>
  <c r="Q36" i="15"/>
  <c r="R36" i="15"/>
  <c r="S36" i="15"/>
  <c r="T36" i="15"/>
  <c r="U36" i="15"/>
  <c r="V36" i="15"/>
  <c r="W36" i="15"/>
  <c r="X36" i="15"/>
  <c r="Y36" i="15"/>
  <c r="M37" i="15"/>
  <c r="N37" i="15"/>
  <c r="O37" i="15"/>
  <c r="P37" i="15"/>
  <c r="Q37" i="15"/>
  <c r="R37" i="15"/>
  <c r="S37" i="15"/>
  <c r="T37" i="15"/>
  <c r="U37" i="15"/>
  <c r="V37" i="15"/>
  <c r="W37" i="15"/>
  <c r="X37" i="15"/>
  <c r="Y37" i="15"/>
  <c r="M38" i="15"/>
  <c r="N38" i="15"/>
  <c r="O38" i="15"/>
  <c r="P38" i="15"/>
  <c r="Q38" i="15"/>
  <c r="R38" i="15"/>
  <c r="S38" i="15"/>
  <c r="T38" i="15"/>
  <c r="U38" i="15"/>
  <c r="V38" i="15"/>
  <c r="W38" i="15"/>
  <c r="X38" i="15"/>
  <c r="Y38" i="15"/>
  <c r="M39" i="15"/>
  <c r="N39" i="15"/>
  <c r="O39" i="15"/>
  <c r="P39" i="15"/>
  <c r="Q39" i="15"/>
  <c r="R39" i="15"/>
  <c r="S39" i="15"/>
  <c r="T39" i="15"/>
  <c r="U39" i="15"/>
  <c r="V39" i="15"/>
  <c r="W39" i="15"/>
  <c r="X39" i="15"/>
  <c r="Y39" i="15"/>
  <c r="M40" i="15"/>
  <c r="N40" i="15"/>
  <c r="O40" i="15"/>
  <c r="P40" i="15"/>
  <c r="Q40" i="15"/>
  <c r="R40" i="15"/>
  <c r="S40" i="15"/>
  <c r="T40" i="15"/>
  <c r="U40" i="15"/>
  <c r="V40" i="15"/>
  <c r="W40" i="15"/>
  <c r="X40" i="15"/>
  <c r="Y40" i="15"/>
  <c r="M41" i="15"/>
  <c r="N41" i="15"/>
  <c r="O41" i="15"/>
  <c r="P41" i="15"/>
  <c r="Q41" i="15"/>
  <c r="R41" i="15"/>
  <c r="S41" i="15"/>
  <c r="T41" i="15"/>
  <c r="U41" i="15"/>
  <c r="V41" i="15"/>
  <c r="W41" i="15"/>
  <c r="X41" i="15"/>
  <c r="Y41" i="15"/>
  <c r="M42" i="15"/>
  <c r="N42" i="15"/>
  <c r="O42" i="15"/>
  <c r="P42" i="15"/>
  <c r="Q42" i="15"/>
  <c r="R42" i="15"/>
  <c r="S42" i="15"/>
  <c r="T42" i="15"/>
  <c r="U42" i="15"/>
  <c r="V42" i="15"/>
  <c r="W42" i="15"/>
  <c r="X42" i="15"/>
  <c r="Y42" i="15"/>
  <c r="M43" i="15"/>
  <c r="N43" i="15"/>
  <c r="O43" i="15"/>
  <c r="P43" i="15"/>
  <c r="Q43" i="15"/>
  <c r="R43" i="15"/>
  <c r="S43" i="15"/>
  <c r="T43" i="15"/>
  <c r="U43" i="15"/>
  <c r="V43" i="15"/>
  <c r="W43" i="15"/>
  <c r="X43" i="15"/>
  <c r="Y43" i="15"/>
  <c r="M44" i="15"/>
  <c r="N44" i="15"/>
  <c r="O44" i="15"/>
  <c r="P44" i="15"/>
  <c r="Q44" i="15"/>
  <c r="R44" i="15"/>
  <c r="S44" i="15"/>
  <c r="T44" i="15"/>
  <c r="U44" i="15"/>
  <c r="V44" i="15"/>
  <c r="W44" i="15"/>
  <c r="X44" i="15"/>
  <c r="Y44" i="15"/>
  <c r="M45" i="15"/>
  <c r="N45" i="15"/>
  <c r="O45" i="15"/>
  <c r="P45" i="15"/>
  <c r="Q45" i="15"/>
  <c r="R45" i="15"/>
  <c r="S45" i="15"/>
  <c r="T45" i="15"/>
  <c r="U45" i="15"/>
  <c r="V45" i="15"/>
  <c r="W45" i="15"/>
  <c r="X45" i="15"/>
  <c r="Y45" i="15"/>
  <c r="M46" i="15"/>
  <c r="N46" i="15"/>
  <c r="O46" i="15"/>
  <c r="P46" i="15"/>
  <c r="Q46" i="15"/>
  <c r="R46" i="15"/>
  <c r="S46" i="15"/>
  <c r="T46" i="15"/>
  <c r="U46" i="15"/>
  <c r="V46" i="15"/>
  <c r="W46" i="15"/>
  <c r="X46" i="15"/>
  <c r="Y46" i="15"/>
  <c r="M47" i="15"/>
  <c r="N47" i="15"/>
  <c r="O47" i="15"/>
  <c r="P47" i="15"/>
  <c r="Q47" i="15"/>
  <c r="R47" i="15"/>
  <c r="S47" i="15"/>
  <c r="T47" i="15"/>
  <c r="U47" i="15"/>
  <c r="V47" i="15"/>
  <c r="W47" i="15"/>
  <c r="X47" i="15"/>
  <c r="Y47" i="15"/>
  <c r="M48" i="15"/>
  <c r="N48" i="15"/>
  <c r="O48" i="15"/>
  <c r="P48" i="15"/>
  <c r="Q48" i="15"/>
  <c r="R48" i="15"/>
  <c r="S48" i="15"/>
  <c r="T48" i="15"/>
  <c r="U48" i="15"/>
  <c r="V48" i="15"/>
  <c r="W48" i="15"/>
  <c r="X48" i="15"/>
  <c r="Y48" i="15"/>
  <c r="M49" i="15"/>
  <c r="N49" i="15"/>
  <c r="O49" i="15"/>
  <c r="P49" i="15"/>
  <c r="Q49" i="15"/>
  <c r="R49" i="15"/>
  <c r="S49" i="15"/>
  <c r="T49" i="15"/>
  <c r="U49" i="15"/>
  <c r="V49" i="15"/>
  <c r="W49" i="15"/>
  <c r="X49" i="15"/>
  <c r="Y49" i="15"/>
  <c r="M50" i="15"/>
  <c r="N50" i="15"/>
  <c r="O50" i="15"/>
  <c r="P50" i="15"/>
  <c r="Q50" i="15"/>
  <c r="R50" i="15"/>
  <c r="S50" i="15"/>
  <c r="T50" i="15"/>
  <c r="U50" i="15"/>
  <c r="V50" i="15"/>
  <c r="W50" i="15"/>
  <c r="X50" i="15"/>
  <c r="Y50" i="15"/>
  <c r="M51" i="15"/>
  <c r="N51" i="15"/>
  <c r="O51" i="15"/>
  <c r="P51" i="15"/>
  <c r="Q51" i="15"/>
  <c r="R51" i="15"/>
  <c r="S51" i="15"/>
  <c r="T51" i="15"/>
  <c r="U51" i="15"/>
  <c r="V51" i="15"/>
  <c r="W51" i="15"/>
  <c r="X51" i="15"/>
  <c r="Y51" i="15"/>
  <c r="M52" i="15"/>
  <c r="N52" i="15"/>
  <c r="O52" i="15"/>
  <c r="P52" i="15"/>
  <c r="Q52" i="15"/>
  <c r="R52" i="15"/>
  <c r="S52" i="15"/>
  <c r="T52" i="15"/>
  <c r="U52" i="15"/>
  <c r="V52" i="15"/>
  <c r="W52" i="15"/>
  <c r="X52" i="15"/>
  <c r="Y52" i="15"/>
  <c r="M53" i="15"/>
  <c r="N53" i="15"/>
  <c r="O53" i="15"/>
  <c r="P53" i="15"/>
  <c r="Q53" i="15"/>
  <c r="R53" i="15"/>
  <c r="S53" i="15"/>
  <c r="T53" i="15"/>
  <c r="U53" i="15"/>
  <c r="V53" i="15"/>
  <c r="W53" i="15"/>
  <c r="X53" i="15"/>
  <c r="Y53" i="15"/>
  <c r="M54" i="15"/>
  <c r="N54" i="15"/>
  <c r="O54" i="15"/>
  <c r="P54" i="15"/>
  <c r="Q54" i="15"/>
  <c r="R54" i="15"/>
  <c r="S54" i="15"/>
  <c r="T54" i="15"/>
  <c r="U54" i="15"/>
  <c r="V54" i="15"/>
  <c r="W54" i="15"/>
  <c r="X54" i="15"/>
  <c r="Y54" i="15"/>
  <c r="M55" i="15"/>
  <c r="N55" i="15"/>
  <c r="O55" i="15"/>
  <c r="P55" i="15"/>
  <c r="Q55" i="15"/>
  <c r="R55" i="15"/>
  <c r="S55" i="15"/>
  <c r="T55" i="15"/>
  <c r="U55" i="15"/>
  <c r="V55" i="15"/>
  <c r="W55" i="15"/>
  <c r="X55" i="15"/>
  <c r="Y55" i="15"/>
  <c r="M56" i="15"/>
  <c r="N56" i="15"/>
  <c r="O56" i="15"/>
  <c r="P56" i="15"/>
  <c r="Q56" i="15"/>
  <c r="R56" i="15"/>
  <c r="S56" i="15"/>
  <c r="T56" i="15"/>
  <c r="U56" i="15"/>
  <c r="V56" i="15"/>
  <c r="W56" i="15"/>
  <c r="X56" i="15"/>
  <c r="Y56" i="15"/>
  <c r="M57" i="15"/>
  <c r="N57" i="15"/>
  <c r="O57" i="15"/>
  <c r="P57" i="15"/>
  <c r="Q57" i="15"/>
  <c r="R57" i="15"/>
  <c r="S57" i="15"/>
  <c r="T57" i="15"/>
  <c r="U57" i="15"/>
  <c r="V57" i="15"/>
  <c r="W57" i="15"/>
  <c r="X57" i="15"/>
  <c r="Y57" i="15"/>
  <c r="M58" i="15"/>
  <c r="N58" i="15"/>
  <c r="O58" i="15"/>
  <c r="P58" i="15"/>
  <c r="Q58" i="15"/>
  <c r="R58" i="15"/>
  <c r="S58" i="15"/>
  <c r="T58" i="15"/>
  <c r="U58" i="15"/>
  <c r="V58" i="15"/>
  <c r="W58" i="15"/>
  <c r="X58" i="15"/>
  <c r="Y58" i="15"/>
  <c r="M59" i="15"/>
  <c r="N59" i="15"/>
  <c r="O59" i="15"/>
  <c r="P59" i="15"/>
  <c r="Q59" i="15"/>
  <c r="R59" i="15"/>
  <c r="S59" i="15"/>
  <c r="T59" i="15"/>
  <c r="U59" i="15"/>
  <c r="V59" i="15"/>
  <c r="W59" i="15"/>
  <c r="X59" i="15"/>
  <c r="Y59" i="15"/>
  <c r="M60" i="15"/>
  <c r="N60" i="15"/>
  <c r="O60" i="15"/>
  <c r="P60" i="15"/>
  <c r="Q60" i="15"/>
  <c r="R60" i="15"/>
  <c r="S60" i="15"/>
  <c r="T60" i="15"/>
  <c r="U60" i="15"/>
  <c r="V60" i="15"/>
  <c r="W60" i="15"/>
  <c r="X60" i="15"/>
  <c r="Y60" i="15"/>
  <c r="M61" i="15"/>
  <c r="N61" i="15"/>
  <c r="O61" i="15"/>
  <c r="P61" i="15"/>
  <c r="Q61" i="15"/>
  <c r="R61" i="15"/>
  <c r="S61" i="15"/>
  <c r="T61" i="15"/>
  <c r="U61" i="15"/>
  <c r="V61" i="15"/>
  <c r="W61" i="15"/>
  <c r="X61" i="15"/>
  <c r="Y61" i="15"/>
  <c r="M62" i="15"/>
  <c r="N62" i="15"/>
  <c r="O62" i="15"/>
  <c r="P62" i="15"/>
  <c r="Q62" i="15"/>
  <c r="R62" i="15"/>
  <c r="S62" i="15"/>
  <c r="T62" i="15"/>
  <c r="U62" i="15"/>
  <c r="V62" i="15"/>
  <c r="W62" i="15"/>
  <c r="X62" i="15"/>
  <c r="Y62" i="15"/>
  <c r="M63" i="15"/>
  <c r="N63" i="15"/>
  <c r="O63" i="15"/>
  <c r="P63" i="15"/>
  <c r="Q63" i="15"/>
  <c r="R63" i="15"/>
  <c r="S63" i="15"/>
  <c r="T63" i="15"/>
  <c r="U63" i="15"/>
  <c r="V63" i="15"/>
  <c r="W63" i="15"/>
  <c r="X63" i="15"/>
  <c r="Y63" i="15"/>
  <c r="M64" i="15"/>
  <c r="N64" i="15"/>
  <c r="O64" i="15"/>
  <c r="P64" i="15"/>
  <c r="Q64" i="15"/>
  <c r="R64" i="15"/>
  <c r="S64" i="15"/>
  <c r="T64" i="15"/>
  <c r="U64" i="15"/>
  <c r="V64" i="15"/>
  <c r="W64" i="15"/>
  <c r="X64" i="15"/>
  <c r="Y64" i="15"/>
  <c r="M65" i="15"/>
  <c r="N65" i="15"/>
  <c r="O65" i="15"/>
  <c r="P65" i="15"/>
  <c r="Q65" i="15"/>
  <c r="R65" i="15"/>
  <c r="S65" i="15"/>
  <c r="T65" i="15"/>
  <c r="U65" i="15"/>
  <c r="V65" i="15"/>
  <c r="W65" i="15"/>
  <c r="X65" i="15"/>
  <c r="Y65" i="15"/>
  <c r="M66" i="15"/>
  <c r="N66" i="15"/>
  <c r="O66" i="15"/>
  <c r="P66" i="15"/>
  <c r="Q66" i="15"/>
  <c r="R66" i="15"/>
  <c r="S66" i="15"/>
  <c r="T66" i="15"/>
  <c r="U66" i="15"/>
  <c r="V66" i="15"/>
  <c r="W66" i="15"/>
  <c r="X66" i="15"/>
  <c r="Y66" i="15"/>
  <c r="M67" i="15"/>
  <c r="N67" i="15"/>
  <c r="O67" i="15"/>
  <c r="P67" i="15"/>
  <c r="Q67" i="15"/>
  <c r="R67" i="15"/>
  <c r="S67" i="15"/>
  <c r="T67" i="15"/>
  <c r="U67" i="15"/>
  <c r="V67" i="15"/>
  <c r="W67" i="15"/>
  <c r="X67" i="15"/>
  <c r="Y67" i="15"/>
  <c r="M68" i="15"/>
  <c r="N68" i="15"/>
  <c r="O68" i="15"/>
  <c r="P68" i="15"/>
  <c r="Q68" i="15"/>
  <c r="R68" i="15"/>
  <c r="S68" i="15"/>
  <c r="T68" i="15"/>
  <c r="U68" i="15"/>
  <c r="V68" i="15"/>
  <c r="W68" i="15"/>
  <c r="X68" i="15"/>
  <c r="Y68" i="15"/>
  <c r="M69" i="15"/>
  <c r="N69" i="15"/>
  <c r="O69" i="15"/>
  <c r="P69" i="15"/>
  <c r="Q69" i="15"/>
  <c r="R69" i="15"/>
  <c r="S69" i="15"/>
  <c r="T69" i="15"/>
  <c r="U69" i="15"/>
  <c r="V69" i="15"/>
  <c r="W69" i="15"/>
  <c r="X69" i="15"/>
  <c r="Y69" i="15"/>
  <c r="M70" i="15"/>
  <c r="N70" i="15"/>
  <c r="O70" i="15"/>
  <c r="P70" i="15"/>
  <c r="Q70" i="15"/>
  <c r="R70" i="15"/>
  <c r="S70" i="15"/>
  <c r="T70" i="15"/>
  <c r="U70" i="15"/>
  <c r="V70" i="15"/>
  <c r="W70" i="15"/>
  <c r="X70" i="15"/>
  <c r="Y70" i="15"/>
  <c r="M71" i="15"/>
  <c r="N71" i="15"/>
  <c r="O71" i="15"/>
  <c r="P71" i="15"/>
  <c r="Q71" i="15"/>
  <c r="R71" i="15"/>
  <c r="S71" i="15"/>
  <c r="T71" i="15"/>
  <c r="U71" i="15"/>
  <c r="V71" i="15"/>
  <c r="W71" i="15"/>
  <c r="X71" i="15"/>
  <c r="Y71" i="15"/>
  <c r="M72" i="15"/>
  <c r="N72" i="15"/>
  <c r="O72" i="15"/>
  <c r="P72" i="15"/>
  <c r="Q72" i="15"/>
  <c r="R72" i="15"/>
  <c r="S72" i="15"/>
  <c r="T72" i="15"/>
  <c r="U72" i="15"/>
  <c r="V72" i="15"/>
  <c r="W72" i="15"/>
  <c r="X72" i="15"/>
  <c r="Y72" i="15"/>
  <c r="M73" i="15"/>
  <c r="N73" i="15"/>
  <c r="O73" i="15"/>
  <c r="P73" i="15"/>
  <c r="Q73" i="15"/>
  <c r="R73" i="15"/>
  <c r="S73" i="15"/>
  <c r="T73" i="15"/>
  <c r="U73" i="15"/>
  <c r="V73" i="15"/>
  <c r="W73" i="15"/>
  <c r="X73" i="15"/>
  <c r="Y73" i="15"/>
  <c r="M74" i="15"/>
  <c r="N74" i="15"/>
  <c r="O74" i="15"/>
  <c r="P74" i="15"/>
  <c r="Q74" i="15"/>
  <c r="R74" i="15"/>
  <c r="S74" i="15"/>
  <c r="T74" i="15"/>
  <c r="U74" i="15"/>
  <c r="V74" i="15"/>
  <c r="W74" i="15"/>
  <c r="X74" i="15"/>
  <c r="Y74" i="15"/>
  <c r="M75" i="15"/>
  <c r="N75" i="15"/>
  <c r="O75" i="15"/>
  <c r="P75" i="15"/>
  <c r="Q75" i="15"/>
  <c r="R75" i="15"/>
  <c r="S75" i="15"/>
  <c r="T75" i="15"/>
  <c r="U75" i="15"/>
  <c r="V75" i="15"/>
  <c r="W75" i="15"/>
  <c r="X75" i="15"/>
  <c r="Y75" i="15"/>
  <c r="M76" i="15"/>
  <c r="N76" i="15"/>
  <c r="O76" i="15"/>
  <c r="P76" i="15"/>
  <c r="Q76" i="15"/>
  <c r="R76" i="15"/>
  <c r="S76" i="15"/>
  <c r="T76" i="15"/>
  <c r="U76" i="15"/>
  <c r="V76" i="15"/>
  <c r="W76" i="15"/>
  <c r="X76" i="15"/>
  <c r="Y76" i="15"/>
  <c r="M77" i="15"/>
  <c r="N77" i="15"/>
  <c r="O77" i="15"/>
  <c r="P77" i="15"/>
  <c r="Q77" i="15"/>
  <c r="R77" i="15"/>
  <c r="S77" i="15"/>
  <c r="T77" i="15"/>
  <c r="U77" i="15"/>
  <c r="V77" i="15"/>
  <c r="W77" i="15"/>
  <c r="X77" i="15"/>
  <c r="Y77" i="15"/>
  <c r="M78" i="15"/>
  <c r="N78" i="15"/>
  <c r="O78" i="15"/>
  <c r="P78" i="15"/>
  <c r="Q78" i="15"/>
  <c r="R78" i="15"/>
  <c r="S78" i="15"/>
  <c r="T78" i="15"/>
  <c r="U78" i="15"/>
  <c r="V78" i="15"/>
  <c r="W78" i="15"/>
  <c r="X78" i="15"/>
  <c r="Y78" i="15"/>
  <c r="M79" i="15"/>
  <c r="N79" i="15"/>
  <c r="O79" i="15"/>
  <c r="P79" i="15"/>
  <c r="Q79" i="15"/>
  <c r="R79" i="15"/>
  <c r="S79" i="15"/>
  <c r="T79" i="15"/>
  <c r="U79" i="15"/>
  <c r="V79" i="15"/>
  <c r="W79" i="15"/>
  <c r="X79" i="15"/>
  <c r="Y79" i="15"/>
  <c r="M80" i="15"/>
  <c r="N80" i="15"/>
  <c r="O80" i="15"/>
  <c r="P80" i="15"/>
  <c r="Q80" i="15"/>
  <c r="R80" i="15"/>
  <c r="S80" i="15"/>
  <c r="T80" i="15"/>
  <c r="U80" i="15"/>
  <c r="V80" i="15"/>
  <c r="W80" i="15"/>
  <c r="X80" i="15"/>
  <c r="Y80" i="15"/>
  <c r="M81" i="15"/>
  <c r="N81" i="15"/>
  <c r="O81" i="15"/>
  <c r="P81" i="15"/>
  <c r="Q81" i="15"/>
  <c r="R81" i="15"/>
  <c r="S81" i="15"/>
  <c r="T81" i="15"/>
  <c r="U81" i="15"/>
  <c r="V81" i="15"/>
  <c r="W81" i="15"/>
  <c r="X81" i="15"/>
  <c r="Y81" i="15"/>
  <c r="M82" i="15"/>
  <c r="N82" i="15"/>
  <c r="O82" i="15"/>
  <c r="P82" i="15"/>
  <c r="Q82" i="15"/>
  <c r="R82" i="15"/>
  <c r="S82" i="15"/>
  <c r="T82" i="15"/>
  <c r="U82" i="15"/>
  <c r="V82" i="15"/>
  <c r="W82" i="15"/>
  <c r="X82" i="15"/>
  <c r="Y82" i="15"/>
  <c r="M83" i="15"/>
  <c r="N83" i="15"/>
  <c r="O83" i="15"/>
  <c r="P83" i="15"/>
  <c r="Q83" i="15"/>
  <c r="R83" i="15"/>
  <c r="S83" i="15"/>
  <c r="T83" i="15"/>
  <c r="U83" i="15"/>
  <c r="V83" i="15"/>
  <c r="W83" i="15"/>
  <c r="X83" i="15"/>
  <c r="Y83" i="15"/>
  <c r="M84" i="15"/>
  <c r="N84" i="15"/>
  <c r="O84" i="15"/>
  <c r="P84" i="15"/>
  <c r="Q84" i="15"/>
  <c r="R84" i="15"/>
  <c r="S84" i="15"/>
  <c r="T84" i="15"/>
  <c r="U84" i="15"/>
  <c r="V84" i="15"/>
  <c r="W84" i="15"/>
  <c r="X84" i="15"/>
  <c r="Y84" i="15"/>
  <c r="M85" i="15"/>
  <c r="N85" i="15"/>
  <c r="O85" i="15"/>
  <c r="P85" i="15"/>
  <c r="Q85" i="15"/>
  <c r="R85" i="15"/>
  <c r="S85" i="15"/>
  <c r="T85" i="15"/>
  <c r="U85" i="15"/>
  <c r="V85" i="15"/>
  <c r="W85" i="15"/>
  <c r="X85" i="15"/>
  <c r="Y85" i="15"/>
  <c r="M86" i="15"/>
  <c r="N86" i="15"/>
  <c r="O86" i="15"/>
  <c r="P86" i="15"/>
  <c r="Q86" i="15"/>
  <c r="R86" i="15"/>
  <c r="S86" i="15"/>
  <c r="T86" i="15"/>
  <c r="U86" i="15"/>
  <c r="V86" i="15"/>
  <c r="W86" i="15"/>
  <c r="X86" i="15"/>
  <c r="Y86" i="15"/>
  <c r="M87" i="15"/>
  <c r="N87" i="15"/>
  <c r="O87" i="15"/>
  <c r="P87" i="15"/>
  <c r="Q87" i="15"/>
  <c r="R87" i="15"/>
  <c r="S87" i="15"/>
  <c r="T87" i="15"/>
  <c r="U87" i="15"/>
  <c r="V87" i="15"/>
  <c r="W87" i="15"/>
  <c r="X87" i="15"/>
  <c r="Y87" i="15"/>
  <c r="M88" i="15"/>
  <c r="N88" i="15"/>
  <c r="O88" i="15"/>
  <c r="P88" i="15"/>
  <c r="Q88" i="15"/>
  <c r="R88" i="15"/>
  <c r="S88" i="15"/>
  <c r="T88" i="15"/>
  <c r="U88" i="15"/>
  <c r="V88" i="15"/>
  <c r="W88" i="15"/>
  <c r="X88" i="15"/>
  <c r="Y88" i="15"/>
  <c r="M89" i="15"/>
  <c r="N89" i="15"/>
  <c r="O89" i="15"/>
  <c r="P89" i="15"/>
  <c r="Q89" i="15"/>
  <c r="R89" i="15"/>
  <c r="S89" i="15"/>
  <c r="T89" i="15"/>
  <c r="U89" i="15"/>
  <c r="V89" i="15"/>
  <c r="W89" i="15"/>
  <c r="X89" i="15"/>
  <c r="Y89" i="15"/>
  <c r="M90" i="15"/>
  <c r="N90" i="15"/>
  <c r="O90" i="15"/>
  <c r="P90" i="15"/>
  <c r="Q90" i="15"/>
  <c r="R90" i="15"/>
  <c r="S90" i="15"/>
  <c r="T90" i="15"/>
  <c r="U90" i="15"/>
  <c r="V90" i="15"/>
  <c r="W90" i="15"/>
  <c r="X90" i="15"/>
  <c r="Y90" i="15"/>
  <c r="M91" i="15"/>
  <c r="N91" i="15"/>
  <c r="O91" i="15"/>
  <c r="P91" i="15"/>
  <c r="Q91" i="15"/>
  <c r="R91" i="15"/>
  <c r="S91" i="15"/>
  <c r="T91" i="15"/>
  <c r="U91" i="15"/>
  <c r="V91" i="15"/>
  <c r="W91" i="15"/>
  <c r="X91" i="15"/>
  <c r="Y91" i="15"/>
  <c r="M26" i="16"/>
  <c r="N26" i="16"/>
  <c r="O26" i="16"/>
  <c r="P26" i="16"/>
  <c r="Q26" i="16"/>
  <c r="R26" i="16"/>
  <c r="S26" i="16"/>
  <c r="T26" i="16"/>
  <c r="U26" i="16"/>
  <c r="V26" i="16"/>
  <c r="W26" i="16"/>
  <c r="X26" i="16"/>
  <c r="Y26" i="16"/>
  <c r="M27" i="16"/>
  <c r="N27" i="16"/>
  <c r="O27" i="16"/>
  <c r="P27" i="16"/>
  <c r="Q27" i="16"/>
  <c r="R27" i="16"/>
  <c r="S27" i="16"/>
  <c r="T27" i="16"/>
  <c r="U27" i="16"/>
  <c r="V27" i="16"/>
  <c r="W27" i="16"/>
  <c r="X27" i="16"/>
  <c r="Y27" i="16"/>
  <c r="M28" i="16"/>
  <c r="N28" i="16"/>
  <c r="O28" i="16"/>
  <c r="P28" i="16"/>
  <c r="Q28" i="16"/>
  <c r="R28" i="16"/>
  <c r="S28" i="16"/>
  <c r="T28" i="16"/>
  <c r="U28" i="16"/>
  <c r="V28" i="16"/>
  <c r="W28" i="16"/>
  <c r="X28" i="16"/>
  <c r="Y28" i="16"/>
  <c r="M29" i="16"/>
  <c r="N29" i="16"/>
  <c r="O29" i="16"/>
  <c r="P29" i="16"/>
  <c r="Q29" i="16"/>
  <c r="R29" i="16"/>
  <c r="S29" i="16"/>
  <c r="T29" i="16"/>
  <c r="U29" i="16"/>
  <c r="V29" i="16"/>
  <c r="W29" i="16"/>
  <c r="X29" i="16"/>
  <c r="Y29" i="16"/>
  <c r="M30" i="16"/>
  <c r="N30" i="16"/>
  <c r="O30" i="16"/>
  <c r="P30" i="16"/>
  <c r="Q30" i="16"/>
  <c r="R30" i="16"/>
  <c r="S30" i="16"/>
  <c r="T30" i="16"/>
  <c r="U30" i="16"/>
  <c r="V30" i="16"/>
  <c r="W30" i="16"/>
  <c r="X30" i="16"/>
  <c r="Y30" i="16"/>
  <c r="M31" i="16"/>
  <c r="N31" i="16"/>
  <c r="O31" i="16"/>
  <c r="P31" i="16"/>
  <c r="Q31" i="16"/>
  <c r="R31" i="16"/>
  <c r="S31" i="16"/>
  <c r="T31" i="16"/>
  <c r="U31" i="16"/>
  <c r="V31" i="16"/>
  <c r="W31" i="16"/>
  <c r="X31" i="16"/>
  <c r="Y31" i="16"/>
  <c r="M32" i="16"/>
  <c r="N32" i="16"/>
  <c r="O32" i="16"/>
  <c r="P32" i="16"/>
  <c r="Q32" i="16"/>
  <c r="R32" i="16"/>
  <c r="S32" i="16"/>
  <c r="T32" i="16"/>
  <c r="U32" i="16"/>
  <c r="V32" i="16"/>
  <c r="W32" i="16"/>
  <c r="X32" i="16"/>
  <c r="Y32" i="16"/>
  <c r="M33" i="16"/>
  <c r="N33" i="16"/>
  <c r="O33" i="16"/>
  <c r="P33" i="16"/>
  <c r="Q33" i="16"/>
  <c r="R33" i="16"/>
  <c r="S33" i="16"/>
  <c r="T33" i="16"/>
  <c r="U33" i="16"/>
  <c r="V33" i="16"/>
  <c r="W33" i="16"/>
  <c r="X33" i="16"/>
  <c r="Y33" i="16"/>
  <c r="M34" i="16"/>
  <c r="N34" i="16"/>
  <c r="O34" i="16"/>
  <c r="P34" i="16"/>
  <c r="Q34" i="16"/>
  <c r="R34" i="16"/>
  <c r="S34" i="16"/>
  <c r="T34" i="16"/>
  <c r="U34" i="16"/>
  <c r="V34" i="16"/>
  <c r="W34" i="16"/>
  <c r="X34" i="16"/>
  <c r="Y34" i="16"/>
  <c r="M35" i="16"/>
  <c r="N35" i="16"/>
  <c r="O35" i="16"/>
  <c r="P35" i="16"/>
  <c r="Q35" i="16"/>
  <c r="R35" i="16"/>
  <c r="S35" i="16"/>
  <c r="T35" i="16"/>
  <c r="U35" i="16"/>
  <c r="V35" i="16"/>
  <c r="W35" i="16"/>
  <c r="X35" i="16"/>
  <c r="Y35" i="16"/>
  <c r="M36" i="16"/>
  <c r="N36" i="16"/>
  <c r="O36" i="16"/>
  <c r="P36" i="16"/>
  <c r="Q36" i="16"/>
  <c r="R36" i="16"/>
  <c r="S36" i="16"/>
  <c r="T36" i="16"/>
  <c r="U36" i="16"/>
  <c r="V36" i="16"/>
  <c r="W36" i="16"/>
  <c r="X36" i="16"/>
  <c r="Y36" i="16"/>
  <c r="M37" i="16"/>
  <c r="N37" i="16"/>
  <c r="O37" i="16"/>
  <c r="P37" i="16"/>
  <c r="Q37" i="16"/>
  <c r="R37" i="16"/>
  <c r="S37" i="16"/>
  <c r="T37" i="16"/>
  <c r="U37" i="16"/>
  <c r="V37" i="16"/>
  <c r="W37" i="16"/>
  <c r="X37" i="16"/>
  <c r="Y37" i="16"/>
  <c r="M38" i="16"/>
  <c r="N38" i="16"/>
  <c r="O38" i="16"/>
  <c r="P38" i="16"/>
  <c r="Q38" i="16"/>
  <c r="R38" i="16"/>
  <c r="S38" i="16"/>
  <c r="T38" i="16"/>
  <c r="U38" i="16"/>
  <c r="V38" i="16"/>
  <c r="W38" i="16"/>
  <c r="X38" i="16"/>
  <c r="Y38" i="16"/>
  <c r="M39" i="16"/>
  <c r="N39" i="16"/>
  <c r="O39" i="16"/>
  <c r="P39" i="16"/>
  <c r="Q39" i="16"/>
  <c r="R39" i="16"/>
  <c r="S39" i="16"/>
  <c r="T39" i="16"/>
  <c r="U39" i="16"/>
  <c r="V39" i="16"/>
  <c r="W39" i="16"/>
  <c r="X39" i="16"/>
  <c r="Y39" i="16"/>
  <c r="M40" i="16"/>
  <c r="N40" i="16"/>
  <c r="O40" i="16"/>
  <c r="P40" i="16"/>
  <c r="Q40" i="16"/>
  <c r="R40" i="16"/>
  <c r="S40" i="16"/>
  <c r="T40" i="16"/>
  <c r="U40" i="16"/>
  <c r="V40" i="16"/>
  <c r="W40" i="16"/>
  <c r="X40" i="16"/>
  <c r="Y40" i="16"/>
  <c r="M41" i="16"/>
  <c r="N41" i="16"/>
  <c r="O41" i="16"/>
  <c r="P41" i="16"/>
  <c r="Q41" i="16"/>
  <c r="R41" i="16"/>
  <c r="S41" i="16"/>
  <c r="T41" i="16"/>
  <c r="U41" i="16"/>
  <c r="V41" i="16"/>
  <c r="W41" i="16"/>
  <c r="X41" i="16"/>
  <c r="Y41" i="16"/>
  <c r="M42" i="16"/>
  <c r="N42" i="16"/>
  <c r="O42" i="16"/>
  <c r="P42" i="16"/>
  <c r="Q42" i="16"/>
  <c r="R42" i="16"/>
  <c r="S42" i="16"/>
  <c r="T42" i="16"/>
  <c r="U42" i="16"/>
  <c r="V42" i="16"/>
  <c r="W42" i="16"/>
  <c r="X42" i="16"/>
  <c r="Y42" i="16"/>
  <c r="M43" i="16"/>
  <c r="N43" i="16"/>
  <c r="O43" i="16"/>
  <c r="P43" i="16"/>
  <c r="Q43" i="16"/>
  <c r="R43" i="16"/>
  <c r="S43" i="16"/>
  <c r="T43" i="16"/>
  <c r="U43" i="16"/>
  <c r="V43" i="16"/>
  <c r="W43" i="16"/>
  <c r="X43" i="16"/>
  <c r="Y43" i="16"/>
  <c r="M44" i="16"/>
  <c r="N44" i="16"/>
  <c r="O44" i="16"/>
  <c r="P44" i="16"/>
  <c r="Q44" i="16"/>
  <c r="R44" i="16"/>
  <c r="S44" i="16"/>
  <c r="T44" i="16"/>
  <c r="U44" i="16"/>
  <c r="V44" i="16"/>
  <c r="W44" i="16"/>
  <c r="X44" i="16"/>
  <c r="Y44" i="16"/>
  <c r="M45" i="16"/>
  <c r="N45" i="16"/>
  <c r="O45" i="16"/>
  <c r="P45" i="16"/>
  <c r="Q45" i="16"/>
  <c r="R45" i="16"/>
  <c r="S45" i="16"/>
  <c r="T45" i="16"/>
  <c r="U45" i="16"/>
  <c r="V45" i="16"/>
  <c r="W45" i="16"/>
  <c r="X45" i="16"/>
  <c r="Y45" i="16"/>
  <c r="M46" i="16"/>
  <c r="N46" i="16"/>
  <c r="O46" i="16"/>
  <c r="P46" i="16"/>
  <c r="Q46" i="16"/>
  <c r="R46" i="16"/>
  <c r="S46" i="16"/>
  <c r="T46" i="16"/>
  <c r="U46" i="16"/>
  <c r="V46" i="16"/>
  <c r="W46" i="16"/>
  <c r="X46" i="16"/>
  <c r="Y46" i="16"/>
  <c r="M47" i="16"/>
  <c r="N47" i="16"/>
  <c r="O47" i="16"/>
  <c r="P47" i="16"/>
  <c r="Q47" i="16"/>
  <c r="R47" i="16"/>
  <c r="S47" i="16"/>
  <c r="T47" i="16"/>
  <c r="U47" i="16"/>
  <c r="V47" i="16"/>
  <c r="W47" i="16"/>
  <c r="X47" i="16"/>
  <c r="Y47" i="16"/>
  <c r="M48" i="16"/>
  <c r="N48" i="16"/>
  <c r="O48" i="16"/>
  <c r="P48" i="16"/>
  <c r="Q48" i="16"/>
  <c r="R48" i="16"/>
  <c r="S48" i="16"/>
  <c r="T48" i="16"/>
  <c r="U48" i="16"/>
  <c r="V48" i="16"/>
  <c r="W48" i="16"/>
  <c r="X48" i="16"/>
  <c r="Y48" i="16"/>
  <c r="M49" i="16"/>
  <c r="N49" i="16"/>
  <c r="O49" i="16"/>
  <c r="P49" i="16"/>
  <c r="Q49" i="16"/>
  <c r="R49" i="16"/>
  <c r="S49" i="16"/>
  <c r="T49" i="16"/>
  <c r="U49" i="16"/>
  <c r="V49" i="16"/>
  <c r="W49" i="16"/>
  <c r="X49" i="16"/>
  <c r="Y49" i="16"/>
  <c r="M50" i="16"/>
  <c r="N50" i="16"/>
  <c r="O50" i="16"/>
  <c r="P50" i="16"/>
  <c r="Q50" i="16"/>
  <c r="R50" i="16"/>
  <c r="S50" i="16"/>
  <c r="T50" i="16"/>
  <c r="U50" i="16"/>
  <c r="V50" i="16"/>
  <c r="W50" i="16"/>
  <c r="X50" i="16"/>
  <c r="Y50" i="16"/>
  <c r="M51" i="16"/>
  <c r="N51" i="16"/>
  <c r="O51" i="16"/>
  <c r="P51" i="16"/>
  <c r="Q51" i="16"/>
  <c r="R51" i="16"/>
  <c r="S51" i="16"/>
  <c r="T51" i="16"/>
  <c r="U51" i="16"/>
  <c r="V51" i="16"/>
  <c r="W51" i="16"/>
  <c r="X51" i="16"/>
  <c r="Y51" i="16"/>
  <c r="M52" i="16"/>
  <c r="N52" i="16"/>
  <c r="O52" i="16"/>
  <c r="P52" i="16"/>
  <c r="Q52" i="16"/>
  <c r="R52" i="16"/>
  <c r="S52" i="16"/>
  <c r="T52" i="16"/>
  <c r="U52" i="16"/>
  <c r="V52" i="16"/>
  <c r="W52" i="16"/>
  <c r="X52" i="16"/>
  <c r="Y52" i="16"/>
  <c r="M53" i="16"/>
  <c r="N53" i="16"/>
  <c r="O53" i="16"/>
  <c r="P53" i="16"/>
  <c r="Q53" i="16"/>
  <c r="R53" i="16"/>
  <c r="S53" i="16"/>
  <c r="T53" i="16"/>
  <c r="U53" i="16"/>
  <c r="V53" i="16"/>
  <c r="W53" i="16"/>
  <c r="X53" i="16"/>
  <c r="Y53" i="16"/>
  <c r="M54" i="16"/>
  <c r="N54" i="16"/>
  <c r="O54" i="16"/>
  <c r="P54" i="16"/>
  <c r="Q54" i="16"/>
  <c r="R54" i="16"/>
  <c r="S54" i="16"/>
  <c r="T54" i="16"/>
  <c r="U54" i="16"/>
  <c r="V54" i="16"/>
  <c r="W54" i="16"/>
  <c r="X54" i="16"/>
  <c r="Y54" i="16"/>
  <c r="M55" i="16"/>
  <c r="N55" i="16"/>
  <c r="O55" i="16"/>
  <c r="P55" i="16"/>
  <c r="Q55" i="16"/>
  <c r="R55" i="16"/>
  <c r="S55" i="16"/>
  <c r="T55" i="16"/>
  <c r="U55" i="16"/>
  <c r="V55" i="16"/>
  <c r="W55" i="16"/>
  <c r="X55" i="16"/>
  <c r="Y55" i="16"/>
  <c r="M56" i="16"/>
  <c r="N56" i="16"/>
  <c r="O56" i="16"/>
  <c r="P56" i="16"/>
  <c r="Q56" i="16"/>
  <c r="R56" i="16"/>
  <c r="S56" i="16"/>
  <c r="T56" i="16"/>
  <c r="U56" i="16"/>
  <c r="V56" i="16"/>
  <c r="W56" i="16"/>
  <c r="X56" i="16"/>
  <c r="Y56" i="16"/>
  <c r="M57" i="16"/>
  <c r="N57" i="16"/>
  <c r="O57" i="16"/>
  <c r="P57" i="16"/>
  <c r="Q57" i="16"/>
  <c r="R57" i="16"/>
  <c r="S57" i="16"/>
  <c r="T57" i="16"/>
  <c r="U57" i="16"/>
  <c r="V57" i="16"/>
  <c r="W57" i="16"/>
  <c r="X57" i="16"/>
  <c r="Y57" i="16"/>
  <c r="M58" i="16"/>
  <c r="N58" i="16"/>
  <c r="O58" i="16"/>
  <c r="P58" i="16"/>
  <c r="Q58" i="16"/>
  <c r="R58" i="16"/>
  <c r="S58" i="16"/>
  <c r="T58" i="16"/>
  <c r="U58" i="16"/>
  <c r="V58" i="16"/>
  <c r="W58" i="16"/>
  <c r="X58" i="16"/>
  <c r="Y58" i="16"/>
  <c r="M59" i="16"/>
  <c r="N59" i="16"/>
  <c r="O59" i="16"/>
  <c r="P59" i="16"/>
  <c r="Q59" i="16"/>
  <c r="R59" i="16"/>
  <c r="S59" i="16"/>
  <c r="T59" i="16"/>
  <c r="U59" i="16"/>
  <c r="V59" i="16"/>
  <c r="W59" i="16"/>
  <c r="X59" i="16"/>
  <c r="Y59" i="16"/>
  <c r="M60" i="16"/>
  <c r="N60" i="16"/>
  <c r="O60" i="16"/>
  <c r="P60" i="16"/>
  <c r="Q60" i="16"/>
  <c r="R60" i="16"/>
  <c r="S60" i="16"/>
  <c r="T60" i="16"/>
  <c r="U60" i="16"/>
  <c r="V60" i="16"/>
  <c r="W60" i="16"/>
  <c r="X60" i="16"/>
  <c r="Y60" i="16"/>
  <c r="M61" i="16"/>
  <c r="N61" i="16"/>
  <c r="O61" i="16"/>
  <c r="P61" i="16"/>
  <c r="Q61" i="16"/>
  <c r="R61" i="16"/>
  <c r="S61" i="16"/>
  <c r="T61" i="16"/>
  <c r="U61" i="16"/>
  <c r="V61" i="16"/>
  <c r="W61" i="16"/>
  <c r="X61" i="16"/>
  <c r="Y61" i="16"/>
  <c r="M62" i="16"/>
  <c r="N62" i="16"/>
  <c r="O62" i="16"/>
  <c r="P62" i="16"/>
  <c r="Q62" i="16"/>
  <c r="R62" i="16"/>
  <c r="S62" i="16"/>
  <c r="T62" i="16"/>
  <c r="U62" i="16"/>
  <c r="V62" i="16"/>
  <c r="W62" i="16"/>
  <c r="X62" i="16"/>
  <c r="Y62" i="16"/>
  <c r="M63" i="16"/>
  <c r="N63" i="16"/>
  <c r="O63" i="16"/>
  <c r="P63" i="16"/>
  <c r="Q63" i="16"/>
  <c r="R63" i="16"/>
  <c r="S63" i="16"/>
  <c r="T63" i="16"/>
  <c r="U63" i="16"/>
  <c r="V63" i="16"/>
  <c r="W63" i="16"/>
  <c r="X63" i="16"/>
  <c r="Y63" i="16"/>
  <c r="M64" i="16"/>
  <c r="N64" i="16"/>
  <c r="O64" i="16"/>
  <c r="P64" i="16"/>
  <c r="Q64" i="16"/>
  <c r="R64" i="16"/>
  <c r="S64" i="16"/>
  <c r="T64" i="16"/>
  <c r="U64" i="16"/>
  <c r="V64" i="16"/>
  <c r="W64" i="16"/>
  <c r="X64" i="16"/>
  <c r="Y64" i="16"/>
  <c r="M65" i="16"/>
  <c r="N65" i="16"/>
  <c r="O65" i="16"/>
  <c r="P65" i="16"/>
  <c r="Q65" i="16"/>
  <c r="R65" i="16"/>
  <c r="S65" i="16"/>
  <c r="T65" i="16"/>
  <c r="U65" i="16"/>
  <c r="V65" i="16"/>
  <c r="W65" i="16"/>
  <c r="X65" i="16"/>
  <c r="Y65" i="16"/>
  <c r="M66" i="16"/>
  <c r="N66" i="16"/>
  <c r="O66" i="16"/>
  <c r="P66" i="16"/>
  <c r="Q66" i="16"/>
  <c r="R66" i="16"/>
  <c r="S66" i="16"/>
  <c r="T66" i="16"/>
  <c r="U66" i="16"/>
  <c r="V66" i="16"/>
  <c r="W66" i="16"/>
  <c r="X66" i="16"/>
  <c r="Y66" i="16"/>
  <c r="M67" i="16"/>
  <c r="N67" i="16"/>
  <c r="O67" i="16"/>
  <c r="P67" i="16"/>
  <c r="Q67" i="16"/>
  <c r="R67" i="16"/>
  <c r="S67" i="16"/>
  <c r="T67" i="16"/>
  <c r="U67" i="16"/>
  <c r="V67" i="16"/>
  <c r="W67" i="16"/>
  <c r="X67" i="16"/>
  <c r="Y67" i="16"/>
  <c r="M68" i="16"/>
  <c r="N68" i="16"/>
  <c r="O68" i="16"/>
  <c r="P68" i="16"/>
  <c r="Q68" i="16"/>
  <c r="R68" i="16"/>
  <c r="S68" i="16"/>
  <c r="T68" i="16"/>
  <c r="U68" i="16"/>
  <c r="V68" i="16"/>
  <c r="W68" i="16"/>
  <c r="X68" i="16"/>
  <c r="Y68" i="16"/>
  <c r="M69" i="16"/>
  <c r="N69" i="16"/>
  <c r="O69" i="16"/>
  <c r="P69" i="16"/>
  <c r="Q69" i="16"/>
  <c r="R69" i="16"/>
  <c r="S69" i="16"/>
  <c r="T69" i="16"/>
  <c r="U69" i="16"/>
  <c r="V69" i="16"/>
  <c r="W69" i="16"/>
  <c r="X69" i="16"/>
  <c r="Y69" i="16"/>
  <c r="M70" i="16"/>
  <c r="N70" i="16"/>
  <c r="O70" i="16"/>
  <c r="P70" i="16"/>
  <c r="Q70" i="16"/>
  <c r="R70" i="16"/>
  <c r="S70" i="16"/>
  <c r="T70" i="16"/>
  <c r="U70" i="16"/>
  <c r="V70" i="16"/>
  <c r="W70" i="16"/>
  <c r="X70" i="16"/>
  <c r="Y70" i="16"/>
  <c r="M71" i="16"/>
  <c r="N71" i="16"/>
  <c r="O71" i="16"/>
  <c r="P71" i="16"/>
  <c r="Q71" i="16"/>
  <c r="R71" i="16"/>
  <c r="S71" i="16"/>
  <c r="T71" i="16"/>
  <c r="U71" i="16"/>
  <c r="V71" i="16"/>
  <c r="W71" i="16"/>
  <c r="X71" i="16"/>
  <c r="Y71" i="16"/>
  <c r="M72" i="16"/>
  <c r="N72" i="16"/>
  <c r="O72" i="16"/>
  <c r="P72" i="16"/>
  <c r="Q72" i="16"/>
  <c r="R72" i="16"/>
  <c r="S72" i="16"/>
  <c r="T72" i="16"/>
  <c r="U72" i="16"/>
  <c r="V72" i="16"/>
  <c r="W72" i="16"/>
  <c r="X72" i="16"/>
  <c r="Y72" i="16"/>
  <c r="M73" i="16"/>
  <c r="N73" i="16"/>
  <c r="O73" i="16"/>
  <c r="P73" i="16"/>
  <c r="Q73" i="16"/>
  <c r="R73" i="16"/>
  <c r="S73" i="16"/>
  <c r="T73" i="16"/>
  <c r="U73" i="16"/>
  <c r="V73" i="16"/>
  <c r="W73" i="16"/>
  <c r="X73" i="16"/>
  <c r="Y73" i="16"/>
  <c r="M74" i="16"/>
  <c r="N74" i="16"/>
  <c r="O74" i="16"/>
  <c r="P74" i="16"/>
  <c r="Q74" i="16"/>
  <c r="R74" i="16"/>
  <c r="S74" i="16"/>
  <c r="T74" i="16"/>
  <c r="U74" i="16"/>
  <c r="V74" i="16"/>
  <c r="W74" i="16"/>
  <c r="X74" i="16"/>
  <c r="Y74" i="16"/>
  <c r="M75" i="16"/>
  <c r="N75" i="16"/>
  <c r="O75" i="16"/>
  <c r="P75" i="16"/>
  <c r="Q75" i="16"/>
  <c r="R75" i="16"/>
  <c r="S75" i="16"/>
  <c r="T75" i="16"/>
  <c r="U75" i="16"/>
  <c r="V75" i="16"/>
  <c r="W75" i="16"/>
  <c r="X75" i="16"/>
  <c r="Y75" i="16"/>
  <c r="M76" i="16"/>
  <c r="N76" i="16"/>
  <c r="O76" i="16"/>
  <c r="P76" i="16"/>
  <c r="Q76" i="16"/>
  <c r="R76" i="16"/>
  <c r="S76" i="16"/>
  <c r="T76" i="16"/>
  <c r="U76" i="16"/>
  <c r="V76" i="16"/>
  <c r="W76" i="16"/>
  <c r="X76" i="16"/>
  <c r="Y76" i="16"/>
  <c r="M77" i="16"/>
  <c r="N77" i="16"/>
  <c r="O77" i="16"/>
  <c r="P77" i="16"/>
  <c r="Q77" i="16"/>
  <c r="R77" i="16"/>
  <c r="S77" i="16"/>
  <c r="T77" i="16"/>
  <c r="U77" i="16"/>
  <c r="V77" i="16"/>
  <c r="W77" i="16"/>
  <c r="X77" i="16"/>
  <c r="Y77" i="16"/>
  <c r="M78" i="16"/>
  <c r="N78" i="16"/>
  <c r="O78" i="16"/>
  <c r="P78" i="16"/>
  <c r="Q78" i="16"/>
  <c r="R78" i="16"/>
  <c r="S78" i="16"/>
  <c r="T78" i="16"/>
  <c r="U78" i="16"/>
  <c r="V78" i="16"/>
  <c r="W78" i="16"/>
  <c r="X78" i="16"/>
  <c r="Y78" i="16"/>
  <c r="M79" i="16"/>
  <c r="N79" i="16"/>
  <c r="O79" i="16"/>
  <c r="P79" i="16"/>
  <c r="Q79" i="16"/>
  <c r="R79" i="16"/>
  <c r="S79" i="16"/>
  <c r="T79" i="16"/>
  <c r="U79" i="16"/>
  <c r="V79" i="16"/>
  <c r="W79" i="16"/>
  <c r="X79" i="16"/>
  <c r="Y79" i="16"/>
  <c r="M80" i="16"/>
  <c r="N80" i="16"/>
  <c r="O80" i="16"/>
  <c r="P80" i="16"/>
  <c r="Q80" i="16"/>
  <c r="R80" i="16"/>
  <c r="S80" i="16"/>
  <c r="T80" i="16"/>
  <c r="U80" i="16"/>
  <c r="V80" i="16"/>
  <c r="W80" i="16"/>
  <c r="X80" i="16"/>
  <c r="Y80" i="16"/>
  <c r="M81" i="16"/>
  <c r="N81" i="16"/>
  <c r="O81" i="16"/>
  <c r="P81" i="16"/>
  <c r="Q81" i="16"/>
  <c r="R81" i="16"/>
  <c r="S81" i="16"/>
  <c r="T81" i="16"/>
  <c r="U81" i="16"/>
  <c r="V81" i="16"/>
  <c r="W81" i="16"/>
  <c r="X81" i="16"/>
  <c r="Y81" i="16"/>
  <c r="M82" i="16"/>
  <c r="N82" i="16"/>
  <c r="O82" i="16"/>
  <c r="P82" i="16"/>
  <c r="Q82" i="16"/>
  <c r="R82" i="16"/>
  <c r="S82" i="16"/>
  <c r="T82" i="16"/>
  <c r="U82" i="16"/>
  <c r="V82" i="16"/>
  <c r="W82" i="16"/>
  <c r="X82" i="16"/>
  <c r="Y82" i="16"/>
  <c r="M83" i="16"/>
  <c r="N83" i="16"/>
  <c r="O83" i="16"/>
  <c r="P83" i="16"/>
  <c r="Q83" i="16"/>
  <c r="R83" i="16"/>
  <c r="S83" i="16"/>
  <c r="T83" i="16"/>
  <c r="U83" i="16"/>
  <c r="V83" i="16"/>
  <c r="W83" i="16"/>
  <c r="X83" i="16"/>
  <c r="Y83" i="16"/>
  <c r="M84" i="16"/>
  <c r="N84" i="16"/>
  <c r="O84" i="16"/>
  <c r="P84" i="16"/>
  <c r="Q84" i="16"/>
  <c r="R84" i="16"/>
  <c r="S84" i="16"/>
  <c r="T84" i="16"/>
  <c r="U84" i="16"/>
  <c r="V84" i="16"/>
  <c r="W84" i="16"/>
  <c r="X84" i="16"/>
  <c r="Y84" i="16"/>
  <c r="M85" i="16"/>
  <c r="N85" i="16"/>
  <c r="O85" i="16"/>
  <c r="P85" i="16"/>
  <c r="Q85" i="16"/>
  <c r="R85" i="16"/>
  <c r="S85" i="16"/>
  <c r="T85" i="16"/>
  <c r="U85" i="16"/>
  <c r="V85" i="16"/>
  <c r="W85" i="16"/>
  <c r="X85" i="16"/>
  <c r="Y85" i="16"/>
  <c r="M86" i="16"/>
  <c r="N86" i="16"/>
  <c r="O86" i="16"/>
  <c r="P86" i="16"/>
  <c r="Q86" i="16"/>
  <c r="R86" i="16"/>
  <c r="S86" i="16"/>
  <c r="T86" i="16"/>
  <c r="U86" i="16"/>
  <c r="V86" i="16"/>
  <c r="W86" i="16"/>
  <c r="X86" i="16"/>
  <c r="Y86" i="16"/>
  <c r="M87" i="16"/>
  <c r="N87" i="16"/>
  <c r="O87" i="16"/>
  <c r="P87" i="16"/>
  <c r="Q87" i="16"/>
  <c r="R87" i="16"/>
  <c r="S87" i="16"/>
  <c r="T87" i="16"/>
  <c r="U87" i="16"/>
  <c r="V87" i="16"/>
  <c r="W87" i="16"/>
  <c r="X87" i="16"/>
  <c r="Y87" i="16"/>
  <c r="M88" i="16"/>
  <c r="N88" i="16"/>
  <c r="O88" i="16"/>
  <c r="P88" i="16"/>
  <c r="Q88" i="16"/>
  <c r="R88" i="16"/>
  <c r="S88" i="16"/>
  <c r="T88" i="16"/>
  <c r="U88" i="16"/>
  <c r="V88" i="16"/>
  <c r="W88" i="16"/>
  <c r="X88" i="16"/>
  <c r="Y88" i="16"/>
  <c r="M89" i="16"/>
  <c r="N89" i="16"/>
  <c r="O89" i="16"/>
  <c r="P89" i="16"/>
  <c r="Q89" i="16"/>
  <c r="R89" i="16"/>
  <c r="S89" i="16"/>
  <c r="T89" i="16"/>
  <c r="U89" i="16"/>
  <c r="V89" i="16"/>
  <c r="W89" i="16"/>
  <c r="X89" i="16"/>
  <c r="Y89" i="16"/>
  <c r="M90" i="16"/>
  <c r="N90" i="16"/>
  <c r="O90" i="16"/>
  <c r="P90" i="16"/>
  <c r="Q90" i="16"/>
  <c r="R90" i="16"/>
  <c r="S90" i="16"/>
  <c r="T90" i="16"/>
  <c r="U90" i="16"/>
  <c r="V90" i="16"/>
  <c r="W90" i="16"/>
  <c r="X90" i="16"/>
  <c r="Y90" i="16"/>
  <c r="M91" i="16"/>
  <c r="N91" i="16"/>
  <c r="O91" i="16"/>
  <c r="P91" i="16"/>
  <c r="Q91" i="16"/>
  <c r="R91" i="16"/>
  <c r="S91" i="16"/>
  <c r="T91" i="16"/>
  <c r="U91" i="16"/>
  <c r="V91" i="16"/>
  <c r="W91" i="16"/>
  <c r="X91" i="16"/>
  <c r="Y91" i="16"/>
  <c r="M26" i="18"/>
  <c r="N26" i="18"/>
  <c r="O26" i="18"/>
  <c r="P26" i="18"/>
  <c r="Q26" i="18"/>
  <c r="R26" i="18"/>
  <c r="S26" i="18"/>
  <c r="T26" i="18"/>
  <c r="U26" i="18"/>
  <c r="V26" i="18"/>
  <c r="W26" i="18"/>
  <c r="X26" i="18"/>
  <c r="Y26" i="18"/>
  <c r="M27" i="18"/>
  <c r="N27" i="18"/>
  <c r="O27" i="18"/>
  <c r="P27" i="18"/>
  <c r="Q27" i="18"/>
  <c r="R27" i="18"/>
  <c r="S27" i="18"/>
  <c r="T27" i="18"/>
  <c r="U27" i="18"/>
  <c r="V27" i="18"/>
  <c r="W27" i="18"/>
  <c r="X27" i="18"/>
  <c r="Y27" i="18"/>
  <c r="M28" i="18"/>
  <c r="N28" i="18"/>
  <c r="O28" i="18"/>
  <c r="P28" i="18"/>
  <c r="Q28" i="18"/>
  <c r="R28" i="18"/>
  <c r="S28" i="18"/>
  <c r="T28" i="18"/>
  <c r="U28" i="18"/>
  <c r="V28" i="18"/>
  <c r="W28" i="18"/>
  <c r="X28" i="18"/>
  <c r="Y28" i="18"/>
  <c r="M29" i="18"/>
  <c r="N29" i="18"/>
  <c r="O29" i="18"/>
  <c r="P29" i="18"/>
  <c r="Q29" i="18"/>
  <c r="R29" i="18"/>
  <c r="S29" i="18"/>
  <c r="T29" i="18"/>
  <c r="U29" i="18"/>
  <c r="V29" i="18"/>
  <c r="W29" i="18"/>
  <c r="X29" i="18"/>
  <c r="Y29" i="18"/>
  <c r="M30" i="18"/>
  <c r="N30" i="18"/>
  <c r="O30" i="18"/>
  <c r="P30" i="18"/>
  <c r="Q30" i="18"/>
  <c r="R30" i="18"/>
  <c r="S30" i="18"/>
  <c r="T30" i="18"/>
  <c r="U30" i="18"/>
  <c r="V30" i="18"/>
  <c r="W30" i="18"/>
  <c r="X30" i="18"/>
  <c r="Y30" i="18"/>
  <c r="M31" i="18"/>
  <c r="N31" i="18"/>
  <c r="O31" i="18"/>
  <c r="P31" i="18"/>
  <c r="Q31" i="18"/>
  <c r="R31" i="18"/>
  <c r="S31" i="18"/>
  <c r="T31" i="18"/>
  <c r="U31" i="18"/>
  <c r="V31" i="18"/>
  <c r="W31" i="18"/>
  <c r="X31" i="18"/>
  <c r="Y31" i="18"/>
  <c r="M32" i="18"/>
  <c r="N32" i="18"/>
  <c r="O32" i="18"/>
  <c r="P32" i="18"/>
  <c r="Q32" i="18"/>
  <c r="R32" i="18"/>
  <c r="S32" i="18"/>
  <c r="T32" i="18"/>
  <c r="U32" i="18"/>
  <c r="V32" i="18"/>
  <c r="W32" i="18"/>
  <c r="X32" i="18"/>
  <c r="Y32" i="18"/>
  <c r="M33" i="18"/>
  <c r="N33" i="18"/>
  <c r="O33" i="18"/>
  <c r="P33" i="18"/>
  <c r="Q33" i="18"/>
  <c r="R33" i="18"/>
  <c r="S33" i="18"/>
  <c r="T33" i="18"/>
  <c r="U33" i="18"/>
  <c r="V33" i="18"/>
  <c r="W33" i="18"/>
  <c r="X33" i="18"/>
  <c r="Y33" i="18"/>
  <c r="M34" i="18"/>
  <c r="N34" i="18"/>
  <c r="O34" i="18"/>
  <c r="P34" i="18"/>
  <c r="Q34" i="18"/>
  <c r="R34" i="18"/>
  <c r="S34" i="18"/>
  <c r="T34" i="18"/>
  <c r="U34" i="18"/>
  <c r="V34" i="18"/>
  <c r="W34" i="18"/>
  <c r="X34" i="18"/>
  <c r="Y34" i="18"/>
  <c r="M35" i="18"/>
  <c r="N35" i="18"/>
  <c r="O35" i="18"/>
  <c r="P35" i="18"/>
  <c r="Q35" i="18"/>
  <c r="R35" i="18"/>
  <c r="S35" i="18"/>
  <c r="T35" i="18"/>
  <c r="U35" i="18"/>
  <c r="V35" i="18"/>
  <c r="W35" i="18"/>
  <c r="X35" i="18"/>
  <c r="Y35" i="18"/>
  <c r="M36" i="18"/>
  <c r="N36" i="18"/>
  <c r="O36" i="18"/>
  <c r="P36" i="18"/>
  <c r="Q36" i="18"/>
  <c r="R36" i="18"/>
  <c r="S36" i="18"/>
  <c r="T36" i="18"/>
  <c r="U36" i="18"/>
  <c r="V36" i="18"/>
  <c r="W36" i="18"/>
  <c r="X36" i="18"/>
  <c r="Y36" i="18"/>
  <c r="M37" i="18"/>
  <c r="N37" i="18"/>
  <c r="O37" i="18"/>
  <c r="P37" i="18"/>
  <c r="Q37" i="18"/>
  <c r="R37" i="18"/>
  <c r="S37" i="18"/>
  <c r="T37" i="18"/>
  <c r="U37" i="18"/>
  <c r="V37" i="18"/>
  <c r="W37" i="18"/>
  <c r="X37" i="18"/>
  <c r="Y37" i="18"/>
  <c r="M38" i="18"/>
  <c r="N38" i="18"/>
  <c r="O38" i="18"/>
  <c r="P38" i="18"/>
  <c r="Q38" i="18"/>
  <c r="R38" i="18"/>
  <c r="S38" i="18"/>
  <c r="T38" i="18"/>
  <c r="U38" i="18"/>
  <c r="V38" i="18"/>
  <c r="W38" i="18"/>
  <c r="X38" i="18"/>
  <c r="Y38" i="18"/>
  <c r="M39" i="18"/>
  <c r="N39" i="18"/>
  <c r="O39" i="18"/>
  <c r="P39" i="18"/>
  <c r="Q39" i="18"/>
  <c r="R39" i="18"/>
  <c r="S39" i="18"/>
  <c r="T39" i="18"/>
  <c r="U39" i="18"/>
  <c r="V39" i="18"/>
  <c r="W39" i="18"/>
  <c r="X39" i="18"/>
  <c r="Y39" i="18"/>
  <c r="M40" i="18"/>
  <c r="N40" i="18"/>
  <c r="O40" i="18"/>
  <c r="P40" i="18"/>
  <c r="Q40" i="18"/>
  <c r="R40" i="18"/>
  <c r="S40" i="18"/>
  <c r="T40" i="18"/>
  <c r="U40" i="18"/>
  <c r="V40" i="18"/>
  <c r="W40" i="18"/>
  <c r="X40" i="18"/>
  <c r="Y40" i="18"/>
  <c r="M41" i="18"/>
  <c r="N41" i="18"/>
  <c r="O41" i="18"/>
  <c r="P41" i="18"/>
  <c r="Q41" i="18"/>
  <c r="R41" i="18"/>
  <c r="S41" i="18"/>
  <c r="T41" i="18"/>
  <c r="U41" i="18"/>
  <c r="V41" i="18"/>
  <c r="W41" i="18"/>
  <c r="X41" i="18"/>
  <c r="Y41" i="18"/>
  <c r="M42" i="18"/>
  <c r="N42" i="18"/>
  <c r="O42" i="18"/>
  <c r="P42" i="18"/>
  <c r="Q42" i="18"/>
  <c r="R42" i="18"/>
  <c r="S42" i="18"/>
  <c r="T42" i="18"/>
  <c r="U42" i="18"/>
  <c r="V42" i="18"/>
  <c r="W42" i="18"/>
  <c r="X42" i="18"/>
  <c r="Y42" i="18"/>
  <c r="M43" i="18"/>
  <c r="N43" i="18"/>
  <c r="O43" i="18"/>
  <c r="P43" i="18"/>
  <c r="Q43" i="18"/>
  <c r="R43" i="18"/>
  <c r="S43" i="18"/>
  <c r="T43" i="18"/>
  <c r="U43" i="18"/>
  <c r="V43" i="18"/>
  <c r="W43" i="18"/>
  <c r="X43" i="18"/>
  <c r="Y43" i="18"/>
  <c r="M44" i="18"/>
  <c r="N44" i="18"/>
  <c r="O44" i="18"/>
  <c r="P44" i="18"/>
  <c r="Q44" i="18"/>
  <c r="R44" i="18"/>
  <c r="S44" i="18"/>
  <c r="T44" i="18"/>
  <c r="U44" i="18"/>
  <c r="V44" i="18"/>
  <c r="W44" i="18"/>
  <c r="X44" i="18"/>
  <c r="Y44" i="18"/>
  <c r="M45" i="18"/>
  <c r="N45" i="18"/>
  <c r="O45" i="18"/>
  <c r="P45" i="18"/>
  <c r="Q45" i="18"/>
  <c r="R45" i="18"/>
  <c r="S45" i="18"/>
  <c r="T45" i="18"/>
  <c r="U45" i="18"/>
  <c r="V45" i="18"/>
  <c r="W45" i="18"/>
  <c r="X45" i="18"/>
  <c r="Y45" i="18"/>
  <c r="M46" i="18"/>
  <c r="N46" i="18"/>
  <c r="O46" i="18"/>
  <c r="P46" i="18"/>
  <c r="Q46" i="18"/>
  <c r="R46" i="18"/>
  <c r="S46" i="18"/>
  <c r="T46" i="18"/>
  <c r="U46" i="18"/>
  <c r="V46" i="18"/>
  <c r="W46" i="18"/>
  <c r="X46" i="18"/>
  <c r="Y46" i="18"/>
  <c r="M47" i="18"/>
  <c r="N47" i="18"/>
  <c r="O47" i="18"/>
  <c r="P47" i="18"/>
  <c r="Q47" i="18"/>
  <c r="R47" i="18"/>
  <c r="S47" i="18"/>
  <c r="T47" i="18"/>
  <c r="U47" i="18"/>
  <c r="V47" i="18"/>
  <c r="W47" i="18"/>
  <c r="X47" i="18"/>
  <c r="Y47" i="18"/>
  <c r="M48" i="18"/>
  <c r="N48" i="18"/>
  <c r="O48" i="18"/>
  <c r="P48" i="18"/>
  <c r="Q48" i="18"/>
  <c r="R48" i="18"/>
  <c r="S48" i="18"/>
  <c r="T48" i="18"/>
  <c r="U48" i="18"/>
  <c r="V48" i="18"/>
  <c r="W48" i="18"/>
  <c r="X48" i="18"/>
  <c r="Y48" i="18"/>
  <c r="M49" i="18"/>
  <c r="N49" i="18"/>
  <c r="O49" i="18"/>
  <c r="P49" i="18"/>
  <c r="Q49" i="18"/>
  <c r="R49" i="18"/>
  <c r="S49" i="18"/>
  <c r="T49" i="18"/>
  <c r="U49" i="18"/>
  <c r="V49" i="18"/>
  <c r="W49" i="18"/>
  <c r="X49" i="18"/>
  <c r="Y49" i="18"/>
  <c r="M50" i="18"/>
  <c r="N50" i="18"/>
  <c r="O50" i="18"/>
  <c r="P50" i="18"/>
  <c r="Q50" i="18"/>
  <c r="R50" i="18"/>
  <c r="S50" i="18"/>
  <c r="T50" i="18"/>
  <c r="U50" i="18"/>
  <c r="V50" i="18"/>
  <c r="W50" i="18"/>
  <c r="X50" i="18"/>
  <c r="Y50" i="18"/>
  <c r="M51" i="18"/>
  <c r="N51" i="18"/>
  <c r="O51" i="18"/>
  <c r="P51" i="18"/>
  <c r="Q51" i="18"/>
  <c r="R51" i="18"/>
  <c r="S51" i="18"/>
  <c r="T51" i="18"/>
  <c r="U51" i="18"/>
  <c r="V51" i="18"/>
  <c r="W51" i="18"/>
  <c r="X51" i="18"/>
  <c r="Y51" i="18"/>
  <c r="M52" i="18"/>
  <c r="N52" i="18"/>
  <c r="O52" i="18"/>
  <c r="P52" i="18"/>
  <c r="Q52" i="18"/>
  <c r="R52" i="18"/>
  <c r="S52" i="18"/>
  <c r="T52" i="18"/>
  <c r="U52" i="18"/>
  <c r="V52" i="18"/>
  <c r="W52" i="18"/>
  <c r="X52" i="18"/>
  <c r="Y52" i="18"/>
  <c r="M53" i="18"/>
  <c r="N53" i="18"/>
  <c r="O53" i="18"/>
  <c r="P53" i="18"/>
  <c r="Q53" i="18"/>
  <c r="R53" i="18"/>
  <c r="S53" i="18"/>
  <c r="T53" i="18"/>
  <c r="U53" i="18"/>
  <c r="V53" i="18"/>
  <c r="W53" i="18"/>
  <c r="X53" i="18"/>
  <c r="Y53" i="18"/>
  <c r="M54" i="18"/>
  <c r="N54" i="18"/>
  <c r="O54" i="18"/>
  <c r="P54" i="18"/>
  <c r="Q54" i="18"/>
  <c r="R54" i="18"/>
  <c r="S54" i="18"/>
  <c r="T54" i="18"/>
  <c r="U54" i="18"/>
  <c r="V54" i="18"/>
  <c r="W54" i="18"/>
  <c r="X54" i="18"/>
  <c r="Y54" i="18"/>
  <c r="M55" i="18"/>
  <c r="N55" i="18"/>
  <c r="O55" i="18"/>
  <c r="P55" i="18"/>
  <c r="Q55" i="18"/>
  <c r="R55" i="18"/>
  <c r="S55" i="18"/>
  <c r="T55" i="18"/>
  <c r="U55" i="18"/>
  <c r="V55" i="18"/>
  <c r="W55" i="18"/>
  <c r="X55" i="18"/>
  <c r="Y55" i="18"/>
  <c r="M56" i="18"/>
  <c r="N56" i="18"/>
  <c r="O56" i="18"/>
  <c r="P56" i="18"/>
  <c r="Q56" i="18"/>
  <c r="R56" i="18"/>
  <c r="S56" i="18"/>
  <c r="T56" i="18"/>
  <c r="U56" i="18"/>
  <c r="V56" i="18"/>
  <c r="W56" i="18"/>
  <c r="X56" i="18"/>
  <c r="Y56" i="18"/>
  <c r="M57" i="18"/>
  <c r="N57" i="18"/>
  <c r="O57" i="18"/>
  <c r="P57" i="18"/>
  <c r="Q57" i="18"/>
  <c r="R57" i="18"/>
  <c r="S57" i="18"/>
  <c r="T57" i="18"/>
  <c r="U57" i="18"/>
  <c r="V57" i="18"/>
  <c r="W57" i="18"/>
  <c r="X57" i="18"/>
  <c r="Y57" i="18"/>
  <c r="M58" i="18"/>
  <c r="N58" i="18"/>
  <c r="O58" i="18"/>
  <c r="P58" i="18"/>
  <c r="Q58" i="18"/>
  <c r="R58" i="18"/>
  <c r="S58" i="18"/>
  <c r="T58" i="18"/>
  <c r="U58" i="18"/>
  <c r="V58" i="18"/>
  <c r="W58" i="18"/>
  <c r="X58" i="18"/>
  <c r="Y58" i="18"/>
  <c r="M59" i="18"/>
  <c r="N59" i="18"/>
  <c r="O59" i="18"/>
  <c r="P59" i="18"/>
  <c r="Q59" i="18"/>
  <c r="R59" i="18"/>
  <c r="S59" i="18"/>
  <c r="T59" i="18"/>
  <c r="U59" i="18"/>
  <c r="V59" i="18"/>
  <c r="W59" i="18"/>
  <c r="X59" i="18"/>
  <c r="Y59" i="18"/>
  <c r="M60" i="18"/>
  <c r="N60" i="18"/>
  <c r="O60" i="18"/>
  <c r="P60" i="18"/>
  <c r="Q60" i="18"/>
  <c r="R60" i="18"/>
  <c r="S60" i="18"/>
  <c r="T60" i="18"/>
  <c r="U60" i="18"/>
  <c r="V60" i="18"/>
  <c r="W60" i="18"/>
  <c r="X60" i="18"/>
  <c r="Y60" i="18"/>
  <c r="M61" i="18"/>
  <c r="N61" i="18"/>
  <c r="O61" i="18"/>
  <c r="P61" i="18"/>
  <c r="Q61" i="18"/>
  <c r="R61" i="18"/>
  <c r="S61" i="18"/>
  <c r="T61" i="18"/>
  <c r="U61" i="18"/>
  <c r="V61" i="18"/>
  <c r="W61" i="18"/>
  <c r="X61" i="18"/>
  <c r="Y61" i="18"/>
  <c r="M62" i="18"/>
  <c r="N62" i="18"/>
  <c r="O62" i="18"/>
  <c r="P62" i="18"/>
  <c r="Q62" i="18"/>
  <c r="R62" i="18"/>
  <c r="S62" i="18"/>
  <c r="T62" i="18"/>
  <c r="U62" i="18"/>
  <c r="V62" i="18"/>
  <c r="W62" i="18"/>
  <c r="X62" i="18"/>
  <c r="Y62" i="18"/>
  <c r="M63" i="18"/>
  <c r="N63" i="18"/>
  <c r="O63" i="18"/>
  <c r="P63" i="18"/>
  <c r="Q63" i="18"/>
  <c r="R63" i="18"/>
  <c r="S63" i="18"/>
  <c r="T63" i="18"/>
  <c r="U63" i="18"/>
  <c r="V63" i="18"/>
  <c r="W63" i="18"/>
  <c r="X63" i="18"/>
  <c r="Y63" i="18"/>
  <c r="M64" i="18"/>
  <c r="N64" i="18"/>
  <c r="O64" i="18"/>
  <c r="P64" i="18"/>
  <c r="Q64" i="18"/>
  <c r="R64" i="18"/>
  <c r="S64" i="18"/>
  <c r="T64" i="18"/>
  <c r="U64" i="18"/>
  <c r="V64" i="18"/>
  <c r="W64" i="18"/>
  <c r="X64" i="18"/>
  <c r="Y64" i="18"/>
  <c r="M65" i="18"/>
  <c r="N65" i="18"/>
  <c r="O65" i="18"/>
  <c r="P65" i="18"/>
  <c r="Q65" i="18"/>
  <c r="R65" i="18"/>
  <c r="S65" i="18"/>
  <c r="T65" i="18"/>
  <c r="U65" i="18"/>
  <c r="V65" i="18"/>
  <c r="W65" i="18"/>
  <c r="X65" i="18"/>
  <c r="Y65" i="18"/>
  <c r="M66" i="18"/>
  <c r="N66" i="18"/>
  <c r="O66" i="18"/>
  <c r="P66" i="18"/>
  <c r="Q66" i="18"/>
  <c r="R66" i="18"/>
  <c r="S66" i="18"/>
  <c r="T66" i="18"/>
  <c r="U66" i="18"/>
  <c r="V66" i="18"/>
  <c r="W66" i="18"/>
  <c r="X66" i="18"/>
  <c r="Y66" i="18"/>
  <c r="M67" i="18"/>
  <c r="N67" i="18"/>
  <c r="O67" i="18"/>
  <c r="P67" i="18"/>
  <c r="Q67" i="18"/>
  <c r="R67" i="18"/>
  <c r="S67" i="18"/>
  <c r="T67" i="18"/>
  <c r="U67" i="18"/>
  <c r="V67" i="18"/>
  <c r="W67" i="18"/>
  <c r="X67" i="18"/>
  <c r="Y67" i="18"/>
  <c r="M68" i="18"/>
  <c r="N68" i="18"/>
  <c r="O68" i="18"/>
  <c r="P68" i="18"/>
  <c r="Q68" i="18"/>
  <c r="R68" i="18"/>
  <c r="S68" i="18"/>
  <c r="T68" i="18"/>
  <c r="U68" i="18"/>
  <c r="V68" i="18"/>
  <c r="W68" i="18"/>
  <c r="X68" i="18"/>
  <c r="Y68" i="18"/>
  <c r="M69" i="18"/>
  <c r="N69" i="18"/>
  <c r="O69" i="18"/>
  <c r="P69" i="18"/>
  <c r="Q69" i="18"/>
  <c r="R69" i="18"/>
  <c r="S69" i="18"/>
  <c r="T69" i="18"/>
  <c r="U69" i="18"/>
  <c r="V69" i="18"/>
  <c r="W69" i="18"/>
  <c r="X69" i="18"/>
  <c r="Y69" i="18"/>
  <c r="M70" i="18"/>
  <c r="N70" i="18"/>
  <c r="O70" i="18"/>
  <c r="P70" i="18"/>
  <c r="Q70" i="18"/>
  <c r="R70" i="18"/>
  <c r="S70" i="18"/>
  <c r="T70" i="18"/>
  <c r="U70" i="18"/>
  <c r="V70" i="18"/>
  <c r="W70" i="18"/>
  <c r="X70" i="18"/>
  <c r="Y70" i="18"/>
  <c r="M71" i="18"/>
  <c r="N71" i="18"/>
  <c r="O71" i="18"/>
  <c r="P71" i="18"/>
  <c r="Q71" i="18"/>
  <c r="R71" i="18"/>
  <c r="S71" i="18"/>
  <c r="T71" i="18"/>
  <c r="U71" i="18"/>
  <c r="V71" i="18"/>
  <c r="W71" i="18"/>
  <c r="X71" i="18"/>
  <c r="Y71" i="18"/>
  <c r="M72" i="18"/>
  <c r="N72" i="18"/>
  <c r="O72" i="18"/>
  <c r="P72" i="18"/>
  <c r="Q72" i="18"/>
  <c r="R72" i="18"/>
  <c r="S72" i="18"/>
  <c r="T72" i="18"/>
  <c r="U72" i="18"/>
  <c r="V72" i="18"/>
  <c r="W72" i="18"/>
  <c r="X72" i="18"/>
  <c r="Y72" i="18"/>
  <c r="M73" i="18"/>
  <c r="N73" i="18"/>
  <c r="O73" i="18"/>
  <c r="P73" i="18"/>
  <c r="Q73" i="18"/>
  <c r="R73" i="18"/>
  <c r="S73" i="18"/>
  <c r="T73" i="18"/>
  <c r="U73" i="18"/>
  <c r="V73" i="18"/>
  <c r="W73" i="18"/>
  <c r="X73" i="18"/>
  <c r="Y73" i="18"/>
  <c r="M74" i="18"/>
  <c r="N74" i="18"/>
  <c r="O74" i="18"/>
  <c r="P74" i="18"/>
  <c r="Q74" i="18"/>
  <c r="R74" i="18"/>
  <c r="S74" i="18"/>
  <c r="T74" i="18"/>
  <c r="U74" i="18"/>
  <c r="V74" i="18"/>
  <c r="W74" i="18"/>
  <c r="X74" i="18"/>
  <c r="Y74" i="18"/>
  <c r="M75" i="18"/>
  <c r="N75" i="18"/>
  <c r="O75" i="18"/>
  <c r="P75" i="18"/>
  <c r="Q75" i="18"/>
  <c r="R75" i="18"/>
  <c r="S75" i="18"/>
  <c r="T75" i="18"/>
  <c r="U75" i="18"/>
  <c r="V75" i="18"/>
  <c r="W75" i="18"/>
  <c r="X75" i="18"/>
  <c r="Y75" i="18"/>
  <c r="M76" i="18"/>
  <c r="N76" i="18"/>
  <c r="O76" i="18"/>
  <c r="P76" i="18"/>
  <c r="Q76" i="18"/>
  <c r="R76" i="18"/>
  <c r="S76" i="18"/>
  <c r="T76" i="18"/>
  <c r="U76" i="18"/>
  <c r="V76" i="18"/>
  <c r="W76" i="18"/>
  <c r="X76" i="18"/>
  <c r="Y76" i="18"/>
  <c r="M77" i="18"/>
  <c r="N77" i="18"/>
  <c r="O77" i="18"/>
  <c r="P77" i="18"/>
  <c r="Q77" i="18"/>
  <c r="R77" i="18"/>
  <c r="S77" i="18"/>
  <c r="T77" i="18"/>
  <c r="U77" i="18"/>
  <c r="V77" i="18"/>
  <c r="W77" i="18"/>
  <c r="X77" i="18"/>
  <c r="Y77" i="18"/>
  <c r="M78" i="18"/>
  <c r="N78" i="18"/>
  <c r="O78" i="18"/>
  <c r="P78" i="18"/>
  <c r="Q78" i="18"/>
  <c r="R78" i="18"/>
  <c r="S78" i="18"/>
  <c r="T78" i="18"/>
  <c r="U78" i="18"/>
  <c r="V78" i="18"/>
  <c r="W78" i="18"/>
  <c r="X78" i="18"/>
  <c r="Y78" i="18"/>
  <c r="M79" i="18"/>
  <c r="N79" i="18"/>
  <c r="O79" i="18"/>
  <c r="P79" i="18"/>
  <c r="Q79" i="18"/>
  <c r="R79" i="18"/>
  <c r="S79" i="18"/>
  <c r="T79" i="18"/>
  <c r="U79" i="18"/>
  <c r="V79" i="18"/>
  <c r="W79" i="18"/>
  <c r="X79" i="18"/>
  <c r="Y79" i="18"/>
  <c r="M80" i="18"/>
  <c r="N80" i="18"/>
  <c r="O80" i="18"/>
  <c r="P80" i="18"/>
  <c r="Q80" i="18"/>
  <c r="R80" i="18"/>
  <c r="S80" i="18"/>
  <c r="T80" i="18"/>
  <c r="U80" i="18"/>
  <c r="V80" i="18"/>
  <c r="W80" i="18"/>
  <c r="X80" i="18"/>
  <c r="Y80" i="18"/>
  <c r="M81" i="18"/>
  <c r="N81" i="18"/>
  <c r="O81" i="18"/>
  <c r="P81" i="18"/>
  <c r="Q81" i="18"/>
  <c r="R81" i="18"/>
  <c r="S81" i="18"/>
  <c r="T81" i="18"/>
  <c r="U81" i="18"/>
  <c r="V81" i="18"/>
  <c r="W81" i="18"/>
  <c r="X81" i="18"/>
  <c r="Y81" i="18"/>
  <c r="M82" i="18"/>
  <c r="N82" i="18"/>
  <c r="O82" i="18"/>
  <c r="P82" i="18"/>
  <c r="Q82" i="18"/>
  <c r="R82" i="18"/>
  <c r="S82" i="18"/>
  <c r="T82" i="18"/>
  <c r="U82" i="18"/>
  <c r="V82" i="18"/>
  <c r="W82" i="18"/>
  <c r="X82" i="18"/>
  <c r="Y82" i="18"/>
  <c r="M83" i="18"/>
  <c r="N83" i="18"/>
  <c r="O83" i="18"/>
  <c r="P83" i="18"/>
  <c r="Q83" i="18"/>
  <c r="R83" i="18"/>
  <c r="S83" i="18"/>
  <c r="T83" i="18"/>
  <c r="U83" i="18"/>
  <c r="V83" i="18"/>
  <c r="W83" i="18"/>
  <c r="X83" i="18"/>
  <c r="Y83" i="18"/>
  <c r="M84" i="18"/>
  <c r="N84" i="18"/>
  <c r="O84" i="18"/>
  <c r="P84" i="18"/>
  <c r="Q84" i="18"/>
  <c r="R84" i="18"/>
  <c r="S84" i="18"/>
  <c r="T84" i="18"/>
  <c r="U84" i="18"/>
  <c r="V84" i="18"/>
  <c r="W84" i="18"/>
  <c r="X84" i="18"/>
  <c r="Y84" i="18"/>
  <c r="M85" i="18"/>
  <c r="N85" i="18"/>
  <c r="O85" i="18"/>
  <c r="P85" i="18"/>
  <c r="Q85" i="18"/>
  <c r="R85" i="18"/>
  <c r="S85" i="18"/>
  <c r="T85" i="18"/>
  <c r="U85" i="18"/>
  <c r="V85" i="18"/>
  <c r="W85" i="18"/>
  <c r="X85" i="18"/>
  <c r="Y85" i="18"/>
  <c r="M86" i="18"/>
  <c r="N86" i="18"/>
  <c r="O86" i="18"/>
  <c r="P86" i="18"/>
  <c r="Q86" i="18"/>
  <c r="R86" i="18"/>
  <c r="S86" i="18"/>
  <c r="T86" i="18"/>
  <c r="U86" i="18"/>
  <c r="V86" i="18"/>
  <c r="W86" i="18"/>
  <c r="X86" i="18"/>
  <c r="Y86" i="18"/>
  <c r="M87" i="18"/>
  <c r="N87" i="18"/>
  <c r="O87" i="18"/>
  <c r="P87" i="18"/>
  <c r="Q87" i="18"/>
  <c r="R87" i="18"/>
  <c r="S87" i="18"/>
  <c r="T87" i="18"/>
  <c r="U87" i="18"/>
  <c r="V87" i="18"/>
  <c r="W87" i="18"/>
  <c r="X87" i="18"/>
  <c r="Y87" i="18"/>
  <c r="M88" i="18"/>
  <c r="N88" i="18"/>
  <c r="O88" i="18"/>
  <c r="P88" i="18"/>
  <c r="Q88" i="18"/>
  <c r="R88" i="18"/>
  <c r="S88" i="18"/>
  <c r="T88" i="18"/>
  <c r="U88" i="18"/>
  <c r="V88" i="18"/>
  <c r="W88" i="18"/>
  <c r="X88" i="18"/>
  <c r="Y88" i="18"/>
  <c r="M89" i="18"/>
  <c r="N89" i="18"/>
  <c r="O89" i="18"/>
  <c r="P89" i="18"/>
  <c r="Q89" i="18"/>
  <c r="R89" i="18"/>
  <c r="S89" i="18"/>
  <c r="T89" i="18"/>
  <c r="U89" i="18"/>
  <c r="V89" i="18"/>
  <c r="W89" i="18"/>
  <c r="X89" i="18"/>
  <c r="Y89" i="18"/>
  <c r="M90" i="18"/>
  <c r="N90" i="18"/>
  <c r="O90" i="18"/>
  <c r="P90" i="18"/>
  <c r="Q90" i="18"/>
  <c r="R90" i="18"/>
  <c r="S90" i="18"/>
  <c r="T90" i="18"/>
  <c r="U90" i="18"/>
  <c r="V90" i="18"/>
  <c r="W90" i="18"/>
  <c r="X90" i="18"/>
  <c r="Y90" i="18"/>
  <c r="M91" i="18"/>
  <c r="N91" i="18"/>
  <c r="O91" i="18"/>
  <c r="P91" i="18"/>
  <c r="Q91" i="18"/>
  <c r="R91" i="18"/>
  <c r="S91" i="18"/>
  <c r="T91" i="18"/>
  <c r="U91" i="18"/>
  <c r="V91" i="18"/>
  <c r="W91" i="18"/>
  <c r="X91" i="18"/>
  <c r="Y91" i="18"/>
  <c r="M26" i="17"/>
  <c r="N26" i="17"/>
  <c r="O26" i="17"/>
  <c r="P26" i="17"/>
  <c r="Q26" i="17"/>
  <c r="R26" i="17"/>
  <c r="S26" i="17"/>
  <c r="T26" i="17"/>
  <c r="U26" i="17"/>
  <c r="V26" i="17"/>
  <c r="W26" i="17"/>
  <c r="X26" i="17"/>
  <c r="Y26" i="17"/>
  <c r="M27" i="17"/>
  <c r="N27" i="17"/>
  <c r="O27" i="17"/>
  <c r="P27" i="17"/>
  <c r="Q27" i="17"/>
  <c r="R27" i="17"/>
  <c r="S27" i="17"/>
  <c r="T27" i="17"/>
  <c r="U27" i="17"/>
  <c r="V27" i="17"/>
  <c r="W27" i="17"/>
  <c r="X27" i="17"/>
  <c r="Y27" i="17"/>
  <c r="M28" i="17"/>
  <c r="N28" i="17"/>
  <c r="O28" i="17"/>
  <c r="P28" i="17"/>
  <c r="Q28" i="17"/>
  <c r="R28" i="17"/>
  <c r="S28" i="17"/>
  <c r="T28" i="17"/>
  <c r="U28" i="17"/>
  <c r="V28" i="17"/>
  <c r="W28" i="17"/>
  <c r="X28" i="17"/>
  <c r="Y28" i="17"/>
  <c r="M29" i="17"/>
  <c r="N29" i="17"/>
  <c r="O29" i="17"/>
  <c r="P29" i="17"/>
  <c r="Q29" i="17"/>
  <c r="R29" i="17"/>
  <c r="S29" i="17"/>
  <c r="T29" i="17"/>
  <c r="U29" i="17"/>
  <c r="V29" i="17"/>
  <c r="W29" i="17"/>
  <c r="X29" i="17"/>
  <c r="Y29" i="17"/>
  <c r="M30" i="17"/>
  <c r="N30" i="17"/>
  <c r="O30" i="17"/>
  <c r="P30" i="17"/>
  <c r="Q30" i="17"/>
  <c r="R30" i="17"/>
  <c r="S30" i="17"/>
  <c r="T30" i="17"/>
  <c r="U30" i="17"/>
  <c r="V30" i="17"/>
  <c r="W30" i="17"/>
  <c r="X30" i="17"/>
  <c r="Y30" i="17"/>
  <c r="M31" i="17"/>
  <c r="N31" i="17"/>
  <c r="O31" i="17"/>
  <c r="P31" i="17"/>
  <c r="Q31" i="17"/>
  <c r="R31" i="17"/>
  <c r="S31" i="17"/>
  <c r="T31" i="17"/>
  <c r="U31" i="17"/>
  <c r="V31" i="17"/>
  <c r="W31" i="17"/>
  <c r="X31" i="17"/>
  <c r="Y31" i="17"/>
  <c r="M32" i="17"/>
  <c r="N32" i="17"/>
  <c r="O32" i="17"/>
  <c r="P32" i="17"/>
  <c r="Q32" i="17"/>
  <c r="R32" i="17"/>
  <c r="S32" i="17"/>
  <c r="T32" i="17"/>
  <c r="U32" i="17"/>
  <c r="V32" i="17"/>
  <c r="W32" i="17"/>
  <c r="X32" i="17"/>
  <c r="Y32" i="17"/>
  <c r="M33" i="17"/>
  <c r="N33" i="17"/>
  <c r="O33" i="17"/>
  <c r="P33" i="17"/>
  <c r="Q33" i="17"/>
  <c r="R33" i="17"/>
  <c r="S33" i="17"/>
  <c r="T33" i="17"/>
  <c r="U33" i="17"/>
  <c r="V33" i="17"/>
  <c r="W33" i="17"/>
  <c r="X33" i="17"/>
  <c r="Y33" i="17"/>
  <c r="M34" i="17"/>
  <c r="N34" i="17"/>
  <c r="O34" i="17"/>
  <c r="P34" i="17"/>
  <c r="Q34" i="17"/>
  <c r="R34" i="17"/>
  <c r="S34" i="17"/>
  <c r="T34" i="17"/>
  <c r="U34" i="17"/>
  <c r="V34" i="17"/>
  <c r="W34" i="17"/>
  <c r="X34" i="17"/>
  <c r="Y34" i="17"/>
  <c r="M35" i="17"/>
  <c r="N35" i="17"/>
  <c r="O35" i="17"/>
  <c r="P35" i="17"/>
  <c r="Q35" i="17"/>
  <c r="R35" i="17"/>
  <c r="S35" i="17"/>
  <c r="T35" i="17"/>
  <c r="U35" i="17"/>
  <c r="V35" i="17"/>
  <c r="W35" i="17"/>
  <c r="X35" i="17"/>
  <c r="Y35" i="17"/>
  <c r="M36" i="17"/>
  <c r="N36" i="17"/>
  <c r="O36" i="17"/>
  <c r="P36" i="17"/>
  <c r="Q36" i="17"/>
  <c r="R36" i="17"/>
  <c r="S36" i="17"/>
  <c r="T36" i="17"/>
  <c r="U36" i="17"/>
  <c r="V36" i="17"/>
  <c r="W36" i="17"/>
  <c r="X36" i="17"/>
  <c r="Y36" i="17"/>
  <c r="M37" i="17"/>
  <c r="N37" i="17"/>
  <c r="O37" i="17"/>
  <c r="P37" i="17"/>
  <c r="Q37" i="17"/>
  <c r="R37" i="17"/>
  <c r="S37" i="17"/>
  <c r="T37" i="17"/>
  <c r="U37" i="17"/>
  <c r="V37" i="17"/>
  <c r="W37" i="17"/>
  <c r="X37" i="17"/>
  <c r="Y37" i="17"/>
  <c r="M38" i="17"/>
  <c r="N38" i="17"/>
  <c r="O38" i="17"/>
  <c r="P38" i="17"/>
  <c r="Q38" i="17"/>
  <c r="R38" i="17"/>
  <c r="S38" i="17"/>
  <c r="T38" i="17"/>
  <c r="U38" i="17"/>
  <c r="V38" i="17"/>
  <c r="W38" i="17"/>
  <c r="X38" i="17"/>
  <c r="Y38" i="17"/>
  <c r="M39" i="17"/>
  <c r="N39" i="17"/>
  <c r="O39" i="17"/>
  <c r="P39" i="17"/>
  <c r="Q39" i="17"/>
  <c r="R39" i="17"/>
  <c r="S39" i="17"/>
  <c r="T39" i="17"/>
  <c r="U39" i="17"/>
  <c r="V39" i="17"/>
  <c r="W39" i="17"/>
  <c r="X39" i="17"/>
  <c r="Y39" i="17"/>
  <c r="M40" i="17"/>
  <c r="N40" i="17"/>
  <c r="O40" i="17"/>
  <c r="P40" i="17"/>
  <c r="Q40" i="17"/>
  <c r="R40" i="17"/>
  <c r="S40" i="17"/>
  <c r="T40" i="17"/>
  <c r="U40" i="17"/>
  <c r="V40" i="17"/>
  <c r="W40" i="17"/>
  <c r="X40" i="17"/>
  <c r="Y40" i="17"/>
  <c r="M41" i="17"/>
  <c r="N41" i="17"/>
  <c r="O41" i="17"/>
  <c r="P41" i="17"/>
  <c r="Q41" i="17"/>
  <c r="R41" i="17"/>
  <c r="S41" i="17"/>
  <c r="T41" i="17"/>
  <c r="U41" i="17"/>
  <c r="V41" i="17"/>
  <c r="W41" i="17"/>
  <c r="X41" i="17"/>
  <c r="Y41" i="17"/>
  <c r="M42" i="17"/>
  <c r="N42" i="17"/>
  <c r="O42" i="17"/>
  <c r="P42" i="17"/>
  <c r="Q42" i="17"/>
  <c r="R42" i="17"/>
  <c r="S42" i="17"/>
  <c r="T42" i="17"/>
  <c r="U42" i="17"/>
  <c r="V42" i="17"/>
  <c r="W42" i="17"/>
  <c r="X42" i="17"/>
  <c r="Y42" i="17"/>
  <c r="M43" i="17"/>
  <c r="N43" i="17"/>
  <c r="O43" i="17"/>
  <c r="P43" i="17"/>
  <c r="Q43" i="17"/>
  <c r="R43" i="17"/>
  <c r="S43" i="17"/>
  <c r="T43" i="17"/>
  <c r="U43" i="17"/>
  <c r="V43" i="17"/>
  <c r="W43" i="17"/>
  <c r="X43" i="17"/>
  <c r="Y43" i="17"/>
  <c r="M44" i="17"/>
  <c r="N44" i="17"/>
  <c r="O44" i="17"/>
  <c r="P44" i="17"/>
  <c r="Q44" i="17"/>
  <c r="R44" i="17"/>
  <c r="S44" i="17"/>
  <c r="T44" i="17"/>
  <c r="U44" i="17"/>
  <c r="V44" i="17"/>
  <c r="W44" i="17"/>
  <c r="X44" i="17"/>
  <c r="Y44" i="17"/>
  <c r="M45" i="17"/>
  <c r="N45" i="17"/>
  <c r="O45" i="17"/>
  <c r="P45" i="17"/>
  <c r="Q45" i="17"/>
  <c r="R45" i="17"/>
  <c r="S45" i="17"/>
  <c r="T45" i="17"/>
  <c r="U45" i="17"/>
  <c r="V45" i="17"/>
  <c r="W45" i="17"/>
  <c r="X45" i="17"/>
  <c r="Y45" i="17"/>
  <c r="M46" i="17"/>
  <c r="N46" i="17"/>
  <c r="O46" i="17"/>
  <c r="P46" i="17"/>
  <c r="Q46" i="17"/>
  <c r="R46" i="17"/>
  <c r="S46" i="17"/>
  <c r="T46" i="17"/>
  <c r="U46" i="17"/>
  <c r="V46" i="17"/>
  <c r="W46" i="17"/>
  <c r="X46" i="17"/>
  <c r="Y46" i="17"/>
  <c r="M47" i="17"/>
  <c r="N47" i="17"/>
  <c r="O47" i="17"/>
  <c r="P47" i="17"/>
  <c r="Q47" i="17"/>
  <c r="R47" i="17"/>
  <c r="S47" i="17"/>
  <c r="T47" i="17"/>
  <c r="U47" i="17"/>
  <c r="V47" i="17"/>
  <c r="W47" i="17"/>
  <c r="X47" i="17"/>
  <c r="Y47" i="17"/>
  <c r="M48" i="17"/>
  <c r="N48" i="17"/>
  <c r="O48" i="17"/>
  <c r="P48" i="17"/>
  <c r="Q48" i="17"/>
  <c r="R48" i="17"/>
  <c r="S48" i="17"/>
  <c r="T48" i="17"/>
  <c r="U48" i="17"/>
  <c r="V48" i="17"/>
  <c r="W48" i="17"/>
  <c r="X48" i="17"/>
  <c r="Y48" i="17"/>
  <c r="M49" i="17"/>
  <c r="N49" i="17"/>
  <c r="O49" i="17"/>
  <c r="P49" i="17"/>
  <c r="Q49" i="17"/>
  <c r="R49" i="17"/>
  <c r="S49" i="17"/>
  <c r="T49" i="17"/>
  <c r="U49" i="17"/>
  <c r="V49" i="17"/>
  <c r="W49" i="17"/>
  <c r="X49" i="17"/>
  <c r="Y49" i="17"/>
  <c r="M50" i="17"/>
  <c r="N50" i="17"/>
  <c r="O50" i="17"/>
  <c r="P50" i="17"/>
  <c r="Q50" i="17"/>
  <c r="R50" i="17"/>
  <c r="S50" i="17"/>
  <c r="T50" i="17"/>
  <c r="U50" i="17"/>
  <c r="V50" i="17"/>
  <c r="W50" i="17"/>
  <c r="X50" i="17"/>
  <c r="Y50" i="17"/>
  <c r="M51" i="17"/>
  <c r="N51" i="17"/>
  <c r="O51" i="17"/>
  <c r="P51" i="17"/>
  <c r="Q51" i="17"/>
  <c r="R51" i="17"/>
  <c r="S51" i="17"/>
  <c r="T51" i="17"/>
  <c r="U51" i="17"/>
  <c r="V51" i="17"/>
  <c r="W51" i="17"/>
  <c r="X51" i="17"/>
  <c r="Y51" i="17"/>
  <c r="M52" i="17"/>
  <c r="N52" i="17"/>
  <c r="O52" i="17"/>
  <c r="P52" i="17"/>
  <c r="Q52" i="17"/>
  <c r="R52" i="17"/>
  <c r="S52" i="17"/>
  <c r="T52" i="17"/>
  <c r="U52" i="17"/>
  <c r="V52" i="17"/>
  <c r="W52" i="17"/>
  <c r="X52" i="17"/>
  <c r="Y52" i="17"/>
  <c r="M53" i="17"/>
  <c r="N53" i="17"/>
  <c r="O53" i="17"/>
  <c r="P53" i="17"/>
  <c r="Q53" i="17"/>
  <c r="R53" i="17"/>
  <c r="S53" i="17"/>
  <c r="T53" i="17"/>
  <c r="U53" i="17"/>
  <c r="V53" i="17"/>
  <c r="W53" i="17"/>
  <c r="X53" i="17"/>
  <c r="Y53" i="17"/>
  <c r="M54" i="17"/>
  <c r="N54" i="17"/>
  <c r="O54" i="17"/>
  <c r="P54" i="17"/>
  <c r="Q54" i="17"/>
  <c r="R54" i="17"/>
  <c r="S54" i="17"/>
  <c r="T54" i="17"/>
  <c r="U54" i="17"/>
  <c r="V54" i="17"/>
  <c r="W54" i="17"/>
  <c r="X54" i="17"/>
  <c r="Y54" i="17"/>
  <c r="M55" i="17"/>
  <c r="N55" i="17"/>
  <c r="O55" i="17"/>
  <c r="P55" i="17"/>
  <c r="Q55" i="17"/>
  <c r="R55" i="17"/>
  <c r="S55" i="17"/>
  <c r="T55" i="17"/>
  <c r="U55" i="17"/>
  <c r="V55" i="17"/>
  <c r="W55" i="17"/>
  <c r="X55" i="17"/>
  <c r="Y55" i="17"/>
  <c r="M56" i="17"/>
  <c r="N56" i="17"/>
  <c r="O56" i="17"/>
  <c r="P56" i="17"/>
  <c r="Q56" i="17"/>
  <c r="R56" i="17"/>
  <c r="S56" i="17"/>
  <c r="T56" i="17"/>
  <c r="U56" i="17"/>
  <c r="V56" i="17"/>
  <c r="W56" i="17"/>
  <c r="X56" i="17"/>
  <c r="Y56" i="17"/>
  <c r="M57" i="17"/>
  <c r="N57" i="17"/>
  <c r="O57" i="17"/>
  <c r="P57" i="17"/>
  <c r="Q57" i="17"/>
  <c r="R57" i="17"/>
  <c r="S57" i="17"/>
  <c r="T57" i="17"/>
  <c r="U57" i="17"/>
  <c r="V57" i="17"/>
  <c r="W57" i="17"/>
  <c r="X57" i="17"/>
  <c r="Y57" i="17"/>
  <c r="M58" i="17"/>
  <c r="N58" i="17"/>
  <c r="O58" i="17"/>
  <c r="P58" i="17"/>
  <c r="Q58" i="17"/>
  <c r="R58" i="17"/>
  <c r="S58" i="17"/>
  <c r="T58" i="17"/>
  <c r="U58" i="17"/>
  <c r="V58" i="17"/>
  <c r="W58" i="17"/>
  <c r="X58" i="17"/>
  <c r="Y58" i="17"/>
  <c r="M59" i="17"/>
  <c r="N59" i="17"/>
  <c r="O59" i="17"/>
  <c r="P59" i="17"/>
  <c r="Q59" i="17"/>
  <c r="R59" i="17"/>
  <c r="S59" i="17"/>
  <c r="T59" i="17"/>
  <c r="U59" i="17"/>
  <c r="V59" i="17"/>
  <c r="W59" i="17"/>
  <c r="X59" i="17"/>
  <c r="Y59" i="17"/>
  <c r="M60" i="17"/>
  <c r="N60" i="17"/>
  <c r="O60" i="17"/>
  <c r="P60" i="17"/>
  <c r="Q60" i="17"/>
  <c r="R60" i="17"/>
  <c r="S60" i="17"/>
  <c r="T60" i="17"/>
  <c r="U60" i="17"/>
  <c r="V60" i="17"/>
  <c r="W60" i="17"/>
  <c r="X60" i="17"/>
  <c r="Y60" i="17"/>
  <c r="M61" i="17"/>
  <c r="N61" i="17"/>
  <c r="O61" i="17"/>
  <c r="P61" i="17"/>
  <c r="Q61" i="17"/>
  <c r="R61" i="17"/>
  <c r="S61" i="17"/>
  <c r="T61" i="17"/>
  <c r="U61" i="17"/>
  <c r="V61" i="17"/>
  <c r="W61" i="17"/>
  <c r="X61" i="17"/>
  <c r="Y61" i="17"/>
  <c r="M62" i="17"/>
  <c r="N62" i="17"/>
  <c r="O62" i="17"/>
  <c r="P62" i="17"/>
  <c r="Q62" i="17"/>
  <c r="R62" i="17"/>
  <c r="S62" i="17"/>
  <c r="T62" i="17"/>
  <c r="U62" i="17"/>
  <c r="V62" i="17"/>
  <c r="W62" i="17"/>
  <c r="X62" i="17"/>
  <c r="Y62" i="17"/>
  <c r="M63" i="17"/>
  <c r="N63" i="17"/>
  <c r="O63" i="17"/>
  <c r="P63" i="17"/>
  <c r="Q63" i="17"/>
  <c r="R63" i="17"/>
  <c r="S63" i="17"/>
  <c r="T63" i="17"/>
  <c r="U63" i="17"/>
  <c r="V63" i="17"/>
  <c r="W63" i="17"/>
  <c r="X63" i="17"/>
  <c r="Y63" i="17"/>
  <c r="M64" i="17"/>
  <c r="N64" i="17"/>
  <c r="O64" i="17"/>
  <c r="P64" i="17"/>
  <c r="Q64" i="17"/>
  <c r="R64" i="17"/>
  <c r="S64" i="17"/>
  <c r="T64" i="17"/>
  <c r="U64" i="17"/>
  <c r="V64" i="17"/>
  <c r="W64" i="17"/>
  <c r="X64" i="17"/>
  <c r="Y64" i="17"/>
  <c r="M65" i="17"/>
  <c r="N65" i="17"/>
  <c r="O65" i="17"/>
  <c r="P65" i="17"/>
  <c r="Q65" i="17"/>
  <c r="R65" i="17"/>
  <c r="S65" i="17"/>
  <c r="T65" i="17"/>
  <c r="U65" i="17"/>
  <c r="V65" i="17"/>
  <c r="W65" i="17"/>
  <c r="X65" i="17"/>
  <c r="Y65" i="17"/>
  <c r="M66" i="17"/>
  <c r="N66" i="17"/>
  <c r="O66" i="17"/>
  <c r="P66" i="17"/>
  <c r="Q66" i="17"/>
  <c r="R66" i="17"/>
  <c r="S66" i="17"/>
  <c r="T66" i="17"/>
  <c r="U66" i="17"/>
  <c r="V66" i="17"/>
  <c r="W66" i="17"/>
  <c r="X66" i="17"/>
  <c r="Y66" i="17"/>
  <c r="M67" i="17"/>
  <c r="N67" i="17"/>
  <c r="O67" i="17"/>
  <c r="P67" i="17"/>
  <c r="Q67" i="17"/>
  <c r="R67" i="17"/>
  <c r="S67" i="17"/>
  <c r="T67" i="17"/>
  <c r="U67" i="17"/>
  <c r="V67" i="17"/>
  <c r="W67" i="17"/>
  <c r="X67" i="17"/>
  <c r="Y67" i="17"/>
  <c r="M68" i="17"/>
  <c r="N68" i="17"/>
  <c r="O68" i="17"/>
  <c r="P68" i="17"/>
  <c r="Q68" i="17"/>
  <c r="R68" i="17"/>
  <c r="S68" i="17"/>
  <c r="T68" i="17"/>
  <c r="U68" i="17"/>
  <c r="V68" i="17"/>
  <c r="W68" i="17"/>
  <c r="X68" i="17"/>
  <c r="Y68" i="17"/>
  <c r="M69" i="17"/>
  <c r="N69" i="17"/>
  <c r="O69" i="17"/>
  <c r="P69" i="17"/>
  <c r="Q69" i="17"/>
  <c r="R69" i="17"/>
  <c r="S69" i="17"/>
  <c r="T69" i="17"/>
  <c r="U69" i="17"/>
  <c r="V69" i="17"/>
  <c r="W69" i="17"/>
  <c r="X69" i="17"/>
  <c r="Y69" i="17"/>
  <c r="M70" i="17"/>
  <c r="N70" i="17"/>
  <c r="O70" i="17"/>
  <c r="P70" i="17"/>
  <c r="Q70" i="17"/>
  <c r="R70" i="17"/>
  <c r="S70" i="17"/>
  <c r="T70" i="17"/>
  <c r="U70" i="17"/>
  <c r="V70" i="17"/>
  <c r="W70" i="17"/>
  <c r="X70" i="17"/>
  <c r="Y70" i="17"/>
  <c r="M71" i="17"/>
  <c r="N71" i="17"/>
  <c r="O71" i="17"/>
  <c r="P71" i="17"/>
  <c r="Q71" i="17"/>
  <c r="R71" i="17"/>
  <c r="S71" i="17"/>
  <c r="T71" i="17"/>
  <c r="U71" i="17"/>
  <c r="V71" i="17"/>
  <c r="W71" i="17"/>
  <c r="X71" i="17"/>
  <c r="Y71" i="17"/>
  <c r="M72" i="17"/>
  <c r="N72" i="17"/>
  <c r="O72" i="17"/>
  <c r="P72" i="17"/>
  <c r="Q72" i="17"/>
  <c r="R72" i="17"/>
  <c r="S72" i="17"/>
  <c r="T72" i="17"/>
  <c r="U72" i="17"/>
  <c r="V72" i="17"/>
  <c r="W72" i="17"/>
  <c r="X72" i="17"/>
  <c r="Y72" i="17"/>
  <c r="M73" i="17"/>
  <c r="N73" i="17"/>
  <c r="O73" i="17"/>
  <c r="P73" i="17"/>
  <c r="Q73" i="17"/>
  <c r="R73" i="17"/>
  <c r="S73" i="17"/>
  <c r="T73" i="17"/>
  <c r="U73" i="17"/>
  <c r="V73" i="17"/>
  <c r="W73" i="17"/>
  <c r="X73" i="17"/>
  <c r="Y73" i="17"/>
  <c r="M74" i="17"/>
  <c r="N74" i="17"/>
  <c r="O74" i="17"/>
  <c r="P74" i="17"/>
  <c r="Q74" i="17"/>
  <c r="R74" i="17"/>
  <c r="S74" i="17"/>
  <c r="T74" i="17"/>
  <c r="U74" i="17"/>
  <c r="V74" i="17"/>
  <c r="W74" i="17"/>
  <c r="X74" i="17"/>
  <c r="Y74" i="17"/>
  <c r="M75" i="17"/>
  <c r="N75" i="17"/>
  <c r="O75" i="17"/>
  <c r="P75" i="17"/>
  <c r="Q75" i="17"/>
  <c r="R75" i="17"/>
  <c r="S75" i="17"/>
  <c r="T75" i="17"/>
  <c r="U75" i="17"/>
  <c r="V75" i="17"/>
  <c r="W75" i="17"/>
  <c r="X75" i="17"/>
  <c r="Y75" i="17"/>
  <c r="M76" i="17"/>
  <c r="N76" i="17"/>
  <c r="O76" i="17"/>
  <c r="P76" i="17"/>
  <c r="Q76" i="17"/>
  <c r="R76" i="17"/>
  <c r="S76" i="17"/>
  <c r="T76" i="17"/>
  <c r="U76" i="17"/>
  <c r="V76" i="17"/>
  <c r="W76" i="17"/>
  <c r="X76" i="17"/>
  <c r="Y76" i="17"/>
  <c r="M77" i="17"/>
  <c r="N77" i="17"/>
  <c r="O77" i="17"/>
  <c r="P77" i="17"/>
  <c r="Q77" i="17"/>
  <c r="R77" i="17"/>
  <c r="S77" i="17"/>
  <c r="T77" i="17"/>
  <c r="U77" i="17"/>
  <c r="V77" i="17"/>
  <c r="W77" i="17"/>
  <c r="X77" i="17"/>
  <c r="Y77" i="17"/>
  <c r="M78" i="17"/>
  <c r="N78" i="17"/>
  <c r="O78" i="17"/>
  <c r="P78" i="17"/>
  <c r="Q78" i="17"/>
  <c r="R78" i="17"/>
  <c r="S78" i="17"/>
  <c r="T78" i="17"/>
  <c r="U78" i="17"/>
  <c r="V78" i="17"/>
  <c r="W78" i="17"/>
  <c r="X78" i="17"/>
  <c r="Y78" i="17"/>
  <c r="M79" i="17"/>
  <c r="N79" i="17"/>
  <c r="O79" i="17"/>
  <c r="P79" i="17"/>
  <c r="Q79" i="17"/>
  <c r="R79" i="17"/>
  <c r="S79" i="17"/>
  <c r="T79" i="17"/>
  <c r="U79" i="17"/>
  <c r="V79" i="17"/>
  <c r="W79" i="17"/>
  <c r="X79" i="17"/>
  <c r="Y79" i="17"/>
  <c r="M80" i="17"/>
  <c r="N80" i="17"/>
  <c r="O80" i="17"/>
  <c r="P80" i="17"/>
  <c r="Q80" i="17"/>
  <c r="R80" i="17"/>
  <c r="S80" i="17"/>
  <c r="T80" i="17"/>
  <c r="U80" i="17"/>
  <c r="V80" i="17"/>
  <c r="W80" i="17"/>
  <c r="X80" i="17"/>
  <c r="Y80" i="17"/>
  <c r="M81" i="17"/>
  <c r="N81" i="17"/>
  <c r="O81" i="17"/>
  <c r="P81" i="17"/>
  <c r="Q81" i="17"/>
  <c r="R81" i="17"/>
  <c r="S81" i="17"/>
  <c r="T81" i="17"/>
  <c r="U81" i="17"/>
  <c r="V81" i="17"/>
  <c r="W81" i="17"/>
  <c r="X81" i="17"/>
  <c r="Y81" i="17"/>
  <c r="M82" i="17"/>
  <c r="N82" i="17"/>
  <c r="O82" i="17"/>
  <c r="P82" i="17"/>
  <c r="Q82" i="17"/>
  <c r="R82" i="17"/>
  <c r="S82" i="17"/>
  <c r="T82" i="17"/>
  <c r="U82" i="17"/>
  <c r="V82" i="17"/>
  <c r="W82" i="17"/>
  <c r="X82" i="17"/>
  <c r="Y82" i="17"/>
  <c r="M83" i="17"/>
  <c r="N83" i="17"/>
  <c r="O83" i="17"/>
  <c r="P83" i="17"/>
  <c r="Q83" i="17"/>
  <c r="R83" i="17"/>
  <c r="S83" i="17"/>
  <c r="T83" i="17"/>
  <c r="U83" i="17"/>
  <c r="V83" i="17"/>
  <c r="W83" i="17"/>
  <c r="X83" i="17"/>
  <c r="Y83" i="17"/>
  <c r="M84" i="17"/>
  <c r="N84" i="17"/>
  <c r="O84" i="17"/>
  <c r="P84" i="17"/>
  <c r="Q84" i="17"/>
  <c r="R84" i="17"/>
  <c r="S84" i="17"/>
  <c r="T84" i="17"/>
  <c r="U84" i="17"/>
  <c r="V84" i="17"/>
  <c r="W84" i="17"/>
  <c r="X84" i="17"/>
  <c r="Y84" i="17"/>
  <c r="M85" i="17"/>
  <c r="N85" i="17"/>
  <c r="O85" i="17"/>
  <c r="P85" i="17"/>
  <c r="Q85" i="17"/>
  <c r="R85" i="17"/>
  <c r="S85" i="17"/>
  <c r="T85" i="17"/>
  <c r="U85" i="17"/>
  <c r="V85" i="17"/>
  <c r="W85" i="17"/>
  <c r="X85" i="17"/>
  <c r="Y85" i="17"/>
  <c r="M86" i="17"/>
  <c r="N86" i="17"/>
  <c r="O86" i="17"/>
  <c r="P86" i="17"/>
  <c r="Q86" i="17"/>
  <c r="R86" i="17"/>
  <c r="S86" i="17"/>
  <c r="T86" i="17"/>
  <c r="U86" i="17"/>
  <c r="V86" i="17"/>
  <c r="W86" i="17"/>
  <c r="X86" i="17"/>
  <c r="Y86" i="17"/>
  <c r="M87" i="17"/>
  <c r="N87" i="17"/>
  <c r="O87" i="17"/>
  <c r="P87" i="17"/>
  <c r="Q87" i="17"/>
  <c r="R87" i="17"/>
  <c r="S87" i="17"/>
  <c r="T87" i="17"/>
  <c r="U87" i="17"/>
  <c r="V87" i="17"/>
  <c r="W87" i="17"/>
  <c r="X87" i="17"/>
  <c r="Y87" i="17"/>
  <c r="M88" i="17"/>
  <c r="N88" i="17"/>
  <c r="O88" i="17"/>
  <c r="P88" i="17"/>
  <c r="Q88" i="17"/>
  <c r="R88" i="17"/>
  <c r="S88" i="17"/>
  <c r="T88" i="17"/>
  <c r="U88" i="17"/>
  <c r="V88" i="17"/>
  <c r="W88" i="17"/>
  <c r="X88" i="17"/>
  <c r="Y88" i="17"/>
  <c r="M89" i="17"/>
  <c r="N89" i="17"/>
  <c r="O89" i="17"/>
  <c r="P89" i="17"/>
  <c r="Q89" i="17"/>
  <c r="R89" i="17"/>
  <c r="S89" i="17"/>
  <c r="T89" i="17"/>
  <c r="U89" i="17"/>
  <c r="V89" i="17"/>
  <c r="W89" i="17"/>
  <c r="X89" i="17"/>
  <c r="Y89" i="17"/>
  <c r="M90" i="17"/>
  <c r="N90" i="17"/>
  <c r="O90" i="17"/>
  <c r="P90" i="17"/>
  <c r="Q90" i="17"/>
  <c r="R90" i="17"/>
  <c r="S90" i="17"/>
  <c r="T90" i="17"/>
  <c r="U90" i="17"/>
  <c r="V90" i="17"/>
  <c r="W90" i="17"/>
  <c r="X90" i="17"/>
  <c r="Y90" i="17"/>
  <c r="M91" i="17"/>
  <c r="N91" i="17"/>
  <c r="O91" i="17"/>
  <c r="P91" i="17"/>
  <c r="Q91" i="17"/>
  <c r="R91" i="17"/>
  <c r="S91" i="17"/>
  <c r="T91" i="17"/>
  <c r="U91" i="17"/>
  <c r="V91" i="17"/>
  <c r="W91" i="17"/>
  <c r="X91" i="17"/>
  <c r="Y91" i="17"/>
  <c r="M26" i="19"/>
  <c r="N26" i="19"/>
  <c r="O26" i="19"/>
  <c r="P26" i="19"/>
  <c r="Q26" i="19"/>
  <c r="R26" i="19"/>
  <c r="S26" i="19"/>
  <c r="T26" i="19"/>
  <c r="U26" i="19"/>
  <c r="V26" i="19"/>
  <c r="W26" i="19"/>
  <c r="X26" i="19"/>
  <c r="Y26" i="19"/>
  <c r="M27" i="19"/>
  <c r="N27" i="19"/>
  <c r="O27" i="19"/>
  <c r="P27" i="19"/>
  <c r="Q27" i="19"/>
  <c r="R27" i="19"/>
  <c r="S27" i="19"/>
  <c r="T27" i="19"/>
  <c r="U27" i="19"/>
  <c r="V27" i="19"/>
  <c r="W27" i="19"/>
  <c r="X27" i="19"/>
  <c r="Y27" i="19"/>
  <c r="M28" i="19"/>
  <c r="N28" i="19"/>
  <c r="O28" i="19"/>
  <c r="P28" i="19"/>
  <c r="Q28" i="19"/>
  <c r="R28" i="19"/>
  <c r="S28" i="19"/>
  <c r="T28" i="19"/>
  <c r="U28" i="19"/>
  <c r="V28" i="19"/>
  <c r="W28" i="19"/>
  <c r="X28" i="19"/>
  <c r="Y28" i="19"/>
  <c r="M29" i="19"/>
  <c r="N29" i="19"/>
  <c r="O29" i="19"/>
  <c r="P29" i="19"/>
  <c r="Q29" i="19"/>
  <c r="R29" i="19"/>
  <c r="S29" i="19"/>
  <c r="T29" i="19"/>
  <c r="U29" i="19"/>
  <c r="V29" i="19"/>
  <c r="W29" i="19"/>
  <c r="X29" i="19"/>
  <c r="Y29" i="19"/>
  <c r="M30" i="19"/>
  <c r="N30" i="19"/>
  <c r="O30" i="19"/>
  <c r="P30" i="19"/>
  <c r="Q30" i="19"/>
  <c r="R30" i="19"/>
  <c r="S30" i="19"/>
  <c r="T30" i="19"/>
  <c r="U30" i="19"/>
  <c r="V30" i="19"/>
  <c r="W30" i="19"/>
  <c r="X30" i="19"/>
  <c r="Y30" i="19"/>
  <c r="M31" i="19"/>
  <c r="N31" i="19"/>
  <c r="O31" i="19"/>
  <c r="P31" i="19"/>
  <c r="Q31" i="19"/>
  <c r="R31" i="19"/>
  <c r="S31" i="19"/>
  <c r="T31" i="19"/>
  <c r="U31" i="19"/>
  <c r="V31" i="19"/>
  <c r="W31" i="19"/>
  <c r="X31" i="19"/>
  <c r="Y31" i="19"/>
  <c r="M32" i="19"/>
  <c r="N32" i="19"/>
  <c r="O32" i="19"/>
  <c r="P32" i="19"/>
  <c r="Q32" i="19"/>
  <c r="R32" i="19"/>
  <c r="S32" i="19"/>
  <c r="T32" i="19"/>
  <c r="U32" i="19"/>
  <c r="V32" i="19"/>
  <c r="W32" i="19"/>
  <c r="X32" i="19"/>
  <c r="Y32" i="19"/>
  <c r="M33" i="19"/>
  <c r="N33" i="19"/>
  <c r="O33" i="19"/>
  <c r="P33" i="19"/>
  <c r="Q33" i="19"/>
  <c r="R33" i="19"/>
  <c r="S33" i="19"/>
  <c r="T33" i="19"/>
  <c r="U33" i="19"/>
  <c r="V33" i="19"/>
  <c r="W33" i="19"/>
  <c r="X33" i="19"/>
  <c r="Y33" i="19"/>
  <c r="M34" i="19"/>
  <c r="N34" i="19"/>
  <c r="O34" i="19"/>
  <c r="P34" i="19"/>
  <c r="Q34" i="19"/>
  <c r="R34" i="19"/>
  <c r="S34" i="19"/>
  <c r="T34" i="19"/>
  <c r="U34" i="19"/>
  <c r="V34" i="19"/>
  <c r="W34" i="19"/>
  <c r="X34" i="19"/>
  <c r="Y34" i="19"/>
  <c r="M35" i="19"/>
  <c r="N35" i="19"/>
  <c r="O35" i="19"/>
  <c r="P35" i="19"/>
  <c r="Q35" i="19"/>
  <c r="R35" i="19"/>
  <c r="S35" i="19"/>
  <c r="T35" i="19"/>
  <c r="U35" i="19"/>
  <c r="V35" i="19"/>
  <c r="W35" i="19"/>
  <c r="X35" i="19"/>
  <c r="Y35" i="19"/>
  <c r="M36" i="19"/>
  <c r="N36" i="19"/>
  <c r="O36" i="19"/>
  <c r="P36" i="19"/>
  <c r="Q36" i="19"/>
  <c r="R36" i="19"/>
  <c r="S36" i="19"/>
  <c r="T36" i="19"/>
  <c r="U36" i="19"/>
  <c r="V36" i="19"/>
  <c r="W36" i="19"/>
  <c r="X36" i="19"/>
  <c r="Y36" i="19"/>
  <c r="M37" i="19"/>
  <c r="N37" i="19"/>
  <c r="O37" i="19"/>
  <c r="P37" i="19"/>
  <c r="Q37" i="19"/>
  <c r="R37" i="19"/>
  <c r="S37" i="19"/>
  <c r="T37" i="19"/>
  <c r="U37" i="19"/>
  <c r="V37" i="19"/>
  <c r="W37" i="19"/>
  <c r="X37" i="19"/>
  <c r="Y37" i="19"/>
  <c r="M38" i="19"/>
  <c r="N38" i="19"/>
  <c r="O38" i="19"/>
  <c r="P38" i="19"/>
  <c r="Q38" i="19"/>
  <c r="R38" i="19"/>
  <c r="S38" i="19"/>
  <c r="T38" i="19"/>
  <c r="U38" i="19"/>
  <c r="V38" i="19"/>
  <c r="W38" i="19"/>
  <c r="X38" i="19"/>
  <c r="Y38" i="19"/>
  <c r="M39" i="19"/>
  <c r="N39" i="19"/>
  <c r="O39" i="19"/>
  <c r="P39" i="19"/>
  <c r="Q39" i="19"/>
  <c r="R39" i="19"/>
  <c r="S39" i="19"/>
  <c r="T39" i="19"/>
  <c r="U39" i="19"/>
  <c r="V39" i="19"/>
  <c r="W39" i="19"/>
  <c r="X39" i="19"/>
  <c r="Y39" i="19"/>
  <c r="M40" i="19"/>
  <c r="N40" i="19"/>
  <c r="O40" i="19"/>
  <c r="P40" i="19"/>
  <c r="Q40" i="19"/>
  <c r="R40" i="19"/>
  <c r="S40" i="19"/>
  <c r="T40" i="19"/>
  <c r="U40" i="19"/>
  <c r="V40" i="19"/>
  <c r="W40" i="19"/>
  <c r="X40" i="19"/>
  <c r="Y40" i="19"/>
  <c r="M41" i="19"/>
  <c r="N41" i="19"/>
  <c r="O41" i="19"/>
  <c r="P41" i="19"/>
  <c r="Q41" i="19"/>
  <c r="R41" i="19"/>
  <c r="S41" i="19"/>
  <c r="T41" i="19"/>
  <c r="U41" i="19"/>
  <c r="V41" i="19"/>
  <c r="W41" i="19"/>
  <c r="X41" i="19"/>
  <c r="Y41" i="19"/>
  <c r="M42" i="19"/>
  <c r="N42" i="19"/>
  <c r="O42" i="19"/>
  <c r="P42" i="19"/>
  <c r="Q42" i="19"/>
  <c r="R42" i="19"/>
  <c r="S42" i="19"/>
  <c r="T42" i="19"/>
  <c r="U42" i="19"/>
  <c r="V42" i="19"/>
  <c r="W42" i="19"/>
  <c r="X42" i="19"/>
  <c r="Y42" i="19"/>
  <c r="M43" i="19"/>
  <c r="N43" i="19"/>
  <c r="O43" i="19"/>
  <c r="P43" i="19"/>
  <c r="Q43" i="19"/>
  <c r="R43" i="19"/>
  <c r="S43" i="19"/>
  <c r="T43" i="19"/>
  <c r="U43" i="19"/>
  <c r="V43" i="19"/>
  <c r="W43" i="19"/>
  <c r="X43" i="19"/>
  <c r="Y43" i="19"/>
  <c r="M44" i="19"/>
  <c r="N44" i="19"/>
  <c r="O44" i="19"/>
  <c r="P44" i="19"/>
  <c r="Q44" i="19"/>
  <c r="R44" i="19"/>
  <c r="S44" i="19"/>
  <c r="T44" i="19"/>
  <c r="U44" i="19"/>
  <c r="V44" i="19"/>
  <c r="W44" i="19"/>
  <c r="X44" i="19"/>
  <c r="Y44" i="19"/>
  <c r="M45" i="19"/>
  <c r="N45" i="19"/>
  <c r="O45" i="19"/>
  <c r="P45" i="19"/>
  <c r="Q45" i="19"/>
  <c r="R45" i="19"/>
  <c r="S45" i="19"/>
  <c r="T45" i="19"/>
  <c r="U45" i="19"/>
  <c r="V45" i="19"/>
  <c r="W45" i="19"/>
  <c r="X45" i="19"/>
  <c r="Y45" i="19"/>
  <c r="M46" i="19"/>
  <c r="N46" i="19"/>
  <c r="O46" i="19"/>
  <c r="P46" i="19"/>
  <c r="Q46" i="19"/>
  <c r="R46" i="19"/>
  <c r="S46" i="19"/>
  <c r="T46" i="19"/>
  <c r="U46" i="19"/>
  <c r="V46" i="19"/>
  <c r="W46" i="19"/>
  <c r="X46" i="19"/>
  <c r="Y46" i="19"/>
  <c r="M47" i="19"/>
  <c r="N47" i="19"/>
  <c r="O47" i="19"/>
  <c r="P47" i="19"/>
  <c r="Q47" i="19"/>
  <c r="R47" i="19"/>
  <c r="S47" i="19"/>
  <c r="T47" i="19"/>
  <c r="U47" i="19"/>
  <c r="V47" i="19"/>
  <c r="W47" i="19"/>
  <c r="X47" i="19"/>
  <c r="Y47" i="19"/>
  <c r="M48" i="19"/>
  <c r="N48" i="19"/>
  <c r="O48" i="19"/>
  <c r="P48" i="19"/>
  <c r="Q48" i="19"/>
  <c r="R48" i="19"/>
  <c r="S48" i="19"/>
  <c r="T48" i="19"/>
  <c r="U48" i="19"/>
  <c r="V48" i="19"/>
  <c r="W48" i="19"/>
  <c r="X48" i="19"/>
  <c r="Y48" i="19"/>
  <c r="M49" i="19"/>
  <c r="N49" i="19"/>
  <c r="O49" i="19"/>
  <c r="P49" i="19"/>
  <c r="Q49" i="19"/>
  <c r="R49" i="19"/>
  <c r="S49" i="19"/>
  <c r="T49" i="19"/>
  <c r="U49" i="19"/>
  <c r="V49" i="19"/>
  <c r="W49" i="19"/>
  <c r="X49" i="19"/>
  <c r="Y49" i="19"/>
  <c r="M50" i="19"/>
  <c r="N50" i="19"/>
  <c r="O50" i="19"/>
  <c r="P50" i="19"/>
  <c r="Q50" i="19"/>
  <c r="R50" i="19"/>
  <c r="S50" i="19"/>
  <c r="T50" i="19"/>
  <c r="U50" i="19"/>
  <c r="V50" i="19"/>
  <c r="W50" i="19"/>
  <c r="X50" i="19"/>
  <c r="Y50" i="19"/>
  <c r="M51" i="19"/>
  <c r="N51" i="19"/>
  <c r="O51" i="19"/>
  <c r="P51" i="19"/>
  <c r="Q51" i="19"/>
  <c r="R51" i="19"/>
  <c r="S51" i="19"/>
  <c r="T51" i="19"/>
  <c r="U51" i="19"/>
  <c r="V51" i="19"/>
  <c r="W51" i="19"/>
  <c r="X51" i="19"/>
  <c r="Y51" i="19"/>
  <c r="M52" i="19"/>
  <c r="N52" i="19"/>
  <c r="O52" i="19"/>
  <c r="P52" i="19"/>
  <c r="Q52" i="19"/>
  <c r="R52" i="19"/>
  <c r="S52" i="19"/>
  <c r="T52" i="19"/>
  <c r="U52" i="19"/>
  <c r="V52" i="19"/>
  <c r="W52" i="19"/>
  <c r="X52" i="19"/>
  <c r="Y52" i="19"/>
  <c r="M53" i="19"/>
  <c r="N53" i="19"/>
  <c r="O53" i="19"/>
  <c r="P53" i="19"/>
  <c r="Q53" i="19"/>
  <c r="R53" i="19"/>
  <c r="S53" i="19"/>
  <c r="T53" i="19"/>
  <c r="U53" i="19"/>
  <c r="V53" i="19"/>
  <c r="W53" i="19"/>
  <c r="X53" i="19"/>
  <c r="Y53" i="19"/>
  <c r="M54" i="19"/>
  <c r="N54" i="19"/>
  <c r="O54" i="19"/>
  <c r="P54" i="19"/>
  <c r="Q54" i="19"/>
  <c r="R54" i="19"/>
  <c r="S54" i="19"/>
  <c r="T54" i="19"/>
  <c r="U54" i="19"/>
  <c r="V54" i="19"/>
  <c r="W54" i="19"/>
  <c r="X54" i="19"/>
  <c r="Y54" i="19"/>
  <c r="M55" i="19"/>
  <c r="N55" i="19"/>
  <c r="O55" i="19"/>
  <c r="P55" i="19"/>
  <c r="Q55" i="19"/>
  <c r="R55" i="19"/>
  <c r="S55" i="19"/>
  <c r="T55" i="19"/>
  <c r="U55" i="19"/>
  <c r="V55" i="19"/>
  <c r="W55" i="19"/>
  <c r="X55" i="19"/>
  <c r="Y55" i="19"/>
  <c r="M56" i="19"/>
  <c r="N56" i="19"/>
  <c r="O56" i="19"/>
  <c r="P56" i="19"/>
  <c r="Q56" i="19"/>
  <c r="R56" i="19"/>
  <c r="S56" i="19"/>
  <c r="T56" i="19"/>
  <c r="U56" i="19"/>
  <c r="V56" i="19"/>
  <c r="W56" i="19"/>
  <c r="X56" i="19"/>
  <c r="Y56" i="19"/>
  <c r="M57" i="19"/>
  <c r="N57" i="19"/>
  <c r="O57" i="19"/>
  <c r="P57" i="19"/>
  <c r="Q57" i="19"/>
  <c r="R57" i="19"/>
  <c r="S57" i="19"/>
  <c r="T57" i="19"/>
  <c r="U57" i="19"/>
  <c r="V57" i="19"/>
  <c r="W57" i="19"/>
  <c r="X57" i="19"/>
  <c r="Y57" i="19"/>
  <c r="M58" i="19"/>
  <c r="N58" i="19"/>
  <c r="O58" i="19"/>
  <c r="P58" i="19"/>
  <c r="Q58" i="19"/>
  <c r="R58" i="19"/>
  <c r="S58" i="19"/>
  <c r="T58" i="19"/>
  <c r="U58" i="19"/>
  <c r="V58" i="19"/>
  <c r="W58" i="19"/>
  <c r="X58" i="19"/>
  <c r="Y58" i="19"/>
  <c r="M59" i="19"/>
  <c r="N59" i="19"/>
  <c r="O59" i="19"/>
  <c r="P59" i="19"/>
  <c r="Q59" i="19"/>
  <c r="R59" i="19"/>
  <c r="S59" i="19"/>
  <c r="T59" i="19"/>
  <c r="U59" i="19"/>
  <c r="V59" i="19"/>
  <c r="W59" i="19"/>
  <c r="X59" i="19"/>
  <c r="Y59" i="19"/>
  <c r="M60" i="19"/>
  <c r="N60" i="19"/>
  <c r="O60" i="19"/>
  <c r="P60" i="19"/>
  <c r="Q60" i="19"/>
  <c r="R60" i="19"/>
  <c r="S60" i="19"/>
  <c r="T60" i="19"/>
  <c r="U60" i="19"/>
  <c r="V60" i="19"/>
  <c r="W60" i="19"/>
  <c r="X60" i="19"/>
  <c r="Y60" i="19"/>
  <c r="M61" i="19"/>
  <c r="N61" i="19"/>
  <c r="O61" i="19"/>
  <c r="P61" i="19"/>
  <c r="Q61" i="19"/>
  <c r="R61" i="19"/>
  <c r="S61" i="19"/>
  <c r="T61" i="19"/>
  <c r="U61" i="19"/>
  <c r="V61" i="19"/>
  <c r="W61" i="19"/>
  <c r="X61" i="19"/>
  <c r="Y61" i="19"/>
  <c r="M62" i="19"/>
  <c r="N62" i="19"/>
  <c r="O62" i="19"/>
  <c r="P62" i="19"/>
  <c r="Q62" i="19"/>
  <c r="R62" i="19"/>
  <c r="S62" i="19"/>
  <c r="T62" i="19"/>
  <c r="U62" i="19"/>
  <c r="V62" i="19"/>
  <c r="W62" i="19"/>
  <c r="X62" i="19"/>
  <c r="Y62" i="19"/>
  <c r="M63" i="19"/>
  <c r="N63" i="19"/>
  <c r="O63" i="19"/>
  <c r="P63" i="19"/>
  <c r="Q63" i="19"/>
  <c r="R63" i="19"/>
  <c r="S63" i="19"/>
  <c r="T63" i="19"/>
  <c r="U63" i="19"/>
  <c r="V63" i="19"/>
  <c r="W63" i="19"/>
  <c r="X63" i="19"/>
  <c r="Y63" i="19"/>
  <c r="M64" i="19"/>
  <c r="N64" i="19"/>
  <c r="O64" i="19"/>
  <c r="P64" i="19"/>
  <c r="Q64" i="19"/>
  <c r="R64" i="19"/>
  <c r="S64" i="19"/>
  <c r="T64" i="19"/>
  <c r="U64" i="19"/>
  <c r="V64" i="19"/>
  <c r="W64" i="19"/>
  <c r="X64" i="19"/>
  <c r="Y64" i="19"/>
  <c r="M65" i="19"/>
  <c r="N65" i="19"/>
  <c r="O65" i="19"/>
  <c r="P65" i="19"/>
  <c r="Q65" i="19"/>
  <c r="R65" i="19"/>
  <c r="S65" i="19"/>
  <c r="T65" i="19"/>
  <c r="U65" i="19"/>
  <c r="V65" i="19"/>
  <c r="W65" i="19"/>
  <c r="X65" i="19"/>
  <c r="Y65" i="19"/>
  <c r="M66" i="19"/>
  <c r="N66" i="19"/>
  <c r="O66" i="19"/>
  <c r="P66" i="19"/>
  <c r="Q66" i="19"/>
  <c r="R66" i="19"/>
  <c r="S66" i="19"/>
  <c r="T66" i="19"/>
  <c r="U66" i="19"/>
  <c r="V66" i="19"/>
  <c r="W66" i="19"/>
  <c r="X66" i="19"/>
  <c r="Y66" i="19"/>
  <c r="M67" i="19"/>
  <c r="N67" i="19"/>
  <c r="O67" i="19"/>
  <c r="P67" i="19"/>
  <c r="Q67" i="19"/>
  <c r="R67" i="19"/>
  <c r="S67" i="19"/>
  <c r="T67" i="19"/>
  <c r="U67" i="19"/>
  <c r="V67" i="19"/>
  <c r="W67" i="19"/>
  <c r="X67" i="19"/>
  <c r="Y67" i="19"/>
  <c r="M68" i="19"/>
  <c r="N68" i="19"/>
  <c r="O68" i="19"/>
  <c r="P68" i="19"/>
  <c r="Q68" i="19"/>
  <c r="R68" i="19"/>
  <c r="S68" i="19"/>
  <c r="T68" i="19"/>
  <c r="U68" i="19"/>
  <c r="V68" i="19"/>
  <c r="W68" i="19"/>
  <c r="X68" i="19"/>
  <c r="Y68" i="19"/>
  <c r="M69" i="19"/>
  <c r="N69" i="19"/>
  <c r="O69" i="19"/>
  <c r="P69" i="19"/>
  <c r="Q69" i="19"/>
  <c r="R69" i="19"/>
  <c r="S69" i="19"/>
  <c r="T69" i="19"/>
  <c r="U69" i="19"/>
  <c r="V69" i="19"/>
  <c r="W69" i="19"/>
  <c r="X69" i="19"/>
  <c r="Y69" i="19"/>
  <c r="M70" i="19"/>
  <c r="N70" i="19"/>
  <c r="O70" i="19"/>
  <c r="P70" i="19"/>
  <c r="Q70" i="19"/>
  <c r="R70" i="19"/>
  <c r="S70" i="19"/>
  <c r="T70" i="19"/>
  <c r="U70" i="19"/>
  <c r="V70" i="19"/>
  <c r="W70" i="19"/>
  <c r="X70" i="19"/>
  <c r="Y70" i="19"/>
  <c r="M71" i="19"/>
  <c r="N71" i="19"/>
  <c r="O71" i="19"/>
  <c r="P71" i="19"/>
  <c r="Q71" i="19"/>
  <c r="R71" i="19"/>
  <c r="S71" i="19"/>
  <c r="T71" i="19"/>
  <c r="U71" i="19"/>
  <c r="V71" i="19"/>
  <c r="W71" i="19"/>
  <c r="X71" i="19"/>
  <c r="Y71" i="19"/>
  <c r="M72" i="19"/>
  <c r="N72" i="19"/>
  <c r="O72" i="19"/>
  <c r="P72" i="19"/>
  <c r="Q72" i="19"/>
  <c r="R72" i="19"/>
  <c r="S72" i="19"/>
  <c r="T72" i="19"/>
  <c r="U72" i="19"/>
  <c r="V72" i="19"/>
  <c r="W72" i="19"/>
  <c r="X72" i="19"/>
  <c r="Y72" i="19"/>
  <c r="M73" i="19"/>
  <c r="N73" i="19"/>
  <c r="O73" i="19"/>
  <c r="P73" i="19"/>
  <c r="Q73" i="19"/>
  <c r="R73" i="19"/>
  <c r="S73" i="19"/>
  <c r="T73" i="19"/>
  <c r="U73" i="19"/>
  <c r="V73" i="19"/>
  <c r="W73" i="19"/>
  <c r="X73" i="19"/>
  <c r="Y73" i="19"/>
  <c r="M74" i="19"/>
  <c r="N74" i="19"/>
  <c r="O74" i="19"/>
  <c r="P74" i="19"/>
  <c r="Q74" i="19"/>
  <c r="R74" i="19"/>
  <c r="S74" i="19"/>
  <c r="T74" i="19"/>
  <c r="U74" i="19"/>
  <c r="V74" i="19"/>
  <c r="W74" i="19"/>
  <c r="X74" i="19"/>
  <c r="Y74" i="19"/>
  <c r="M75" i="19"/>
  <c r="N75" i="19"/>
  <c r="O75" i="19"/>
  <c r="P75" i="19"/>
  <c r="Q75" i="19"/>
  <c r="R75" i="19"/>
  <c r="S75" i="19"/>
  <c r="T75" i="19"/>
  <c r="U75" i="19"/>
  <c r="V75" i="19"/>
  <c r="W75" i="19"/>
  <c r="X75" i="19"/>
  <c r="Y75" i="19"/>
  <c r="M76" i="19"/>
  <c r="N76" i="19"/>
  <c r="O76" i="19"/>
  <c r="P76" i="19"/>
  <c r="Q76" i="19"/>
  <c r="R76" i="19"/>
  <c r="S76" i="19"/>
  <c r="T76" i="19"/>
  <c r="U76" i="19"/>
  <c r="V76" i="19"/>
  <c r="W76" i="19"/>
  <c r="X76" i="19"/>
  <c r="Y76" i="19"/>
  <c r="M77" i="19"/>
  <c r="N77" i="19"/>
  <c r="O77" i="19"/>
  <c r="P77" i="19"/>
  <c r="Q77" i="19"/>
  <c r="R77" i="19"/>
  <c r="S77" i="19"/>
  <c r="T77" i="19"/>
  <c r="U77" i="19"/>
  <c r="V77" i="19"/>
  <c r="W77" i="19"/>
  <c r="X77" i="19"/>
  <c r="Y77" i="19"/>
  <c r="M78" i="19"/>
  <c r="N78" i="19"/>
  <c r="O78" i="19"/>
  <c r="P78" i="19"/>
  <c r="Q78" i="19"/>
  <c r="R78" i="19"/>
  <c r="S78" i="19"/>
  <c r="T78" i="19"/>
  <c r="U78" i="19"/>
  <c r="V78" i="19"/>
  <c r="W78" i="19"/>
  <c r="X78" i="19"/>
  <c r="Y78" i="19"/>
  <c r="M79" i="19"/>
  <c r="N79" i="19"/>
  <c r="O79" i="19"/>
  <c r="P79" i="19"/>
  <c r="Q79" i="19"/>
  <c r="R79" i="19"/>
  <c r="S79" i="19"/>
  <c r="T79" i="19"/>
  <c r="U79" i="19"/>
  <c r="V79" i="19"/>
  <c r="W79" i="19"/>
  <c r="X79" i="19"/>
  <c r="Y79" i="19"/>
  <c r="M80" i="19"/>
  <c r="N80" i="19"/>
  <c r="O80" i="19"/>
  <c r="P80" i="19"/>
  <c r="Q80" i="19"/>
  <c r="R80" i="19"/>
  <c r="S80" i="19"/>
  <c r="T80" i="19"/>
  <c r="U80" i="19"/>
  <c r="V80" i="19"/>
  <c r="W80" i="19"/>
  <c r="X80" i="19"/>
  <c r="Y80" i="19"/>
  <c r="M81" i="19"/>
  <c r="N81" i="19"/>
  <c r="O81" i="19"/>
  <c r="P81" i="19"/>
  <c r="Q81" i="19"/>
  <c r="R81" i="19"/>
  <c r="S81" i="19"/>
  <c r="T81" i="19"/>
  <c r="U81" i="19"/>
  <c r="V81" i="19"/>
  <c r="W81" i="19"/>
  <c r="X81" i="19"/>
  <c r="Y81" i="19"/>
  <c r="M82" i="19"/>
  <c r="N82" i="19"/>
  <c r="O82" i="19"/>
  <c r="P82" i="19"/>
  <c r="Q82" i="19"/>
  <c r="R82" i="19"/>
  <c r="S82" i="19"/>
  <c r="T82" i="19"/>
  <c r="U82" i="19"/>
  <c r="V82" i="19"/>
  <c r="W82" i="19"/>
  <c r="X82" i="19"/>
  <c r="Y82" i="19"/>
  <c r="M83" i="19"/>
  <c r="N83" i="19"/>
  <c r="O83" i="19"/>
  <c r="P83" i="19"/>
  <c r="Q83" i="19"/>
  <c r="R83" i="19"/>
  <c r="S83" i="19"/>
  <c r="T83" i="19"/>
  <c r="U83" i="19"/>
  <c r="V83" i="19"/>
  <c r="W83" i="19"/>
  <c r="X83" i="19"/>
  <c r="Y83" i="19"/>
  <c r="M84" i="19"/>
  <c r="N84" i="19"/>
  <c r="O84" i="19"/>
  <c r="P84" i="19"/>
  <c r="Q84" i="19"/>
  <c r="R84" i="19"/>
  <c r="S84" i="19"/>
  <c r="T84" i="19"/>
  <c r="U84" i="19"/>
  <c r="V84" i="19"/>
  <c r="W84" i="19"/>
  <c r="X84" i="19"/>
  <c r="Y84" i="19"/>
  <c r="M85" i="19"/>
  <c r="N85" i="19"/>
  <c r="O85" i="19"/>
  <c r="P85" i="19"/>
  <c r="Q85" i="19"/>
  <c r="R85" i="19"/>
  <c r="S85" i="19"/>
  <c r="T85" i="19"/>
  <c r="U85" i="19"/>
  <c r="V85" i="19"/>
  <c r="W85" i="19"/>
  <c r="X85" i="19"/>
  <c r="Y85" i="19"/>
  <c r="M86" i="19"/>
  <c r="N86" i="19"/>
  <c r="O86" i="19"/>
  <c r="P86" i="19"/>
  <c r="Q86" i="19"/>
  <c r="R86" i="19"/>
  <c r="S86" i="19"/>
  <c r="T86" i="19"/>
  <c r="U86" i="19"/>
  <c r="V86" i="19"/>
  <c r="W86" i="19"/>
  <c r="X86" i="19"/>
  <c r="Y86" i="19"/>
  <c r="M87" i="19"/>
  <c r="N87" i="19"/>
  <c r="O87" i="19"/>
  <c r="P87" i="19"/>
  <c r="Q87" i="19"/>
  <c r="R87" i="19"/>
  <c r="S87" i="19"/>
  <c r="T87" i="19"/>
  <c r="U87" i="19"/>
  <c r="V87" i="19"/>
  <c r="W87" i="19"/>
  <c r="X87" i="19"/>
  <c r="Y87" i="19"/>
  <c r="M88" i="19"/>
  <c r="N88" i="19"/>
  <c r="O88" i="19"/>
  <c r="P88" i="19"/>
  <c r="Q88" i="19"/>
  <c r="R88" i="19"/>
  <c r="S88" i="19"/>
  <c r="T88" i="19"/>
  <c r="U88" i="19"/>
  <c r="V88" i="19"/>
  <c r="W88" i="19"/>
  <c r="X88" i="19"/>
  <c r="Y88" i="19"/>
  <c r="M89" i="19"/>
  <c r="N89" i="19"/>
  <c r="O89" i="19"/>
  <c r="P89" i="19"/>
  <c r="Q89" i="19"/>
  <c r="R89" i="19"/>
  <c r="S89" i="19"/>
  <c r="T89" i="19"/>
  <c r="U89" i="19"/>
  <c r="V89" i="19"/>
  <c r="W89" i="19"/>
  <c r="X89" i="19"/>
  <c r="Y89" i="19"/>
  <c r="M90" i="19"/>
  <c r="N90" i="19"/>
  <c r="O90" i="19"/>
  <c r="P90" i="19"/>
  <c r="Q90" i="19"/>
  <c r="R90" i="19"/>
  <c r="S90" i="19"/>
  <c r="T90" i="19"/>
  <c r="U90" i="19"/>
  <c r="V90" i="19"/>
  <c r="W90" i="19"/>
  <c r="X90" i="19"/>
  <c r="Y90" i="19"/>
  <c r="M91" i="19"/>
  <c r="N91" i="19"/>
  <c r="O91" i="19"/>
  <c r="P91" i="19"/>
  <c r="Q91" i="19"/>
  <c r="R91" i="19"/>
  <c r="S91" i="19"/>
  <c r="T91" i="19"/>
  <c r="U91" i="19"/>
  <c r="V91" i="19"/>
  <c r="W91" i="19"/>
  <c r="X91" i="19"/>
  <c r="Y91" i="19"/>
  <c r="M26" i="20"/>
  <c r="N26" i="20"/>
  <c r="O26" i="20"/>
  <c r="P26" i="20"/>
  <c r="Q26" i="20"/>
  <c r="R26" i="20"/>
  <c r="S26" i="20"/>
  <c r="T26" i="20"/>
  <c r="U26" i="20"/>
  <c r="V26" i="20"/>
  <c r="W26" i="20"/>
  <c r="X26" i="20"/>
  <c r="Y26" i="20"/>
  <c r="M27" i="20"/>
  <c r="N27" i="20"/>
  <c r="O27" i="20"/>
  <c r="P27" i="20"/>
  <c r="Q27" i="20"/>
  <c r="R27" i="20"/>
  <c r="S27" i="20"/>
  <c r="T27" i="20"/>
  <c r="U27" i="20"/>
  <c r="V27" i="20"/>
  <c r="W27" i="20"/>
  <c r="X27" i="20"/>
  <c r="Y27" i="20"/>
  <c r="M28" i="20"/>
  <c r="N28" i="20"/>
  <c r="O28" i="20"/>
  <c r="P28" i="20"/>
  <c r="Q28" i="20"/>
  <c r="R28" i="20"/>
  <c r="S28" i="20"/>
  <c r="T28" i="20"/>
  <c r="U28" i="20"/>
  <c r="V28" i="20"/>
  <c r="W28" i="20"/>
  <c r="X28" i="20"/>
  <c r="Y28" i="20"/>
  <c r="M29" i="20"/>
  <c r="N29" i="20"/>
  <c r="O29" i="20"/>
  <c r="P29" i="20"/>
  <c r="Q29" i="20"/>
  <c r="R29" i="20"/>
  <c r="S29" i="20"/>
  <c r="T29" i="20"/>
  <c r="U29" i="20"/>
  <c r="V29" i="20"/>
  <c r="W29" i="20"/>
  <c r="X29" i="20"/>
  <c r="Y29" i="20"/>
  <c r="M30" i="20"/>
  <c r="N30" i="20"/>
  <c r="O30" i="20"/>
  <c r="P30" i="20"/>
  <c r="Q30" i="20"/>
  <c r="R30" i="20"/>
  <c r="S30" i="20"/>
  <c r="T30" i="20"/>
  <c r="U30" i="20"/>
  <c r="V30" i="20"/>
  <c r="W30" i="20"/>
  <c r="X30" i="20"/>
  <c r="Y30" i="20"/>
  <c r="M31" i="20"/>
  <c r="N31" i="20"/>
  <c r="O31" i="20"/>
  <c r="P31" i="20"/>
  <c r="Q31" i="20"/>
  <c r="R31" i="20"/>
  <c r="S31" i="20"/>
  <c r="T31" i="20"/>
  <c r="U31" i="20"/>
  <c r="V31" i="20"/>
  <c r="W31" i="20"/>
  <c r="X31" i="20"/>
  <c r="Y31" i="20"/>
  <c r="M32" i="20"/>
  <c r="N32" i="20"/>
  <c r="O32" i="20"/>
  <c r="P32" i="20"/>
  <c r="Q32" i="20"/>
  <c r="R32" i="20"/>
  <c r="S32" i="20"/>
  <c r="T32" i="20"/>
  <c r="U32" i="20"/>
  <c r="V32" i="20"/>
  <c r="W32" i="20"/>
  <c r="X32" i="20"/>
  <c r="Y32" i="20"/>
  <c r="M33" i="20"/>
  <c r="N33" i="20"/>
  <c r="O33" i="20"/>
  <c r="P33" i="20"/>
  <c r="Q33" i="20"/>
  <c r="R33" i="20"/>
  <c r="S33" i="20"/>
  <c r="T33" i="20"/>
  <c r="U33" i="20"/>
  <c r="V33" i="20"/>
  <c r="W33" i="20"/>
  <c r="X33" i="20"/>
  <c r="Y33" i="20"/>
  <c r="M34" i="20"/>
  <c r="N34" i="20"/>
  <c r="O34" i="20"/>
  <c r="P34" i="20"/>
  <c r="Q34" i="20"/>
  <c r="R34" i="20"/>
  <c r="S34" i="20"/>
  <c r="T34" i="20"/>
  <c r="U34" i="20"/>
  <c r="V34" i="20"/>
  <c r="W34" i="20"/>
  <c r="X34" i="20"/>
  <c r="Y34" i="20"/>
  <c r="M35" i="20"/>
  <c r="N35" i="20"/>
  <c r="O35" i="20"/>
  <c r="P35" i="20"/>
  <c r="Q35" i="20"/>
  <c r="R35" i="20"/>
  <c r="S35" i="20"/>
  <c r="T35" i="20"/>
  <c r="U35" i="20"/>
  <c r="V35" i="20"/>
  <c r="W35" i="20"/>
  <c r="X35" i="20"/>
  <c r="Y35" i="20"/>
  <c r="M36" i="20"/>
  <c r="N36" i="20"/>
  <c r="O36" i="20"/>
  <c r="P36" i="20"/>
  <c r="Q36" i="20"/>
  <c r="R36" i="20"/>
  <c r="S36" i="20"/>
  <c r="T36" i="20"/>
  <c r="U36" i="20"/>
  <c r="V36" i="20"/>
  <c r="W36" i="20"/>
  <c r="X36" i="20"/>
  <c r="Y36" i="20"/>
  <c r="M37" i="20"/>
  <c r="N37" i="20"/>
  <c r="O37" i="20"/>
  <c r="P37" i="20"/>
  <c r="Q37" i="20"/>
  <c r="R37" i="20"/>
  <c r="S37" i="20"/>
  <c r="T37" i="20"/>
  <c r="U37" i="20"/>
  <c r="V37" i="20"/>
  <c r="W37" i="20"/>
  <c r="X37" i="20"/>
  <c r="Y37" i="20"/>
  <c r="M38" i="20"/>
  <c r="N38" i="20"/>
  <c r="O38" i="20"/>
  <c r="P38" i="20"/>
  <c r="Q38" i="20"/>
  <c r="R38" i="20"/>
  <c r="S38" i="20"/>
  <c r="T38" i="20"/>
  <c r="U38" i="20"/>
  <c r="V38" i="20"/>
  <c r="W38" i="20"/>
  <c r="X38" i="20"/>
  <c r="Y38" i="20"/>
  <c r="M39" i="20"/>
  <c r="N39" i="20"/>
  <c r="O39" i="20"/>
  <c r="P39" i="20"/>
  <c r="Q39" i="20"/>
  <c r="R39" i="20"/>
  <c r="S39" i="20"/>
  <c r="T39" i="20"/>
  <c r="U39" i="20"/>
  <c r="V39" i="20"/>
  <c r="W39" i="20"/>
  <c r="X39" i="20"/>
  <c r="Y39" i="20"/>
  <c r="M40" i="20"/>
  <c r="N40" i="20"/>
  <c r="O40" i="20"/>
  <c r="P40" i="20"/>
  <c r="Q40" i="20"/>
  <c r="R40" i="20"/>
  <c r="S40" i="20"/>
  <c r="T40" i="20"/>
  <c r="U40" i="20"/>
  <c r="V40" i="20"/>
  <c r="W40" i="20"/>
  <c r="X40" i="20"/>
  <c r="Y40" i="20"/>
  <c r="M41" i="20"/>
  <c r="N41" i="20"/>
  <c r="O41" i="20"/>
  <c r="P41" i="20"/>
  <c r="Q41" i="20"/>
  <c r="R41" i="20"/>
  <c r="S41" i="20"/>
  <c r="T41" i="20"/>
  <c r="U41" i="20"/>
  <c r="V41" i="20"/>
  <c r="W41" i="20"/>
  <c r="X41" i="20"/>
  <c r="Y41" i="20"/>
  <c r="M42" i="20"/>
  <c r="N42" i="20"/>
  <c r="O42" i="20"/>
  <c r="P42" i="20"/>
  <c r="Q42" i="20"/>
  <c r="R42" i="20"/>
  <c r="S42" i="20"/>
  <c r="T42" i="20"/>
  <c r="U42" i="20"/>
  <c r="V42" i="20"/>
  <c r="W42" i="20"/>
  <c r="X42" i="20"/>
  <c r="Y42" i="20"/>
  <c r="M43" i="20"/>
  <c r="N43" i="20"/>
  <c r="O43" i="20"/>
  <c r="P43" i="20"/>
  <c r="Q43" i="20"/>
  <c r="R43" i="20"/>
  <c r="S43" i="20"/>
  <c r="T43" i="20"/>
  <c r="U43" i="20"/>
  <c r="V43" i="20"/>
  <c r="W43" i="20"/>
  <c r="X43" i="20"/>
  <c r="Y43" i="20"/>
  <c r="M44" i="20"/>
  <c r="N44" i="20"/>
  <c r="O44" i="20"/>
  <c r="P44" i="20"/>
  <c r="Q44" i="20"/>
  <c r="R44" i="20"/>
  <c r="S44" i="20"/>
  <c r="T44" i="20"/>
  <c r="U44" i="20"/>
  <c r="V44" i="20"/>
  <c r="W44" i="20"/>
  <c r="X44" i="20"/>
  <c r="Y44" i="20"/>
  <c r="M45" i="20"/>
  <c r="N45" i="20"/>
  <c r="O45" i="20"/>
  <c r="P45" i="20"/>
  <c r="Q45" i="20"/>
  <c r="R45" i="20"/>
  <c r="S45" i="20"/>
  <c r="T45" i="20"/>
  <c r="U45" i="20"/>
  <c r="V45" i="20"/>
  <c r="W45" i="20"/>
  <c r="X45" i="20"/>
  <c r="Y45" i="20"/>
  <c r="M46" i="20"/>
  <c r="N46" i="20"/>
  <c r="O46" i="20"/>
  <c r="P46" i="20"/>
  <c r="Q46" i="20"/>
  <c r="R46" i="20"/>
  <c r="S46" i="20"/>
  <c r="T46" i="20"/>
  <c r="U46" i="20"/>
  <c r="V46" i="20"/>
  <c r="W46" i="20"/>
  <c r="X46" i="20"/>
  <c r="Y46" i="20"/>
  <c r="M47" i="20"/>
  <c r="N47" i="20"/>
  <c r="O47" i="20"/>
  <c r="P47" i="20"/>
  <c r="Q47" i="20"/>
  <c r="R47" i="20"/>
  <c r="S47" i="20"/>
  <c r="T47" i="20"/>
  <c r="U47" i="20"/>
  <c r="V47" i="20"/>
  <c r="W47" i="20"/>
  <c r="X47" i="20"/>
  <c r="Y47" i="20"/>
  <c r="M48" i="20"/>
  <c r="N48" i="20"/>
  <c r="O48" i="20"/>
  <c r="P48" i="20"/>
  <c r="Q48" i="20"/>
  <c r="R48" i="20"/>
  <c r="S48" i="20"/>
  <c r="T48" i="20"/>
  <c r="U48" i="20"/>
  <c r="V48" i="20"/>
  <c r="W48" i="20"/>
  <c r="X48" i="20"/>
  <c r="Y48" i="20"/>
  <c r="M49" i="20"/>
  <c r="N49" i="20"/>
  <c r="O49" i="20"/>
  <c r="P49" i="20"/>
  <c r="Q49" i="20"/>
  <c r="R49" i="20"/>
  <c r="S49" i="20"/>
  <c r="T49" i="20"/>
  <c r="U49" i="20"/>
  <c r="V49" i="20"/>
  <c r="W49" i="20"/>
  <c r="X49" i="20"/>
  <c r="Y49" i="20"/>
  <c r="M50" i="20"/>
  <c r="N50" i="20"/>
  <c r="O50" i="20"/>
  <c r="P50" i="20"/>
  <c r="Q50" i="20"/>
  <c r="R50" i="20"/>
  <c r="S50" i="20"/>
  <c r="T50" i="20"/>
  <c r="U50" i="20"/>
  <c r="V50" i="20"/>
  <c r="W50" i="20"/>
  <c r="X50" i="20"/>
  <c r="Y50" i="20"/>
  <c r="M51" i="20"/>
  <c r="N51" i="20"/>
  <c r="O51" i="20"/>
  <c r="P51" i="20"/>
  <c r="Q51" i="20"/>
  <c r="R51" i="20"/>
  <c r="S51" i="20"/>
  <c r="T51" i="20"/>
  <c r="U51" i="20"/>
  <c r="V51" i="20"/>
  <c r="W51" i="20"/>
  <c r="X51" i="20"/>
  <c r="Y51" i="20"/>
  <c r="M52" i="20"/>
  <c r="N52" i="20"/>
  <c r="O52" i="20"/>
  <c r="P52" i="20"/>
  <c r="Q52" i="20"/>
  <c r="R52" i="20"/>
  <c r="S52" i="20"/>
  <c r="T52" i="20"/>
  <c r="U52" i="20"/>
  <c r="V52" i="20"/>
  <c r="W52" i="20"/>
  <c r="X52" i="20"/>
  <c r="Y52" i="20"/>
  <c r="M53" i="20"/>
  <c r="N53" i="20"/>
  <c r="O53" i="20"/>
  <c r="P53" i="20"/>
  <c r="Q53" i="20"/>
  <c r="R53" i="20"/>
  <c r="S53" i="20"/>
  <c r="T53" i="20"/>
  <c r="U53" i="20"/>
  <c r="V53" i="20"/>
  <c r="W53" i="20"/>
  <c r="X53" i="20"/>
  <c r="Y53" i="20"/>
  <c r="M54" i="20"/>
  <c r="N54" i="20"/>
  <c r="O54" i="20"/>
  <c r="P54" i="20"/>
  <c r="Q54" i="20"/>
  <c r="R54" i="20"/>
  <c r="S54" i="20"/>
  <c r="T54" i="20"/>
  <c r="U54" i="20"/>
  <c r="V54" i="20"/>
  <c r="W54" i="20"/>
  <c r="X54" i="20"/>
  <c r="Y54" i="20"/>
  <c r="M55" i="20"/>
  <c r="N55" i="20"/>
  <c r="O55" i="20"/>
  <c r="P55" i="20"/>
  <c r="Q55" i="20"/>
  <c r="R55" i="20"/>
  <c r="S55" i="20"/>
  <c r="T55" i="20"/>
  <c r="U55" i="20"/>
  <c r="V55" i="20"/>
  <c r="W55" i="20"/>
  <c r="X55" i="20"/>
  <c r="Y55" i="20"/>
  <c r="M56" i="20"/>
  <c r="N56" i="20"/>
  <c r="O56" i="20"/>
  <c r="P56" i="20"/>
  <c r="Q56" i="20"/>
  <c r="R56" i="20"/>
  <c r="S56" i="20"/>
  <c r="T56" i="20"/>
  <c r="U56" i="20"/>
  <c r="V56" i="20"/>
  <c r="W56" i="20"/>
  <c r="X56" i="20"/>
  <c r="Y56" i="20"/>
  <c r="M57" i="20"/>
  <c r="N57" i="20"/>
  <c r="O57" i="20"/>
  <c r="P57" i="20"/>
  <c r="Q57" i="20"/>
  <c r="R57" i="20"/>
  <c r="S57" i="20"/>
  <c r="T57" i="20"/>
  <c r="U57" i="20"/>
  <c r="V57" i="20"/>
  <c r="W57" i="20"/>
  <c r="X57" i="20"/>
  <c r="Y57" i="20"/>
  <c r="M58" i="20"/>
  <c r="N58" i="20"/>
  <c r="O58" i="20"/>
  <c r="P58" i="20"/>
  <c r="Q58" i="20"/>
  <c r="R58" i="20"/>
  <c r="S58" i="20"/>
  <c r="T58" i="20"/>
  <c r="U58" i="20"/>
  <c r="V58" i="20"/>
  <c r="W58" i="20"/>
  <c r="X58" i="20"/>
  <c r="Y58" i="20"/>
  <c r="M59" i="20"/>
  <c r="N59" i="20"/>
  <c r="O59" i="20"/>
  <c r="P59" i="20"/>
  <c r="Q59" i="20"/>
  <c r="R59" i="20"/>
  <c r="S59" i="20"/>
  <c r="T59" i="20"/>
  <c r="U59" i="20"/>
  <c r="V59" i="20"/>
  <c r="W59" i="20"/>
  <c r="X59" i="20"/>
  <c r="Y59" i="20"/>
  <c r="M60" i="20"/>
  <c r="N60" i="20"/>
  <c r="O60" i="20"/>
  <c r="P60" i="20"/>
  <c r="Q60" i="20"/>
  <c r="R60" i="20"/>
  <c r="S60" i="20"/>
  <c r="T60" i="20"/>
  <c r="U60" i="20"/>
  <c r="V60" i="20"/>
  <c r="W60" i="20"/>
  <c r="X60" i="20"/>
  <c r="Y60" i="20"/>
  <c r="M61" i="20"/>
  <c r="N61" i="20"/>
  <c r="O61" i="20"/>
  <c r="P61" i="20"/>
  <c r="Q61" i="20"/>
  <c r="R61" i="20"/>
  <c r="S61" i="20"/>
  <c r="T61" i="20"/>
  <c r="U61" i="20"/>
  <c r="V61" i="20"/>
  <c r="W61" i="20"/>
  <c r="X61" i="20"/>
  <c r="Y61" i="20"/>
  <c r="M62" i="20"/>
  <c r="N62" i="20"/>
  <c r="O62" i="20"/>
  <c r="P62" i="20"/>
  <c r="Q62" i="20"/>
  <c r="R62" i="20"/>
  <c r="S62" i="20"/>
  <c r="T62" i="20"/>
  <c r="U62" i="20"/>
  <c r="V62" i="20"/>
  <c r="W62" i="20"/>
  <c r="X62" i="20"/>
  <c r="Y62" i="20"/>
  <c r="M63" i="20"/>
  <c r="N63" i="20"/>
  <c r="O63" i="20"/>
  <c r="P63" i="20"/>
  <c r="Q63" i="20"/>
  <c r="R63" i="20"/>
  <c r="S63" i="20"/>
  <c r="T63" i="20"/>
  <c r="U63" i="20"/>
  <c r="V63" i="20"/>
  <c r="W63" i="20"/>
  <c r="X63" i="20"/>
  <c r="Y63" i="20"/>
  <c r="M64" i="20"/>
  <c r="N64" i="20"/>
  <c r="O64" i="20"/>
  <c r="P64" i="20"/>
  <c r="Q64" i="20"/>
  <c r="R64" i="20"/>
  <c r="S64" i="20"/>
  <c r="T64" i="20"/>
  <c r="U64" i="20"/>
  <c r="V64" i="20"/>
  <c r="W64" i="20"/>
  <c r="X64" i="20"/>
  <c r="Y64" i="20"/>
  <c r="M65" i="20"/>
  <c r="N65" i="20"/>
  <c r="O65" i="20"/>
  <c r="P65" i="20"/>
  <c r="Q65" i="20"/>
  <c r="R65" i="20"/>
  <c r="S65" i="20"/>
  <c r="T65" i="20"/>
  <c r="U65" i="20"/>
  <c r="V65" i="20"/>
  <c r="W65" i="20"/>
  <c r="X65" i="20"/>
  <c r="Y65" i="20"/>
  <c r="M66" i="20"/>
  <c r="N66" i="20"/>
  <c r="O66" i="20"/>
  <c r="P66" i="20"/>
  <c r="Q66" i="20"/>
  <c r="R66" i="20"/>
  <c r="S66" i="20"/>
  <c r="T66" i="20"/>
  <c r="U66" i="20"/>
  <c r="V66" i="20"/>
  <c r="W66" i="20"/>
  <c r="X66" i="20"/>
  <c r="Y66" i="20"/>
  <c r="M67" i="20"/>
  <c r="N67" i="20"/>
  <c r="O67" i="20"/>
  <c r="P67" i="20"/>
  <c r="Q67" i="20"/>
  <c r="R67" i="20"/>
  <c r="S67" i="20"/>
  <c r="T67" i="20"/>
  <c r="U67" i="20"/>
  <c r="V67" i="20"/>
  <c r="W67" i="20"/>
  <c r="X67" i="20"/>
  <c r="Y67" i="20"/>
  <c r="M68" i="20"/>
  <c r="N68" i="20"/>
  <c r="O68" i="20"/>
  <c r="P68" i="20"/>
  <c r="Q68" i="20"/>
  <c r="R68" i="20"/>
  <c r="S68" i="20"/>
  <c r="T68" i="20"/>
  <c r="U68" i="20"/>
  <c r="V68" i="20"/>
  <c r="W68" i="20"/>
  <c r="X68" i="20"/>
  <c r="Y68" i="20"/>
  <c r="M69" i="20"/>
  <c r="N69" i="20"/>
  <c r="O69" i="20"/>
  <c r="P69" i="20"/>
  <c r="Q69" i="20"/>
  <c r="R69" i="20"/>
  <c r="S69" i="20"/>
  <c r="T69" i="20"/>
  <c r="U69" i="20"/>
  <c r="V69" i="20"/>
  <c r="W69" i="20"/>
  <c r="X69" i="20"/>
  <c r="Y69" i="20"/>
  <c r="M70" i="20"/>
  <c r="N70" i="20"/>
  <c r="O70" i="20"/>
  <c r="P70" i="20"/>
  <c r="Q70" i="20"/>
  <c r="R70" i="20"/>
  <c r="S70" i="20"/>
  <c r="T70" i="20"/>
  <c r="U70" i="20"/>
  <c r="V70" i="20"/>
  <c r="W70" i="20"/>
  <c r="X70" i="20"/>
  <c r="Y70" i="20"/>
  <c r="M71" i="20"/>
  <c r="N71" i="20"/>
  <c r="O71" i="20"/>
  <c r="P71" i="20"/>
  <c r="Q71" i="20"/>
  <c r="R71" i="20"/>
  <c r="S71" i="20"/>
  <c r="T71" i="20"/>
  <c r="U71" i="20"/>
  <c r="V71" i="20"/>
  <c r="W71" i="20"/>
  <c r="X71" i="20"/>
  <c r="Y71" i="20"/>
  <c r="M72" i="20"/>
  <c r="N72" i="20"/>
  <c r="O72" i="20"/>
  <c r="P72" i="20"/>
  <c r="Q72" i="20"/>
  <c r="R72" i="20"/>
  <c r="S72" i="20"/>
  <c r="T72" i="20"/>
  <c r="U72" i="20"/>
  <c r="V72" i="20"/>
  <c r="W72" i="20"/>
  <c r="X72" i="20"/>
  <c r="Y72" i="20"/>
  <c r="M73" i="20"/>
  <c r="N73" i="20"/>
  <c r="O73" i="20"/>
  <c r="P73" i="20"/>
  <c r="Q73" i="20"/>
  <c r="R73" i="20"/>
  <c r="S73" i="20"/>
  <c r="T73" i="20"/>
  <c r="U73" i="20"/>
  <c r="V73" i="20"/>
  <c r="W73" i="20"/>
  <c r="X73" i="20"/>
  <c r="Y73" i="20"/>
  <c r="M74" i="20"/>
  <c r="N74" i="20"/>
  <c r="O74" i="20"/>
  <c r="P74" i="20"/>
  <c r="Q74" i="20"/>
  <c r="R74" i="20"/>
  <c r="S74" i="20"/>
  <c r="T74" i="20"/>
  <c r="U74" i="20"/>
  <c r="V74" i="20"/>
  <c r="W74" i="20"/>
  <c r="X74" i="20"/>
  <c r="Y74" i="20"/>
  <c r="M75" i="20"/>
  <c r="N75" i="20"/>
  <c r="O75" i="20"/>
  <c r="P75" i="20"/>
  <c r="Q75" i="20"/>
  <c r="R75" i="20"/>
  <c r="S75" i="20"/>
  <c r="T75" i="20"/>
  <c r="U75" i="20"/>
  <c r="V75" i="20"/>
  <c r="W75" i="20"/>
  <c r="X75" i="20"/>
  <c r="Y75" i="20"/>
  <c r="M76" i="20"/>
  <c r="N76" i="20"/>
  <c r="O76" i="20"/>
  <c r="P76" i="20"/>
  <c r="Q76" i="20"/>
  <c r="R76" i="20"/>
  <c r="S76" i="20"/>
  <c r="T76" i="20"/>
  <c r="U76" i="20"/>
  <c r="V76" i="20"/>
  <c r="W76" i="20"/>
  <c r="X76" i="20"/>
  <c r="Y76" i="20"/>
  <c r="M77" i="20"/>
  <c r="N77" i="20"/>
  <c r="O77" i="20"/>
  <c r="P77" i="20"/>
  <c r="Q77" i="20"/>
  <c r="R77" i="20"/>
  <c r="S77" i="20"/>
  <c r="T77" i="20"/>
  <c r="U77" i="20"/>
  <c r="V77" i="20"/>
  <c r="W77" i="20"/>
  <c r="X77" i="20"/>
  <c r="Y77" i="20"/>
  <c r="M78" i="20"/>
  <c r="N78" i="20"/>
  <c r="O78" i="20"/>
  <c r="P78" i="20"/>
  <c r="Q78" i="20"/>
  <c r="R78" i="20"/>
  <c r="S78" i="20"/>
  <c r="T78" i="20"/>
  <c r="U78" i="20"/>
  <c r="V78" i="20"/>
  <c r="W78" i="20"/>
  <c r="X78" i="20"/>
  <c r="Y78" i="20"/>
  <c r="M79" i="20"/>
  <c r="N79" i="20"/>
  <c r="O79" i="20"/>
  <c r="P79" i="20"/>
  <c r="Q79" i="20"/>
  <c r="R79" i="20"/>
  <c r="S79" i="20"/>
  <c r="T79" i="20"/>
  <c r="U79" i="20"/>
  <c r="V79" i="20"/>
  <c r="W79" i="20"/>
  <c r="X79" i="20"/>
  <c r="Y79" i="20"/>
  <c r="M80" i="20"/>
  <c r="N80" i="20"/>
  <c r="O80" i="20"/>
  <c r="P80" i="20"/>
  <c r="Q80" i="20"/>
  <c r="R80" i="20"/>
  <c r="S80" i="20"/>
  <c r="T80" i="20"/>
  <c r="U80" i="20"/>
  <c r="V80" i="20"/>
  <c r="W80" i="20"/>
  <c r="X80" i="20"/>
  <c r="Y80" i="20"/>
  <c r="M81" i="20"/>
  <c r="N81" i="20"/>
  <c r="O81" i="20"/>
  <c r="P81" i="20"/>
  <c r="Q81" i="20"/>
  <c r="R81" i="20"/>
  <c r="S81" i="20"/>
  <c r="T81" i="20"/>
  <c r="U81" i="20"/>
  <c r="V81" i="20"/>
  <c r="W81" i="20"/>
  <c r="X81" i="20"/>
  <c r="Y81" i="20"/>
  <c r="M82" i="20"/>
  <c r="N82" i="20"/>
  <c r="O82" i="20"/>
  <c r="P82" i="20"/>
  <c r="Q82" i="20"/>
  <c r="R82" i="20"/>
  <c r="S82" i="20"/>
  <c r="T82" i="20"/>
  <c r="U82" i="20"/>
  <c r="V82" i="20"/>
  <c r="W82" i="20"/>
  <c r="X82" i="20"/>
  <c r="Y82" i="20"/>
  <c r="M83" i="20"/>
  <c r="N83" i="20"/>
  <c r="O83" i="20"/>
  <c r="P83" i="20"/>
  <c r="Q83" i="20"/>
  <c r="R83" i="20"/>
  <c r="S83" i="20"/>
  <c r="T83" i="20"/>
  <c r="U83" i="20"/>
  <c r="V83" i="20"/>
  <c r="W83" i="20"/>
  <c r="X83" i="20"/>
  <c r="Y83" i="20"/>
  <c r="M84" i="20"/>
  <c r="N84" i="20"/>
  <c r="O84" i="20"/>
  <c r="P84" i="20"/>
  <c r="Q84" i="20"/>
  <c r="R84" i="20"/>
  <c r="S84" i="20"/>
  <c r="T84" i="20"/>
  <c r="U84" i="20"/>
  <c r="V84" i="20"/>
  <c r="W84" i="20"/>
  <c r="X84" i="20"/>
  <c r="Y84" i="20"/>
  <c r="M85" i="20"/>
  <c r="N85" i="20"/>
  <c r="O85" i="20"/>
  <c r="P85" i="20"/>
  <c r="Q85" i="20"/>
  <c r="R85" i="20"/>
  <c r="S85" i="20"/>
  <c r="T85" i="20"/>
  <c r="U85" i="20"/>
  <c r="V85" i="20"/>
  <c r="W85" i="20"/>
  <c r="X85" i="20"/>
  <c r="Y85" i="20"/>
  <c r="M86" i="20"/>
  <c r="N86" i="20"/>
  <c r="O86" i="20"/>
  <c r="P86" i="20"/>
  <c r="Q86" i="20"/>
  <c r="R86" i="20"/>
  <c r="S86" i="20"/>
  <c r="T86" i="20"/>
  <c r="U86" i="20"/>
  <c r="V86" i="20"/>
  <c r="W86" i="20"/>
  <c r="X86" i="20"/>
  <c r="Y86" i="20"/>
  <c r="M87" i="20"/>
  <c r="N87" i="20"/>
  <c r="O87" i="20"/>
  <c r="P87" i="20"/>
  <c r="Q87" i="20"/>
  <c r="R87" i="20"/>
  <c r="S87" i="20"/>
  <c r="T87" i="20"/>
  <c r="U87" i="20"/>
  <c r="V87" i="20"/>
  <c r="W87" i="20"/>
  <c r="X87" i="20"/>
  <c r="Y87" i="20"/>
  <c r="M88" i="20"/>
  <c r="N88" i="20"/>
  <c r="O88" i="20"/>
  <c r="P88" i="20"/>
  <c r="Q88" i="20"/>
  <c r="R88" i="20"/>
  <c r="S88" i="20"/>
  <c r="T88" i="20"/>
  <c r="U88" i="20"/>
  <c r="V88" i="20"/>
  <c r="W88" i="20"/>
  <c r="X88" i="20"/>
  <c r="Y88" i="20"/>
  <c r="M89" i="20"/>
  <c r="N89" i="20"/>
  <c r="O89" i="20"/>
  <c r="P89" i="20"/>
  <c r="Q89" i="20"/>
  <c r="R89" i="20"/>
  <c r="S89" i="20"/>
  <c r="T89" i="20"/>
  <c r="U89" i="20"/>
  <c r="V89" i="20"/>
  <c r="W89" i="20"/>
  <c r="X89" i="20"/>
  <c r="Y89" i="20"/>
  <c r="M90" i="20"/>
  <c r="N90" i="20"/>
  <c r="O90" i="20"/>
  <c r="P90" i="20"/>
  <c r="Q90" i="20"/>
  <c r="R90" i="20"/>
  <c r="S90" i="20"/>
  <c r="T90" i="20"/>
  <c r="U90" i="20"/>
  <c r="V90" i="20"/>
  <c r="W90" i="20"/>
  <c r="X90" i="20"/>
  <c r="Y90" i="20"/>
  <c r="M91" i="20"/>
  <c r="N91" i="20"/>
  <c r="O91" i="20"/>
  <c r="P91" i="20"/>
  <c r="Q91" i="20"/>
  <c r="R91" i="20"/>
  <c r="S91" i="20"/>
  <c r="T91" i="20"/>
  <c r="U91" i="20"/>
  <c r="V91" i="20"/>
  <c r="W91" i="20"/>
  <c r="X91" i="20"/>
  <c r="Y91" i="20"/>
  <c r="M26" i="21"/>
  <c r="N26" i="21"/>
  <c r="O26" i="21"/>
  <c r="P26" i="21"/>
  <c r="Q26" i="21"/>
  <c r="R26" i="21"/>
  <c r="S26" i="21"/>
  <c r="T26" i="21"/>
  <c r="U26" i="21"/>
  <c r="V26" i="21"/>
  <c r="W26" i="21"/>
  <c r="X26" i="21"/>
  <c r="Y26" i="21"/>
  <c r="M27" i="21"/>
  <c r="N27" i="21"/>
  <c r="O27" i="21"/>
  <c r="P27" i="21"/>
  <c r="Q27" i="21"/>
  <c r="R27" i="21"/>
  <c r="S27" i="21"/>
  <c r="T27" i="21"/>
  <c r="U27" i="21"/>
  <c r="V27" i="21"/>
  <c r="W27" i="21"/>
  <c r="X27" i="21"/>
  <c r="Y27" i="21"/>
  <c r="M28" i="21"/>
  <c r="N28" i="21"/>
  <c r="O28" i="21"/>
  <c r="P28" i="21"/>
  <c r="Q28" i="21"/>
  <c r="R28" i="21"/>
  <c r="S28" i="21"/>
  <c r="T28" i="21"/>
  <c r="U28" i="21"/>
  <c r="V28" i="21"/>
  <c r="W28" i="21"/>
  <c r="X28" i="21"/>
  <c r="Y28" i="21"/>
  <c r="M29" i="21"/>
  <c r="N29" i="21"/>
  <c r="O29" i="21"/>
  <c r="P29" i="21"/>
  <c r="Q29" i="21"/>
  <c r="R29" i="21"/>
  <c r="S29" i="21"/>
  <c r="T29" i="21"/>
  <c r="U29" i="21"/>
  <c r="V29" i="21"/>
  <c r="W29" i="21"/>
  <c r="X29" i="21"/>
  <c r="Y29" i="21"/>
  <c r="M30" i="21"/>
  <c r="N30" i="21"/>
  <c r="O30" i="21"/>
  <c r="P30" i="21"/>
  <c r="Q30" i="21"/>
  <c r="R30" i="21"/>
  <c r="S30" i="21"/>
  <c r="T30" i="21"/>
  <c r="U30" i="21"/>
  <c r="V30" i="21"/>
  <c r="W30" i="21"/>
  <c r="X30" i="21"/>
  <c r="Y30" i="21"/>
  <c r="M31" i="21"/>
  <c r="N31" i="21"/>
  <c r="O31" i="21"/>
  <c r="P31" i="21"/>
  <c r="Q31" i="21"/>
  <c r="R31" i="21"/>
  <c r="S31" i="21"/>
  <c r="T31" i="21"/>
  <c r="U31" i="21"/>
  <c r="V31" i="21"/>
  <c r="W31" i="21"/>
  <c r="X31" i="21"/>
  <c r="Y31" i="21"/>
  <c r="M32" i="21"/>
  <c r="N32" i="21"/>
  <c r="O32" i="21"/>
  <c r="P32" i="21"/>
  <c r="Q32" i="21"/>
  <c r="R32" i="21"/>
  <c r="S32" i="21"/>
  <c r="T32" i="21"/>
  <c r="U32" i="21"/>
  <c r="V32" i="21"/>
  <c r="W32" i="21"/>
  <c r="X32" i="21"/>
  <c r="Y32" i="21"/>
  <c r="M33" i="21"/>
  <c r="N33" i="21"/>
  <c r="O33" i="21"/>
  <c r="P33" i="21"/>
  <c r="Q33" i="21"/>
  <c r="R33" i="21"/>
  <c r="S33" i="21"/>
  <c r="T33" i="21"/>
  <c r="U33" i="21"/>
  <c r="V33" i="21"/>
  <c r="W33" i="21"/>
  <c r="X33" i="21"/>
  <c r="Y33" i="21"/>
  <c r="M34" i="21"/>
  <c r="N34" i="21"/>
  <c r="O34" i="21"/>
  <c r="P34" i="21"/>
  <c r="Q34" i="21"/>
  <c r="R34" i="21"/>
  <c r="S34" i="21"/>
  <c r="T34" i="21"/>
  <c r="U34" i="21"/>
  <c r="V34" i="21"/>
  <c r="W34" i="21"/>
  <c r="X34" i="21"/>
  <c r="Y34" i="21"/>
  <c r="M35" i="21"/>
  <c r="N35" i="21"/>
  <c r="O35" i="21"/>
  <c r="P35" i="21"/>
  <c r="Q35" i="21"/>
  <c r="R35" i="21"/>
  <c r="S35" i="21"/>
  <c r="T35" i="21"/>
  <c r="U35" i="21"/>
  <c r="V35" i="21"/>
  <c r="W35" i="21"/>
  <c r="X35" i="21"/>
  <c r="Y35" i="21"/>
  <c r="M36" i="21"/>
  <c r="N36" i="21"/>
  <c r="O36" i="21"/>
  <c r="P36" i="21"/>
  <c r="Q36" i="21"/>
  <c r="R36" i="21"/>
  <c r="S36" i="21"/>
  <c r="T36" i="21"/>
  <c r="U36" i="21"/>
  <c r="V36" i="21"/>
  <c r="W36" i="21"/>
  <c r="X36" i="21"/>
  <c r="Y36" i="21"/>
  <c r="M37" i="21"/>
  <c r="N37" i="21"/>
  <c r="O37" i="21"/>
  <c r="P37" i="21"/>
  <c r="Q37" i="21"/>
  <c r="R37" i="21"/>
  <c r="S37" i="21"/>
  <c r="T37" i="21"/>
  <c r="U37" i="21"/>
  <c r="V37" i="21"/>
  <c r="W37" i="21"/>
  <c r="X37" i="21"/>
  <c r="Y37" i="21"/>
  <c r="M38" i="21"/>
  <c r="N38" i="21"/>
  <c r="O38" i="21"/>
  <c r="P38" i="21"/>
  <c r="Q38" i="21"/>
  <c r="R38" i="21"/>
  <c r="S38" i="21"/>
  <c r="T38" i="21"/>
  <c r="U38" i="21"/>
  <c r="V38" i="21"/>
  <c r="W38" i="21"/>
  <c r="X38" i="21"/>
  <c r="Y38" i="21"/>
  <c r="M39" i="21"/>
  <c r="N39" i="21"/>
  <c r="O39" i="21"/>
  <c r="P39" i="21"/>
  <c r="Q39" i="21"/>
  <c r="R39" i="21"/>
  <c r="S39" i="21"/>
  <c r="T39" i="21"/>
  <c r="U39" i="21"/>
  <c r="V39" i="21"/>
  <c r="W39" i="21"/>
  <c r="X39" i="21"/>
  <c r="Y39" i="21"/>
  <c r="M40" i="21"/>
  <c r="N40" i="21"/>
  <c r="O40" i="21"/>
  <c r="P40" i="21"/>
  <c r="Q40" i="21"/>
  <c r="R40" i="21"/>
  <c r="S40" i="21"/>
  <c r="T40" i="21"/>
  <c r="U40" i="21"/>
  <c r="V40" i="21"/>
  <c r="W40" i="21"/>
  <c r="X40" i="21"/>
  <c r="Y40" i="21"/>
  <c r="M41" i="21"/>
  <c r="N41" i="21"/>
  <c r="O41" i="21"/>
  <c r="P41" i="21"/>
  <c r="Q41" i="21"/>
  <c r="R41" i="21"/>
  <c r="S41" i="21"/>
  <c r="T41" i="21"/>
  <c r="U41" i="21"/>
  <c r="V41" i="21"/>
  <c r="W41" i="21"/>
  <c r="X41" i="21"/>
  <c r="Y41" i="21"/>
  <c r="M42" i="21"/>
  <c r="N42" i="21"/>
  <c r="O42" i="21"/>
  <c r="P42" i="21"/>
  <c r="Q42" i="21"/>
  <c r="R42" i="21"/>
  <c r="S42" i="21"/>
  <c r="T42" i="21"/>
  <c r="U42" i="21"/>
  <c r="V42" i="21"/>
  <c r="W42" i="21"/>
  <c r="X42" i="21"/>
  <c r="Y42" i="21"/>
  <c r="M43" i="21"/>
  <c r="N43" i="21"/>
  <c r="O43" i="21"/>
  <c r="P43" i="21"/>
  <c r="Q43" i="21"/>
  <c r="R43" i="21"/>
  <c r="S43" i="21"/>
  <c r="T43" i="21"/>
  <c r="U43" i="21"/>
  <c r="V43" i="21"/>
  <c r="W43" i="21"/>
  <c r="X43" i="21"/>
  <c r="Y43" i="21"/>
  <c r="M44" i="21"/>
  <c r="N44" i="21"/>
  <c r="O44" i="21"/>
  <c r="P44" i="21"/>
  <c r="Q44" i="21"/>
  <c r="R44" i="21"/>
  <c r="S44" i="21"/>
  <c r="T44" i="21"/>
  <c r="U44" i="21"/>
  <c r="V44" i="21"/>
  <c r="W44" i="21"/>
  <c r="X44" i="21"/>
  <c r="Y44" i="21"/>
  <c r="M45" i="21"/>
  <c r="N45" i="21"/>
  <c r="O45" i="21"/>
  <c r="P45" i="21"/>
  <c r="Q45" i="21"/>
  <c r="R45" i="21"/>
  <c r="S45" i="21"/>
  <c r="T45" i="21"/>
  <c r="U45" i="21"/>
  <c r="V45" i="21"/>
  <c r="W45" i="21"/>
  <c r="X45" i="21"/>
  <c r="Y45" i="21"/>
  <c r="M46" i="21"/>
  <c r="N46" i="21"/>
  <c r="O46" i="21"/>
  <c r="P46" i="21"/>
  <c r="Q46" i="21"/>
  <c r="R46" i="21"/>
  <c r="S46" i="21"/>
  <c r="T46" i="21"/>
  <c r="U46" i="21"/>
  <c r="V46" i="21"/>
  <c r="W46" i="21"/>
  <c r="X46" i="21"/>
  <c r="Y46" i="21"/>
  <c r="M47" i="21"/>
  <c r="N47" i="21"/>
  <c r="O47" i="21"/>
  <c r="P47" i="21"/>
  <c r="Q47" i="21"/>
  <c r="R47" i="21"/>
  <c r="S47" i="21"/>
  <c r="T47" i="21"/>
  <c r="U47" i="21"/>
  <c r="V47" i="21"/>
  <c r="W47" i="21"/>
  <c r="X47" i="21"/>
  <c r="Y47" i="21"/>
  <c r="M48" i="21"/>
  <c r="N48" i="21"/>
  <c r="O48" i="21"/>
  <c r="P48" i="21"/>
  <c r="Q48" i="21"/>
  <c r="R48" i="21"/>
  <c r="S48" i="21"/>
  <c r="T48" i="21"/>
  <c r="U48" i="21"/>
  <c r="V48" i="21"/>
  <c r="W48" i="21"/>
  <c r="X48" i="21"/>
  <c r="Y48" i="21"/>
  <c r="M49" i="21"/>
  <c r="N49" i="21"/>
  <c r="O49" i="21"/>
  <c r="P49" i="21"/>
  <c r="Q49" i="21"/>
  <c r="R49" i="21"/>
  <c r="S49" i="21"/>
  <c r="T49" i="21"/>
  <c r="U49" i="21"/>
  <c r="V49" i="21"/>
  <c r="W49" i="21"/>
  <c r="X49" i="21"/>
  <c r="Y49" i="21"/>
  <c r="M50" i="21"/>
  <c r="N50" i="21"/>
  <c r="O50" i="21"/>
  <c r="P50" i="21"/>
  <c r="Q50" i="21"/>
  <c r="R50" i="21"/>
  <c r="S50" i="21"/>
  <c r="T50" i="21"/>
  <c r="U50" i="21"/>
  <c r="V50" i="21"/>
  <c r="W50" i="21"/>
  <c r="X50" i="21"/>
  <c r="Y50" i="21"/>
  <c r="M51" i="21"/>
  <c r="N51" i="21"/>
  <c r="O51" i="21"/>
  <c r="P51" i="21"/>
  <c r="Q51" i="21"/>
  <c r="R51" i="21"/>
  <c r="S51" i="21"/>
  <c r="T51" i="21"/>
  <c r="U51" i="21"/>
  <c r="V51" i="21"/>
  <c r="W51" i="21"/>
  <c r="X51" i="21"/>
  <c r="Y51" i="21"/>
  <c r="M52" i="21"/>
  <c r="N52" i="21"/>
  <c r="O52" i="21"/>
  <c r="P52" i="21"/>
  <c r="Q52" i="21"/>
  <c r="R52" i="21"/>
  <c r="S52" i="21"/>
  <c r="T52" i="21"/>
  <c r="U52" i="21"/>
  <c r="V52" i="21"/>
  <c r="W52" i="21"/>
  <c r="X52" i="21"/>
  <c r="Y52" i="21"/>
  <c r="M53" i="21"/>
  <c r="N53" i="21"/>
  <c r="O53" i="21"/>
  <c r="P53" i="21"/>
  <c r="Q53" i="21"/>
  <c r="R53" i="21"/>
  <c r="S53" i="21"/>
  <c r="T53" i="21"/>
  <c r="U53" i="21"/>
  <c r="V53" i="21"/>
  <c r="W53" i="21"/>
  <c r="X53" i="21"/>
  <c r="Y53" i="21"/>
  <c r="M54" i="21"/>
  <c r="N54" i="21"/>
  <c r="O54" i="21"/>
  <c r="P54" i="21"/>
  <c r="Q54" i="21"/>
  <c r="R54" i="21"/>
  <c r="S54" i="21"/>
  <c r="T54" i="21"/>
  <c r="U54" i="21"/>
  <c r="V54" i="21"/>
  <c r="W54" i="21"/>
  <c r="X54" i="21"/>
  <c r="Y54" i="21"/>
  <c r="M55" i="21"/>
  <c r="N55" i="21"/>
  <c r="O55" i="21"/>
  <c r="P55" i="21"/>
  <c r="Q55" i="21"/>
  <c r="R55" i="21"/>
  <c r="S55" i="21"/>
  <c r="T55" i="21"/>
  <c r="U55" i="21"/>
  <c r="V55" i="21"/>
  <c r="W55" i="21"/>
  <c r="X55" i="21"/>
  <c r="Y55" i="21"/>
  <c r="M56" i="21"/>
  <c r="N56" i="21"/>
  <c r="O56" i="21"/>
  <c r="P56" i="21"/>
  <c r="Q56" i="21"/>
  <c r="R56" i="21"/>
  <c r="S56" i="21"/>
  <c r="T56" i="21"/>
  <c r="U56" i="21"/>
  <c r="V56" i="21"/>
  <c r="W56" i="21"/>
  <c r="X56" i="21"/>
  <c r="Y56" i="21"/>
  <c r="M57" i="21"/>
  <c r="N57" i="21"/>
  <c r="O57" i="21"/>
  <c r="P57" i="21"/>
  <c r="Q57" i="21"/>
  <c r="R57" i="21"/>
  <c r="S57" i="21"/>
  <c r="T57" i="21"/>
  <c r="U57" i="21"/>
  <c r="V57" i="21"/>
  <c r="W57" i="21"/>
  <c r="X57" i="21"/>
  <c r="Y57" i="21"/>
  <c r="M58" i="21"/>
  <c r="N58" i="21"/>
  <c r="O58" i="21"/>
  <c r="P58" i="21"/>
  <c r="Q58" i="21"/>
  <c r="R58" i="21"/>
  <c r="S58" i="21"/>
  <c r="T58" i="21"/>
  <c r="U58" i="21"/>
  <c r="V58" i="21"/>
  <c r="W58" i="21"/>
  <c r="X58" i="21"/>
  <c r="Y58" i="21"/>
  <c r="M59" i="21"/>
  <c r="N59" i="21"/>
  <c r="O59" i="21"/>
  <c r="P59" i="21"/>
  <c r="Q59" i="21"/>
  <c r="R59" i="21"/>
  <c r="S59" i="21"/>
  <c r="T59" i="21"/>
  <c r="U59" i="21"/>
  <c r="V59" i="21"/>
  <c r="W59" i="21"/>
  <c r="X59" i="21"/>
  <c r="Y59" i="21"/>
  <c r="M60" i="21"/>
  <c r="N60" i="21"/>
  <c r="O60" i="21"/>
  <c r="P60" i="21"/>
  <c r="Q60" i="21"/>
  <c r="R60" i="21"/>
  <c r="S60" i="21"/>
  <c r="T60" i="21"/>
  <c r="U60" i="21"/>
  <c r="V60" i="21"/>
  <c r="W60" i="21"/>
  <c r="X60" i="21"/>
  <c r="Y60" i="21"/>
  <c r="M61" i="21"/>
  <c r="N61" i="21"/>
  <c r="O61" i="21"/>
  <c r="P61" i="21"/>
  <c r="Q61" i="21"/>
  <c r="R61" i="21"/>
  <c r="S61" i="21"/>
  <c r="T61" i="21"/>
  <c r="U61" i="21"/>
  <c r="V61" i="21"/>
  <c r="W61" i="21"/>
  <c r="X61" i="21"/>
  <c r="Y61" i="21"/>
  <c r="M62" i="21"/>
  <c r="N62" i="21"/>
  <c r="O62" i="21"/>
  <c r="P62" i="21"/>
  <c r="Q62" i="21"/>
  <c r="R62" i="21"/>
  <c r="S62" i="21"/>
  <c r="T62" i="21"/>
  <c r="U62" i="21"/>
  <c r="V62" i="21"/>
  <c r="W62" i="21"/>
  <c r="X62" i="21"/>
  <c r="Y62" i="21"/>
  <c r="M63" i="21"/>
  <c r="N63" i="21"/>
  <c r="O63" i="21"/>
  <c r="P63" i="21"/>
  <c r="Q63" i="21"/>
  <c r="R63" i="21"/>
  <c r="S63" i="21"/>
  <c r="T63" i="21"/>
  <c r="U63" i="21"/>
  <c r="V63" i="21"/>
  <c r="W63" i="21"/>
  <c r="X63" i="21"/>
  <c r="Y63" i="21"/>
  <c r="M64" i="21"/>
  <c r="N64" i="21"/>
  <c r="O64" i="21"/>
  <c r="P64" i="21"/>
  <c r="Q64" i="21"/>
  <c r="R64" i="21"/>
  <c r="S64" i="21"/>
  <c r="T64" i="21"/>
  <c r="U64" i="21"/>
  <c r="V64" i="21"/>
  <c r="W64" i="21"/>
  <c r="X64" i="21"/>
  <c r="Y64" i="21"/>
  <c r="M65" i="21"/>
  <c r="N65" i="21"/>
  <c r="O65" i="21"/>
  <c r="P65" i="21"/>
  <c r="Q65" i="21"/>
  <c r="R65" i="21"/>
  <c r="S65" i="21"/>
  <c r="T65" i="21"/>
  <c r="U65" i="21"/>
  <c r="V65" i="21"/>
  <c r="W65" i="21"/>
  <c r="X65" i="21"/>
  <c r="Y65" i="21"/>
  <c r="M66" i="21"/>
  <c r="N66" i="21"/>
  <c r="O66" i="21"/>
  <c r="P66" i="21"/>
  <c r="Q66" i="21"/>
  <c r="R66" i="21"/>
  <c r="S66" i="21"/>
  <c r="T66" i="21"/>
  <c r="U66" i="21"/>
  <c r="V66" i="21"/>
  <c r="W66" i="21"/>
  <c r="X66" i="21"/>
  <c r="Y66" i="21"/>
  <c r="M67" i="21"/>
  <c r="N67" i="21"/>
  <c r="O67" i="21"/>
  <c r="P67" i="21"/>
  <c r="Q67" i="21"/>
  <c r="R67" i="21"/>
  <c r="S67" i="21"/>
  <c r="T67" i="21"/>
  <c r="U67" i="21"/>
  <c r="V67" i="21"/>
  <c r="W67" i="21"/>
  <c r="X67" i="21"/>
  <c r="Y67" i="21"/>
  <c r="M68" i="21"/>
  <c r="N68" i="21"/>
  <c r="O68" i="21"/>
  <c r="P68" i="21"/>
  <c r="Q68" i="21"/>
  <c r="R68" i="21"/>
  <c r="S68" i="21"/>
  <c r="T68" i="21"/>
  <c r="U68" i="21"/>
  <c r="V68" i="21"/>
  <c r="W68" i="21"/>
  <c r="X68" i="21"/>
  <c r="Y68" i="21"/>
  <c r="M69" i="21"/>
  <c r="N69" i="21"/>
  <c r="O69" i="21"/>
  <c r="P69" i="21"/>
  <c r="Q69" i="21"/>
  <c r="R69" i="21"/>
  <c r="S69" i="21"/>
  <c r="T69" i="21"/>
  <c r="U69" i="21"/>
  <c r="V69" i="21"/>
  <c r="W69" i="21"/>
  <c r="X69" i="21"/>
  <c r="Y69" i="21"/>
  <c r="M70" i="21"/>
  <c r="N70" i="21"/>
  <c r="O70" i="21"/>
  <c r="P70" i="21"/>
  <c r="Q70" i="21"/>
  <c r="R70" i="21"/>
  <c r="S70" i="21"/>
  <c r="T70" i="21"/>
  <c r="U70" i="21"/>
  <c r="V70" i="21"/>
  <c r="W70" i="21"/>
  <c r="X70" i="21"/>
  <c r="Y70" i="21"/>
  <c r="M71" i="21"/>
  <c r="N71" i="21"/>
  <c r="O71" i="21"/>
  <c r="P71" i="21"/>
  <c r="Q71" i="21"/>
  <c r="R71" i="21"/>
  <c r="S71" i="21"/>
  <c r="T71" i="21"/>
  <c r="U71" i="21"/>
  <c r="V71" i="21"/>
  <c r="W71" i="21"/>
  <c r="X71" i="21"/>
  <c r="Y71" i="21"/>
  <c r="M72" i="21"/>
  <c r="N72" i="21"/>
  <c r="O72" i="21"/>
  <c r="P72" i="21"/>
  <c r="Q72" i="21"/>
  <c r="R72" i="21"/>
  <c r="S72" i="21"/>
  <c r="T72" i="21"/>
  <c r="U72" i="21"/>
  <c r="V72" i="21"/>
  <c r="W72" i="21"/>
  <c r="X72" i="21"/>
  <c r="Y72" i="21"/>
  <c r="M73" i="21"/>
  <c r="N73" i="21"/>
  <c r="O73" i="21"/>
  <c r="P73" i="21"/>
  <c r="Q73" i="21"/>
  <c r="R73" i="21"/>
  <c r="S73" i="21"/>
  <c r="T73" i="21"/>
  <c r="U73" i="21"/>
  <c r="V73" i="21"/>
  <c r="W73" i="21"/>
  <c r="X73" i="21"/>
  <c r="Y73" i="21"/>
  <c r="M74" i="21"/>
  <c r="N74" i="21"/>
  <c r="O74" i="21"/>
  <c r="P74" i="21"/>
  <c r="Q74" i="21"/>
  <c r="R74" i="21"/>
  <c r="S74" i="21"/>
  <c r="T74" i="21"/>
  <c r="U74" i="21"/>
  <c r="V74" i="21"/>
  <c r="W74" i="21"/>
  <c r="X74" i="21"/>
  <c r="Y74" i="21"/>
  <c r="M75" i="21"/>
  <c r="N75" i="21"/>
  <c r="O75" i="21"/>
  <c r="P75" i="21"/>
  <c r="Q75" i="21"/>
  <c r="R75" i="21"/>
  <c r="S75" i="21"/>
  <c r="T75" i="21"/>
  <c r="U75" i="21"/>
  <c r="V75" i="21"/>
  <c r="W75" i="21"/>
  <c r="X75" i="21"/>
  <c r="Y75" i="21"/>
  <c r="M76" i="21"/>
  <c r="N76" i="21"/>
  <c r="O76" i="21"/>
  <c r="P76" i="21"/>
  <c r="Q76" i="21"/>
  <c r="R76" i="21"/>
  <c r="S76" i="21"/>
  <c r="T76" i="21"/>
  <c r="U76" i="21"/>
  <c r="V76" i="21"/>
  <c r="W76" i="21"/>
  <c r="X76" i="21"/>
  <c r="Y76" i="21"/>
  <c r="M77" i="21"/>
  <c r="N77" i="21"/>
  <c r="O77" i="21"/>
  <c r="P77" i="21"/>
  <c r="Q77" i="21"/>
  <c r="R77" i="21"/>
  <c r="S77" i="21"/>
  <c r="T77" i="21"/>
  <c r="U77" i="21"/>
  <c r="V77" i="21"/>
  <c r="W77" i="21"/>
  <c r="X77" i="21"/>
  <c r="Y77" i="21"/>
  <c r="M78" i="21"/>
  <c r="N78" i="21"/>
  <c r="O78" i="21"/>
  <c r="P78" i="21"/>
  <c r="Q78" i="21"/>
  <c r="R78" i="21"/>
  <c r="S78" i="21"/>
  <c r="T78" i="21"/>
  <c r="U78" i="21"/>
  <c r="V78" i="21"/>
  <c r="W78" i="21"/>
  <c r="X78" i="21"/>
  <c r="Y78" i="21"/>
  <c r="M79" i="21"/>
  <c r="N79" i="21"/>
  <c r="O79" i="21"/>
  <c r="P79" i="21"/>
  <c r="Q79" i="21"/>
  <c r="R79" i="21"/>
  <c r="S79" i="21"/>
  <c r="T79" i="21"/>
  <c r="U79" i="21"/>
  <c r="V79" i="21"/>
  <c r="W79" i="21"/>
  <c r="X79" i="21"/>
  <c r="Y79" i="21"/>
  <c r="M80" i="21"/>
  <c r="N80" i="21"/>
  <c r="O80" i="21"/>
  <c r="P80" i="21"/>
  <c r="Q80" i="21"/>
  <c r="R80" i="21"/>
  <c r="S80" i="21"/>
  <c r="T80" i="21"/>
  <c r="U80" i="21"/>
  <c r="V80" i="21"/>
  <c r="W80" i="21"/>
  <c r="X80" i="21"/>
  <c r="Y80" i="21"/>
  <c r="M81" i="21"/>
  <c r="N81" i="21"/>
  <c r="O81" i="21"/>
  <c r="P81" i="21"/>
  <c r="Q81" i="21"/>
  <c r="R81" i="21"/>
  <c r="S81" i="21"/>
  <c r="T81" i="21"/>
  <c r="U81" i="21"/>
  <c r="V81" i="21"/>
  <c r="W81" i="21"/>
  <c r="X81" i="21"/>
  <c r="Y81" i="21"/>
  <c r="M82" i="21"/>
  <c r="N82" i="21"/>
  <c r="O82" i="21"/>
  <c r="P82" i="21"/>
  <c r="Q82" i="21"/>
  <c r="R82" i="21"/>
  <c r="S82" i="21"/>
  <c r="T82" i="21"/>
  <c r="U82" i="21"/>
  <c r="V82" i="21"/>
  <c r="W82" i="21"/>
  <c r="X82" i="21"/>
  <c r="Y82" i="21"/>
  <c r="M83" i="21"/>
  <c r="N83" i="21"/>
  <c r="O83" i="21"/>
  <c r="P83" i="21"/>
  <c r="Q83" i="21"/>
  <c r="R83" i="21"/>
  <c r="S83" i="21"/>
  <c r="T83" i="21"/>
  <c r="U83" i="21"/>
  <c r="V83" i="21"/>
  <c r="W83" i="21"/>
  <c r="X83" i="21"/>
  <c r="Y83" i="21"/>
  <c r="M84" i="21"/>
  <c r="N84" i="21"/>
  <c r="O84" i="21"/>
  <c r="P84" i="21"/>
  <c r="Q84" i="21"/>
  <c r="R84" i="21"/>
  <c r="S84" i="21"/>
  <c r="T84" i="21"/>
  <c r="U84" i="21"/>
  <c r="V84" i="21"/>
  <c r="W84" i="21"/>
  <c r="X84" i="21"/>
  <c r="Y84" i="21"/>
  <c r="M85" i="21"/>
  <c r="N85" i="21"/>
  <c r="O85" i="21"/>
  <c r="P85" i="21"/>
  <c r="Q85" i="21"/>
  <c r="R85" i="21"/>
  <c r="S85" i="21"/>
  <c r="T85" i="21"/>
  <c r="U85" i="21"/>
  <c r="V85" i="21"/>
  <c r="W85" i="21"/>
  <c r="X85" i="21"/>
  <c r="Y85" i="21"/>
  <c r="M86" i="21"/>
  <c r="N86" i="21"/>
  <c r="O86" i="21"/>
  <c r="P86" i="21"/>
  <c r="Q86" i="21"/>
  <c r="R86" i="21"/>
  <c r="S86" i="21"/>
  <c r="T86" i="21"/>
  <c r="U86" i="21"/>
  <c r="V86" i="21"/>
  <c r="W86" i="21"/>
  <c r="X86" i="21"/>
  <c r="Y86" i="21"/>
  <c r="M87" i="21"/>
  <c r="N87" i="21"/>
  <c r="O87" i="21"/>
  <c r="P87" i="21"/>
  <c r="Q87" i="21"/>
  <c r="R87" i="21"/>
  <c r="S87" i="21"/>
  <c r="T87" i="21"/>
  <c r="U87" i="21"/>
  <c r="V87" i="21"/>
  <c r="W87" i="21"/>
  <c r="X87" i="21"/>
  <c r="Y87" i="21"/>
  <c r="M88" i="21"/>
  <c r="N88" i="21"/>
  <c r="O88" i="21"/>
  <c r="P88" i="21"/>
  <c r="Q88" i="21"/>
  <c r="R88" i="21"/>
  <c r="S88" i="21"/>
  <c r="T88" i="21"/>
  <c r="U88" i="21"/>
  <c r="V88" i="21"/>
  <c r="W88" i="21"/>
  <c r="X88" i="21"/>
  <c r="Y88" i="21"/>
  <c r="M89" i="21"/>
  <c r="N89" i="21"/>
  <c r="O89" i="21"/>
  <c r="P89" i="21"/>
  <c r="Q89" i="21"/>
  <c r="R89" i="21"/>
  <c r="S89" i="21"/>
  <c r="T89" i="21"/>
  <c r="U89" i="21"/>
  <c r="V89" i="21"/>
  <c r="W89" i="21"/>
  <c r="X89" i="21"/>
  <c r="Y89" i="21"/>
  <c r="M90" i="21"/>
  <c r="N90" i="21"/>
  <c r="O90" i="21"/>
  <c r="P90" i="21"/>
  <c r="Q90" i="21"/>
  <c r="R90" i="21"/>
  <c r="S90" i="21"/>
  <c r="T90" i="21"/>
  <c r="U90" i="21"/>
  <c r="V90" i="21"/>
  <c r="W90" i="21"/>
  <c r="X90" i="21"/>
  <c r="Y90" i="21"/>
  <c r="M91" i="21"/>
  <c r="N91" i="21"/>
  <c r="O91" i="21"/>
  <c r="P91" i="21"/>
  <c r="Q91" i="21"/>
  <c r="R91" i="21"/>
  <c r="S91" i="21"/>
  <c r="T91" i="21"/>
  <c r="U91" i="21"/>
  <c r="V91" i="21"/>
  <c r="W91" i="21"/>
  <c r="X91" i="21"/>
  <c r="Y91" i="21"/>
  <c r="N26" i="9"/>
  <c r="O26" i="9"/>
  <c r="P26" i="9"/>
  <c r="Q26" i="9"/>
  <c r="R26" i="9"/>
  <c r="S26" i="9"/>
  <c r="T26" i="9"/>
  <c r="U26" i="9"/>
  <c r="V26" i="9"/>
  <c r="W26" i="9"/>
  <c r="X26" i="9"/>
  <c r="Y26" i="9"/>
  <c r="M27" i="9"/>
  <c r="N27" i="9"/>
  <c r="O27" i="9"/>
  <c r="P27" i="9"/>
  <c r="Q27" i="9"/>
  <c r="R27" i="9"/>
  <c r="S27" i="9"/>
  <c r="T27" i="9"/>
  <c r="U27" i="9"/>
  <c r="V27" i="9"/>
  <c r="W27" i="9"/>
  <c r="X27" i="9"/>
  <c r="Y27" i="9"/>
  <c r="M28" i="9"/>
  <c r="N28" i="9"/>
  <c r="O28" i="9"/>
  <c r="P28" i="9"/>
  <c r="Q28" i="9"/>
  <c r="R28" i="9"/>
  <c r="S28" i="9"/>
  <c r="T28" i="9"/>
  <c r="U28" i="9"/>
  <c r="V28" i="9"/>
  <c r="W28" i="9"/>
  <c r="X28" i="9"/>
  <c r="Y28" i="9"/>
  <c r="M29" i="9"/>
  <c r="N29" i="9"/>
  <c r="O29" i="9"/>
  <c r="P29" i="9"/>
  <c r="Q29" i="9"/>
  <c r="R29" i="9"/>
  <c r="S29" i="9"/>
  <c r="T29" i="9"/>
  <c r="U29" i="9"/>
  <c r="V29" i="9"/>
  <c r="W29" i="9"/>
  <c r="X29" i="9"/>
  <c r="Y29" i="9"/>
  <c r="M30" i="9"/>
  <c r="N30" i="9"/>
  <c r="O30" i="9"/>
  <c r="P30" i="9"/>
  <c r="Q30" i="9"/>
  <c r="R30" i="9"/>
  <c r="S30" i="9"/>
  <c r="T30" i="9"/>
  <c r="U30" i="9"/>
  <c r="V30" i="9"/>
  <c r="W30" i="9"/>
  <c r="X30" i="9"/>
  <c r="Y30" i="9"/>
  <c r="M31" i="9"/>
  <c r="N31" i="9"/>
  <c r="O31" i="9"/>
  <c r="P31" i="9"/>
  <c r="Q31" i="9"/>
  <c r="R31" i="9"/>
  <c r="S31" i="9"/>
  <c r="T31" i="9"/>
  <c r="U31" i="9"/>
  <c r="V31" i="9"/>
  <c r="W31" i="9"/>
  <c r="X31" i="9"/>
  <c r="Y31" i="9"/>
  <c r="M32" i="9"/>
  <c r="N32" i="9"/>
  <c r="O32" i="9"/>
  <c r="P32" i="9"/>
  <c r="Q32" i="9"/>
  <c r="R32" i="9"/>
  <c r="S32" i="9"/>
  <c r="T32" i="9"/>
  <c r="U32" i="9"/>
  <c r="V32" i="9"/>
  <c r="W32" i="9"/>
  <c r="X32" i="9"/>
  <c r="Y32" i="9"/>
  <c r="M33" i="9"/>
  <c r="N33" i="9"/>
  <c r="O33" i="9"/>
  <c r="P33" i="9"/>
  <c r="Q33" i="9"/>
  <c r="R33" i="9"/>
  <c r="S33" i="9"/>
  <c r="T33" i="9"/>
  <c r="U33" i="9"/>
  <c r="V33" i="9"/>
  <c r="W33" i="9"/>
  <c r="X33" i="9"/>
  <c r="Y33" i="9"/>
  <c r="M34" i="9"/>
  <c r="N34" i="9"/>
  <c r="O34" i="9"/>
  <c r="P34" i="9"/>
  <c r="Q34" i="9"/>
  <c r="R34" i="9"/>
  <c r="S34" i="9"/>
  <c r="T34" i="9"/>
  <c r="U34" i="9"/>
  <c r="V34" i="9"/>
  <c r="W34" i="9"/>
  <c r="X34" i="9"/>
  <c r="Y34" i="9"/>
  <c r="M35" i="9"/>
  <c r="N35" i="9"/>
  <c r="O35" i="9"/>
  <c r="P35" i="9"/>
  <c r="Q35" i="9"/>
  <c r="R35" i="9"/>
  <c r="S35" i="9"/>
  <c r="T35" i="9"/>
  <c r="U35" i="9"/>
  <c r="V35" i="9"/>
  <c r="W35" i="9"/>
  <c r="X35" i="9"/>
  <c r="Y35" i="9"/>
  <c r="M36" i="9"/>
  <c r="N36" i="9"/>
  <c r="O36" i="9"/>
  <c r="P36" i="9"/>
  <c r="Q36" i="9"/>
  <c r="R36" i="9"/>
  <c r="S36" i="9"/>
  <c r="T36" i="9"/>
  <c r="U36" i="9"/>
  <c r="V36" i="9"/>
  <c r="W36" i="9"/>
  <c r="X36" i="9"/>
  <c r="Y36" i="9"/>
  <c r="M37" i="9"/>
  <c r="N37" i="9"/>
  <c r="O37" i="9"/>
  <c r="P37" i="9"/>
  <c r="Q37" i="9"/>
  <c r="R37" i="9"/>
  <c r="S37" i="9"/>
  <c r="T37" i="9"/>
  <c r="U37" i="9"/>
  <c r="V37" i="9"/>
  <c r="W37" i="9"/>
  <c r="X37" i="9"/>
  <c r="Y37" i="9"/>
  <c r="M38" i="9"/>
  <c r="N38" i="9"/>
  <c r="O38" i="9"/>
  <c r="P38" i="9"/>
  <c r="Q38" i="9"/>
  <c r="R38" i="9"/>
  <c r="S38" i="9"/>
  <c r="T38" i="9"/>
  <c r="U38" i="9"/>
  <c r="V38" i="9"/>
  <c r="W38" i="9"/>
  <c r="X38" i="9"/>
  <c r="Y38" i="9"/>
  <c r="M39" i="9"/>
  <c r="N39" i="9"/>
  <c r="O39" i="9"/>
  <c r="P39" i="9"/>
  <c r="Q39" i="9"/>
  <c r="R39" i="9"/>
  <c r="S39" i="9"/>
  <c r="T39" i="9"/>
  <c r="U39" i="9"/>
  <c r="V39" i="9"/>
  <c r="W39" i="9"/>
  <c r="X39" i="9"/>
  <c r="Y39" i="9"/>
  <c r="M40" i="9"/>
  <c r="N40" i="9"/>
  <c r="O40" i="9"/>
  <c r="P40" i="9"/>
  <c r="Q40" i="9"/>
  <c r="R40" i="9"/>
  <c r="S40" i="9"/>
  <c r="T40" i="9"/>
  <c r="U40" i="9"/>
  <c r="V40" i="9"/>
  <c r="W40" i="9"/>
  <c r="X40" i="9"/>
  <c r="Y40" i="9"/>
  <c r="M41" i="9"/>
  <c r="N41" i="9"/>
  <c r="O41" i="9"/>
  <c r="P41" i="9"/>
  <c r="Q41" i="9"/>
  <c r="R41" i="9"/>
  <c r="S41" i="9"/>
  <c r="T41" i="9"/>
  <c r="U41" i="9"/>
  <c r="V41" i="9"/>
  <c r="W41" i="9"/>
  <c r="X41" i="9"/>
  <c r="Y41" i="9"/>
  <c r="M42" i="9"/>
  <c r="N42" i="9"/>
  <c r="O42" i="9"/>
  <c r="P42" i="9"/>
  <c r="Q42" i="9"/>
  <c r="R42" i="9"/>
  <c r="S42" i="9"/>
  <c r="T42" i="9"/>
  <c r="U42" i="9"/>
  <c r="V42" i="9"/>
  <c r="W42" i="9"/>
  <c r="X42" i="9"/>
  <c r="Y42" i="9"/>
  <c r="M43" i="9"/>
  <c r="N43" i="9"/>
  <c r="O43" i="9"/>
  <c r="P43" i="9"/>
  <c r="Q43" i="9"/>
  <c r="R43" i="9"/>
  <c r="S43" i="9"/>
  <c r="T43" i="9"/>
  <c r="U43" i="9"/>
  <c r="V43" i="9"/>
  <c r="W43" i="9"/>
  <c r="X43" i="9"/>
  <c r="Y43" i="9"/>
  <c r="M44" i="9"/>
  <c r="N44" i="9"/>
  <c r="O44" i="9"/>
  <c r="P44" i="9"/>
  <c r="Q44" i="9"/>
  <c r="R44" i="9"/>
  <c r="S44" i="9"/>
  <c r="T44" i="9"/>
  <c r="U44" i="9"/>
  <c r="V44" i="9"/>
  <c r="W44" i="9"/>
  <c r="X44" i="9"/>
  <c r="Y44" i="9"/>
  <c r="M45" i="9"/>
  <c r="N45" i="9"/>
  <c r="O45" i="9"/>
  <c r="P45" i="9"/>
  <c r="Q45" i="9"/>
  <c r="R45" i="9"/>
  <c r="S45" i="9"/>
  <c r="T45" i="9"/>
  <c r="U45" i="9"/>
  <c r="V45" i="9"/>
  <c r="W45" i="9"/>
  <c r="X45" i="9"/>
  <c r="Y45" i="9"/>
  <c r="M46" i="9"/>
  <c r="N46" i="9"/>
  <c r="O46" i="9"/>
  <c r="P46" i="9"/>
  <c r="Q46" i="9"/>
  <c r="R46" i="9"/>
  <c r="S46" i="9"/>
  <c r="T46" i="9"/>
  <c r="U46" i="9"/>
  <c r="V46" i="9"/>
  <c r="W46" i="9"/>
  <c r="X46" i="9"/>
  <c r="Y46" i="9"/>
  <c r="M47" i="9"/>
  <c r="N47" i="9"/>
  <c r="O47" i="9"/>
  <c r="P47" i="9"/>
  <c r="Q47" i="9"/>
  <c r="R47" i="9"/>
  <c r="S47" i="9"/>
  <c r="T47" i="9"/>
  <c r="U47" i="9"/>
  <c r="V47" i="9"/>
  <c r="W47" i="9"/>
  <c r="X47" i="9"/>
  <c r="Y47" i="9"/>
  <c r="M48" i="9"/>
  <c r="N48" i="9"/>
  <c r="O48" i="9"/>
  <c r="P48" i="9"/>
  <c r="Q48" i="9"/>
  <c r="R48" i="9"/>
  <c r="S48" i="9"/>
  <c r="T48" i="9"/>
  <c r="U48" i="9"/>
  <c r="V48" i="9"/>
  <c r="W48" i="9"/>
  <c r="X48" i="9"/>
  <c r="Y48" i="9"/>
  <c r="M49" i="9"/>
  <c r="N49" i="9"/>
  <c r="O49" i="9"/>
  <c r="P49" i="9"/>
  <c r="Q49" i="9"/>
  <c r="R49" i="9"/>
  <c r="S49" i="9"/>
  <c r="T49" i="9"/>
  <c r="U49" i="9"/>
  <c r="V49" i="9"/>
  <c r="W49" i="9"/>
  <c r="X49" i="9"/>
  <c r="Y49" i="9"/>
  <c r="M50" i="9"/>
  <c r="N50" i="9"/>
  <c r="O50" i="9"/>
  <c r="P50" i="9"/>
  <c r="Q50" i="9"/>
  <c r="R50" i="9"/>
  <c r="S50" i="9"/>
  <c r="T50" i="9"/>
  <c r="U50" i="9"/>
  <c r="V50" i="9"/>
  <c r="W50" i="9"/>
  <c r="X50" i="9"/>
  <c r="Y50" i="9"/>
  <c r="M51" i="9"/>
  <c r="N51" i="9"/>
  <c r="O51" i="9"/>
  <c r="P51" i="9"/>
  <c r="Q51" i="9"/>
  <c r="R51" i="9"/>
  <c r="S51" i="9"/>
  <c r="T51" i="9"/>
  <c r="U51" i="9"/>
  <c r="V51" i="9"/>
  <c r="W51" i="9"/>
  <c r="X51" i="9"/>
  <c r="Y51" i="9"/>
  <c r="M52" i="9"/>
  <c r="N52" i="9"/>
  <c r="O52" i="9"/>
  <c r="P52" i="9"/>
  <c r="Q52" i="9"/>
  <c r="R52" i="9"/>
  <c r="S52" i="9"/>
  <c r="T52" i="9"/>
  <c r="U52" i="9"/>
  <c r="V52" i="9"/>
  <c r="W52" i="9"/>
  <c r="X52" i="9"/>
  <c r="Y52" i="9"/>
  <c r="M53" i="9"/>
  <c r="N53" i="9"/>
  <c r="O53" i="9"/>
  <c r="P53" i="9"/>
  <c r="Q53" i="9"/>
  <c r="R53" i="9"/>
  <c r="S53" i="9"/>
  <c r="T53" i="9"/>
  <c r="U53" i="9"/>
  <c r="V53" i="9"/>
  <c r="W53" i="9"/>
  <c r="X53" i="9"/>
  <c r="Y53" i="9"/>
  <c r="M54" i="9"/>
  <c r="N54" i="9"/>
  <c r="O54" i="9"/>
  <c r="P54" i="9"/>
  <c r="Q54" i="9"/>
  <c r="R54" i="9"/>
  <c r="S54" i="9"/>
  <c r="T54" i="9"/>
  <c r="U54" i="9"/>
  <c r="V54" i="9"/>
  <c r="W54" i="9"/>
  <c r="X54" i="9"/>
  <c r="Y54" i="9"/>
  <c r="M55" i="9"/>
  <c r="N55" i="9"/>
  <c r="O55" i="9"/>
  <c r="P55" i="9"/>
  <c r="Q55" i="9"/>
  <c r="R55" i="9"/>
  <c r="S55" i="9"/>
  <c r="T55" i="9"/>
  <c r="U55" i="9"/>
  <c r="V55" i="9"/>
  <c r="W55" i="9"/>
  <c r="X55" i="9"/>
  <c r="Y55" i="9"/>
  <c r="M56" i="9"/>
  <c r="N56" i="9"/>
  <c r="O56" i="9"/>
  <c r="P56" i="9"/>
  <c r="Q56" i="9"/>
  <c r="R56" i="9"/>
  <c r="S56" i="9"/>
  <c r="T56" i="9"/>
  <c r="U56" i="9"/>
  <c r="V56" i="9"/>
  <c r="W56" i="9"/>
  <c r="X56" i="9"/>
  <c r="Y56" i="9"/>
  <c r="M57" i="9"/>
  <c r="N57" i="9"/>
  <c r="O57" i="9"/>
  <c r="P57" i="9"/>
  <c r="Q57" i="9"/>
  <c r="R57" i="9"/>
  <c r="S57" i="9"/>
  <c r="T57" i="9"/>
  <c r="U57" i="9"/>
  <c r="V57" i="9"/>
  <c r="W57" i="9"/>
  <c r="X57" i="9"/>
  <c r="Y57" i="9"/>
  <c r="M58" i="9"/>
  <c r="N58" i="9"/>
  <c r="O58" i="9"/>
  <c r="P58" i="9"/>
  <c r="Q58" i="9"/>
  <c r="R58" i="9"/>
  <c r="S58" i="9"/>
  <c r="T58" i="9"/>
  <c r="U58" i="9"/>
  <c r="V58" i="9"/>
  <c r="W58" i="9"/>
  <c r="X58" i="9"/>
  <c r="Y58" i="9"/>
  <c r="M59" i="9"/>
  <c r="N59" i="9"/>
  <c r="O59" i="9"/>
  <c r="P59" i="9"/>
  <c r="Q59" i="9"/>
  <c r="R59" i="9"/>
  <c r="S59" i="9"/>
  <c r="T59" i="9"/>
  <c r="U59" i="9"/>
  <c r="V59" i="9"/>
  <c r="W59" i="9"/>
  <c r="X59" i="9"/>
  <c r="Y59" i="9"/>
  <c r="M60" i="9"/>
  <c r="N60" i="9"/>
  <c r="O60" i="9"/>
  <c r="P60" i="9"/>
  <c r="Q60" i="9"/>
  <c r="R60" i="9"/>
  <c r="S60" i="9"/>
  <c r="T60" i="9"/>
  <c r="U60" i="9"/>
  <c r="V60" i="9"/>
  <c r="W60" i="9"/>
  <c r="X60" i="9"/>
  <c r="Y60" i="9"/>
  <c r="M61" i="9"/>
  <c r="N61" i="9"/>
  <c r="O61" i="9"/>
  <c r="P61" i="9"/>
  <c r="Q61" i="9"/>
  <c r="R61" i="9"/>
  <c r="S61" i="9"/>
  <c r="T61" i="9"/>
  <c r="U61" i="9"/>
  <c r="V61" i="9"/>
  <c r="W61" i="9"/>
  <c r="X61" i="9"/>
  <c r="Y61" i="9"/>
  <c r="M62" i="9"/>
  <c r="N62" i="9"/>
  <c r="O62" i="9"/>
  <c r="P62" i="9"/>
  <c r="Q62" i="9"/>
  <c r="R62" i="9"/>
  <c r="S62" i="9"/>
  <c r="T62" i="9"/>
  <c r="U62" i="9"/>
  <c r="V62" i="9"/>
  <c r="W62" i="9"/>
  <c r="X62" i="9"/>
  <c r="Y62" i="9"/>
  <c r="M63" i="9"/>
  <c r="N63" i="9"/>
  <c r="O63" i="9"/>
  <c r="P63" i="9"/>
  <c r="Q63" i="9"/>
  <c r="R63" i="9"/>
  <c r="S63" i="9"/>
  <c r="T63" i="9"/>
  <c r="U63" i="9"/>
  <c r="V63" i="9"/>
  <c r="W63" i="9"/>
  <c r="X63" i="9"/>
  <c r="Y63" i="9"/>
  <c r="M64" i="9"/>
  <c r="N64" i="9"/>
  <c r="O64" i="9"/>
  <c r="P64" i="9"/>
  <c r="Q64" i="9"/>
  <c r="R64" i="9"/>
  <c r="S64" i="9"/>
  <c r="T64" i="9"/>
  <c r="U64" i="9"/>
  <c r="V64" i="9"/>
  <c r="W64" i="9"/>
  <c r="X64" i="9"/>
  <c r="Y64" i="9"/>
  <c r="M65" i="9"/>
  <c r="N65" i="9"/>
  <c r="O65" i="9"/>
  <c r="P65" i="9"/>
  <c r="Q65" i="9"/>
  <c r="R65" i="9"/>
  <c r="S65" i="9"/>
  <c r="T65" i="9"/>
  <c r="U65" i="9"/>
  <c r="V65" i="9"/>
  <c r="W65" i="9"/>
  <c r="X65" i="9"/>
  <c r="Y65" i="9"/>
  <c r="M66" i="9"/>
  <c r="N66" i="9"/>
  <c r="O66" i="9"/>
  <c r="P66" i="9"/>
  <c r="Q66" i="9"/>
  <c r="R66" i="9"/>
  <c r="S66" i="9"/>
  <c r="T66" i="9"/>
  <c r="U66" i="9"/>
  <c r="V66" i="9"/>
  <c r="W66" i="9"/>
  <c r="X66" i="9"/>
  <c r="Y66" i="9"/>
  <c r="M67" i="9"/>
  <c r="N67" i="9"/>
  <c r="O67" i="9"/>
  <c r="P67" i="9"/>
  <c r="Q67" i="9"/>
  <c r="R67" i="9"/>
  <c r="S67" i="9"/>
  <c r="T67" i="9"/>
  <c r="U67" i="9"/>
  <c r="V67" i="9"/>
  <c r="W67" i="9"/>
  <c r="X67" i="9"/>
  <c r="Y67" i="9"/>
  <c r="M68" i="9"/>
  <c r="N68" i="9"/>
  <c r="O68" i="9"/>
  <c r="P68" i="9"/>
  <c r="Q68" i="9"/>
  <c r="R68" i="9"/>
  <c r="S68" i="9"/>
  <c r="T68" i="9"/>
  <c r="U68" i="9"/>
  <c r="V68" i="9"/>
  <c r="W68" i="9"/>
  <c r="X68" i="9"/>
  <c r="Y68" i="9"/>
  <c r="M69" i="9"/>
  <c r="N69" i="9"/>
  <c r="O69" i="9"/>
  <c r="P69" i="9"/>
  <c r="Q69" i="9"/>
  <c r="R69" i="9"/>
  <c r="S69" i="9"/>
  <c r="T69" i="9"/>
  <c r="U69" i="9"/>
  <c r="V69" i="9"/>
  <c r="W69" i="9"/>
  <c r="X69" i="9"/>
  <c r="Y69" i="9"/>
  <c r="M70" i="9"/>
  <c r="N70" i="9"/>
  <c r="O70" i="9"/>
  <c r="P70" i="9"/>
  <c r="Q70" i="9"/>
  <c r="R70" i="9"/>
  <c r="S70" i="9"/>
  <c r="T70" i="9"/>
  <c r="U70" i="9"/>
  <c r="V70" i="9"/>
  <c r="W70" i="9"/>
  <c r="X70" i="9"/>
  <c r="Y70" i="9"/>
  <c r="M71" i="9"/>
  <c r="N71" i="9"/>
  <c r="O71" i="9"/>
  <c r="P71" i="9"/>
  <c r="Q71" i="9"/>
  <c r="R71" i="9"/>
  <c r="S71" i="9"/>
  <c r="T71" i="9"/>
  <c r="U71" i="9"/>
  <c r="V71" i="9"/>
  <c r="W71" i="9"/>
  <c r="X71" i="9"/>
  <c r="Y71" i="9"/>
  <c r="M72" i="9"/>
  <c r="N72" i="9"/>
  <c r="O72" i="9"/>
  <c r="P72" i="9"/>
  <c r="Q72" i="9"/>
  <c r="R72" i="9"/>
  <c r="S72" i="9"/>
  <c r="T72" i="9"/>
  <c r="U72" i="9"/>
  <c r="V72" i="9"/>
  <c r="W72" i="9"/>
  <c r="X72" i="9"/>
  <c r="Y72" i="9"/>
  <c r="M73" i="9"/>
  <c r="N73" i="9"/>
  <c r="O73" i="9"/>
  <c r="P73" i="9"/>
  <c r="Q73" i="9"/>
  <c r="R73" i="9"/>
  <c r="S73" i="9"/>
  <c r="T73" i="9"/>
  <c r="U73" i="9"/>
  <c r="V73" i="9"/>
  <c r="W73" i="9"/>
  <c r="X73" i="9"/>
  <c r="Y73" i="9"/>
  <c r="M74" i="9"/>
  <c r="N74" i="9"/>
  <c r="O74" i="9"/>
  <c r="P74" i="9"/>
  <c r="Q74" i="9"/>
  <c r="R74" i="9"/>
  <c r="S74" i="9"/>
  <c r="T74" i="9"/>
  <c r="U74" i="9"/>
  <c r="V74" i="9"/>
  <c r="W74" i="9"/>
  <c r="X74" i="9"/>
  <c r="Y74" i="9"/>
  <c r="M75" i="9"/>
  <c r="N75" i="9"/>
  <c r="O75" i="9"/>
  <c r="P75" i="9"/>
  <c r="Q75" i="9"/>
  <c r="R75" i="9"/>
  <c r="S75" i="9"/>
  <c r="T75" i="9"/>
  <c r="U75" i="9"/>
  <c r="V75" i="9"/>
  <c r="W75" i="9"/>
  <c r="X75" i="9"/>
  <c r="Y75" i="9"/>
  <c r="M76" i="9"/>
  <c r="N76" i="9"/>
  <c r="O76" i="9"/>
  <c r="P76" i="9"/>
  <c r="Q76" i="9"/>
  <c r="R76" i="9"/>
  <c r="S76" i="9"/>
  <c r="T76" i="9"/>
  <c r="U76" i="9"/>
  <c r="V76" i="9"/>
  <c r="W76" i="9"/>
  <c r="X76" i="9"/>
  <c r="Y76" i="9"/>
  <c r="M77" i="9"/>
  <c r="N77" i="9"/>
  <c r="O77" i="9"/>
  <c r="P77" i="9"/>
  <c r="Q77" i="9"/>
  <c r="R77" i="9"/>
  <c r="S77" i="9"/>
  <c r="T77" i="9"/>
  <c r="U77" i="9"/>
  <c r="V77" i="9"/>
  <c r="W77" i="9"/>
  <c r="X77" i="9"/>
  <c r="Y77" i="9"/>
  <c r="M78" i="9"/>
  <c r="N78" i="9"/>
  <c r="O78" i="9"/>
  <c r="P78" i="9"/>
  <c r="Q78" i="9"/>
  <c r="R78" i="9"/>
  <c r="S78" i="9"/>
  <c r="T78" i="9"/>
  <c r="U78" i="9"/>
  <c r="V78" i="9"/>
  <c r="W78" i="9"/>
  <c r="X78" i="9"/>
  <c r="Y78" i="9"/>
  <c r="M79" i="9"/>
  <c r="N79" i="9"/>
  <c r="O79" i="9"/>
  <c r="P79" i="9"/>
  <c r="Q79" i="9"/>
  <c r="R79" i="9"/>
  <c r="S79" i="9"/>
  <c r="T79" i="9"/>
  <c r="U79" i="9"/>
  <c r="V79" i="9"/>
  <c r="W79" i="9"/>
  <c r="X79" i="9"/>
  <c r="Y79" i="9"/>
  <c r="M80" i="9"/>
  <c r="N80" i="9"/>
  <c r="O80" i="9"/>
  <c r="P80" i="9"/>
  <c r="Q80" i="9"/>
  <c r="R80" i="9"/>
  <c r="S80" i="9"/>
  <c r="T80" i="9"/>
  <c r="U80" i="9"/>
  <c r="V80" i="9"/>
  <c r="W80" i="9"/>
  <c r="X80" i="9"/>
  <c r="Y80" i="9"/>
  <c r="M81" i="9"/>
  <c r="N81" i="9"/>
  <c r="O81" i="9"/>
  <c r="P81" i="9"/>
  <c r="Q81" i="9"/>
  <c r="R81" i="9"/>
  <c r="S81" i="9"/>
  <c r="T81" i="9"/>
  <c r="U81" i="9"/>
  <c r="V81" i="9"/>
  <c r="W81" i="9"/>
  <c r="X81" i="9"/>
  <c r="Y81" i="9"/>
  <c r="M82" i="9"/>
  <c r="N82" i="9"/>
  <c r="O82" i="9"/>
  <c r="P82" i="9"/>
  <c r="Q82" i="9"/>
  <c r="R82" i="9"/>
  <c r="S82" i="9"/>
  <c r="T82" i="9"/>
  <c r="U82" i="9"/>
  <c r="V82" i="9"/>
  <c r="W82" i="9"/>
  <c r="X82" i="9"/>
  <c r="Y82" i="9"/>
  <c r="M83" i="9"/>
  <c r="N83" i="9"/>
  <c r="O83" i="9"/>
  <c r="P83" i="9"/>
  <c r="Q83" i="9"/>
  <c r="R83" i="9"/>
  <c r="S83" i="9"/>
  <c r="T83" i="9"/>
  <c r="U83" i="9"/>
  <c r="V83" i="9"/>
  <c r="W83" i="9"/>
  <c r="X83" i="9"/>
  <c r="Y83" i="9"/>
  <c r="M84" i="9"/>
  <c r="N84" i="9"/>
  <c r="O84" i="9"/>
  <c r="P84" i="9"/>
  <c r="Q84" i="9"/>
  <c r="R84" i="9"/>
  <c r="S84" i="9"/>
  <c r="T84" i="9"/>
  <c r="U84" i="9"/>
  <c r="V84" i="9"/>
  <c r="W84" i="9"/>
  <c r="X84" i="9"/>
  <c r="Y84" i="9"/>
  <c r="M85" i="9"/>
  <c r="N85" i="9"/>
  <c r="O85" i="9"/>
  <c r="P85" i="9"/>
  <c r="Q85" i="9"/>
  <c r="R85" i="9"/>
  <c r="S85" i="9"/>
  <c r="T85" i="9"/>
  <c r="U85" i="9"/>
  <c r="V85" i="9"/>
  <c r="W85" i="9"/>
  <c r="X85" i="9"/>
  <c r="Y85" i="9"/>
  <c r="M86" i="9"/>
  <c r="N86" i="9"/>
  <c r="O86" i="9"/>
  <c r="P86" i="9"/>
  <c r="Q86" i="9"/>
  <c r="R86" i="9"/>
  <c r="S86" i="9"/>
  <c r="T86" i="9"/>
  <c r="U86" i="9"/>
  <c r="V86" i="9"/>
  <c r="W86" i="9"/>
  <c r="X86" i="9"/>
  <c r="Y86" i="9"/>
  <c r="M87" i="9"/>
  <c r="N87" i="9"/>
  <c r="O87" i="9"/>
  <c r="P87" i="9"/>
  <c r="Q87" i="9"/>
  <c r="R87" i="9"/>
  <c r="S87" i="9"/>
  <c r="T87" i="9"/>
  <c r="U87" i="9"/>
  <c r="V87" i="9"/>
  <c r="W87" i="9"/>
  <c r="X87" i="9"/>
  <c r="Y87" i="9"/>
  <c r="M88" i="9"/>
  <c r="N88" i="9"/>
  <c r="O88" i="9"/>
  <c r="P88" i="9"/>
  <c r="Q88" i="9"/>
  <c r="R88" i="9"/>
  <c r="S88" i="9"/>
  <c r="T88" i="9"/>
  <c r="U88" i="9"/>
  <c r="V88" i="9"/>
  <c r="W88" i="9"/>
  <c r="X88" i="9"/>
  <c r="Y88" i="9"/>
  <c r="M89" i="9"/>
  <c r="N89" i="9"/>
  <c r="O89" i="9"/>
  <c r="P89" i="9"/>
  <c r="Q89" i="9"/>
  <c r="R89" i="9"/>
  <c r="S89" i="9"/>
  <c r="T89" i="9"/>
  <c r="U89" i="9"/>
  <c r="V89" i="9"/>
  <c r="W89" i="9"/>
  <c r="X89" i="9"/>
  <c r="Y89" i="9"/>
  <c r="M90" i="9"/>
  <c r="N90" i="9"/>
  <c r="O90" i="9"/>
  <c r="P90" i="9"/>
  <c r="Q90" i="9"/>
  <c r="R90" i="9"/>
  <c r="S90" i="9"/>
  <c r="T90" i="9"/>
  <c r="U90" i="9"/>
  <c r="V90" i="9"/>
  <c r="W90" i="9"/>
  <c r="X90" i="9"/>
  <c r="Y90" i="9"/>
  <c r="M91" i="9"/>
  <c r="N91" i="9"/>
  <c r="O91" i="9"/>
  <c r="P91" i="9"/>
  <c r="Q91" i="9"/>
  <c r="R91" i="9"/>
  <c r="S91" i="9"/>
  <c r="T91" i="9"/>
  <c r="U91" i="9"/>
  <c r="V91" i="9"/>
  <c r="W91" i="9"/>
  <c r="X91" i="9"/>
  <c r="Y91" i="9"/>
  <c r="Y25" i="12"/>
  <c r="Y25" i="14"/>
  <c r="Y25" i="15"/>
  <c r="Y25" i="16"/>
  <c r="Y25" i="18"/>
  <c r="Y25" i="17"/>
  <c r="Y25" i="19"/>
  <c r="Y25" i="20"/>
  <c r="Y25" i="21"/>
  <c r="Y25" i="9"/>
  <c r="X25" i="12"/>
  <c r="X25" i="14"/>
  <c r="X25" i="15"/>
  <c r="X25" i="16"/>
  <c r="X25" i="18"/>
  <c r="X25" i="17"/>
  <c r="X25" i="19"/>
  <c r="X25" i="20"/>
  <c r="X25" i="21"/>
  <c r="X25" i="9"/>
  <c r="W25" i="12"/>
  <c r="W25" i="14"/>
  <c r="W25" i="15"/>
  <c r="W25" i="16"/>
  <c r="W25" i="18"/>
  <c r="W25" i="17"/>
  <c r="W25" i="19"/>
  <c r="W25" i="20"/>
  <c r="W25" i="21"/>
  <c r="W25" i="9"/>
  <c r="V25" i="12"/>
  <c r="V25" i="14"/>
  <c r="V25" i="15"/>
  <c r="V25" i="16"/>
  <c r="V25" i="18"/>
  <c r="V25" i="17"/>
  <c r="V25" i="19"/>
  <c r="V25" i="20"/>
  <c r="V25" i="21"/>
  <c r="V25" i="9"/>
  <c r="U25" i="12"/>
  <c r="U25" i="14"/>
  <c r="U25" i="15"/>
  <c r="U25" i="16"/>
  <c r="U25" i="18"/>
  <c r="U25" i="17"/>
  <c r="U25" i="19"/>
  <c r="U25" i="20"/>
  <c r="U25" i="21"/>
  <c r="U25" i="9"/>
  <c r="T25" i="12"/>
  <c r="T25" i="14"/>
  <c r="T25" i="15"/>
  <c r="T25" i="16"/>
  <c r="T25" i="18"/>
  <c r="T25" i="17"/>
  <c r="T25" i="19"/>
  <c r="T25" i="20"/>
  <c r="T25" i="21"/>
  <c r="T25" i="9"/>
  <c r="R25" i="9"/>
  <c r="Q25" i="9"/>
  <c r="P25" i="9"/>
  <c r="R25" i="14"/>
  <c r="R25" i="15"/>
  <c r="R25" i="16"/>
  <c r="R25" i="18"/>
  <c r="R25" i="17"/>
  <c r="R25" i="19"/>
  <c r="R25" i="20"/>
  <c r="R25" i="21"/>
  <c r="R25" i="12"/>
  <c r="Q25" i="14"/>
  <c r="Q25" i="15"/>
  <c r="Q25" i="16"/>
  <c r="Q25" i="18"/>
  <c r="Q25" i="17"/>
  <c r="Q25" i="19"/>
  <c r="Q25" i="20"/>
  <c r="Q25" i="21"/>
  <c r="Q25" i="12"/>
  <c r="P25" i="14"/>
  <c r="P25" i="15"/>
  <c r="P25" i="16"/>
  <c r="P25" i="18"/>
  <c r="P25" i="17"/>
  <c r="P25" i="19"/>
  <c r="P25" i="20"/>
  <c r="P25" i="21"/>
  <c r="P25" i="12"/>
  <c r="O25" i="14"/>
  <c r="O25" i="15"/>
  <c r="O25" i="16"/>
  <c r="O25" i="18"/>
  <c r="O25" i="17"/>
  <c r="O25" i="19"/>
  <c r="O25" i="20"/>
  <c r="O25" i="21"/>
  <c r="O25" i="12"/>
  <c r="N25" i="14"/>
  <c r="N25" i="15"/>
  <c r="N25" i="16"/>
  <c r="N25" i="18"/>
  <c r="N25" i="17"/>
  <c r="N25" i="19"/>
  <c r="N25" i="20"/>
  <c r="N25" i="21"/>
  <c r="N25" i="12"/>
  <c r="M25" i="14"/>
  <c r="M25" i="15"/>
  <c r="M25" i="16"/>
  <c r="M25" i="18"/>
  <c r="M25" i="17"/>
  <c r="M25" i="19"/>
  <c r="M25" i="20"/>
  <c r="M25" i="21"/>
  <c r="M25" i="12"/>
  <c r="O25" i="9"/>
  <c r="N25" i="9"/>
  <c r="M25" i="9"/>
  <c r="L16" i="44" l="1"/>
  <c r="L15" i="44"/>
  <c r="L14" i="44"/>
  <c r="L13" i="44"/>
  <c r="L12" i="44"/>
  <c r="L11" i="44"/>
  <c r="L10" i="44"/>
  <c r="L9" i="44"/>
  <c r="L8" i="44"/>
  <c r="L7" i="44"/>
  <c r="K16" i="44"/>
  <c r="K15" i="44"/>
  <c r="K14" i="44"/>
  <c r="K13" i="44"/>
  <c r="K12" i="44"/>
  <c r="K11" i="44"/>
  <c r="K10" i="44"/>
  <c r="K9" i="44"/>
  <c r="K8" i="44"/>
  <c r="K7" i="44"/>
  <c r="J16" i="44"/>
  <c r="J15" i="44"/>
  <c r="J14" i="44"/>
  <c r="J13" i="44"/>
  <c r="J12" i="44"/>
  <c r="J11" i="44"/>
  <c r="J10" i="44"/>
  <c r="J9" i="44"/>
  <c r="J8" i="44"/>
  <c r="J7" i="44"/>
  <c r="I16" i="44"/>
  <c r="I15" i="44"/>
  <c r="I14" i="44"/>
  <c r="I13" i="44"/>
  <c r="I12" i="44"/>
  <c r="I11" i="44"/>
  <c r="I10" i="44"/>
  <c r="I9" i="44"/>
  <c r="I8" i="44"/>
  <c r="I7" i="44"/>
  <c r="H16" i="44"/>
  <c r="H15" i="44"/>
  <c r="H14" i="44"/>
  <c r="H13" i="44"/>
  <c r="H12" i="44"/>
  <c r="H11" i="44"/>
  <c r="H10" i="44"/>
  <c r="H9" i="44"/>
  <c r="H8" i="44"/>
  <c r="H7" i="44"/>
  <c r="G16" i="44"/>
  <c r="G15" i="44"/>
  <c r="G14" i="44"/>
  <c r="G13" i="44"/>
  <c r="G12" i="44"/>
  <c r="G11" i="44"/>
  <c r="G10" i="44"/>
  <c r="G9" i="44"/>
  <c r="G8" i="44"/>
  <c r="G7" i="44"/>
  <c r="F16" i="44"/>
  <c r="F15" i="44"/>
  <c r="F14" i="44"/>
  <c r="F13" i="44"/>
  <c r="F12" i="44"/>
  <c r="F11" i="44"/>
  <c r="F10" i="44"/>
  <c r="F9" i="44"/>
  <c r="F8" i="44"/>
  <c r="F7" i="44"/>
  <c r="E16" i="44"/>
  <c r="E15" i="44"/>
  <c r="E14" i="44"/>
  <c r="E13" i="44"/>
  <c r="E12" i="44"/>
  <c r="E11" i="44"/>
  <c r="E10" i="44"/>
  <c r="E9" i="44"/>
  <c r="E8" i="44"/>
  <c r="E7" i="44"/>
  <c r="D16" i="44"/>
  <c r="D15" i="44"/>
  <c r="D14" i="44"/>
  <c r="D13" i="44"/>
  <c r="D12" i="44"/>
  <c r="D11" i="44"/>
  <c r="D10" i="44"/>
  <c r="D9" i="44"/>
  <c r="D8" i="44"/>
  <c r="D7" i="44"/>
  <c r="C8" i="44"/>
  <c r="C9" i="44"/>
  <c r="C10" i="44"/>
  <c r="C11" i="44"/>
  <c r="C12" i="44"/>
  <c r="C13" i="44"/>
  <c r="C14" i="44"/>
  <c r="C15" i="44"/>
  <c r="C16" i="44"/>
  <c r="C7" i="44"/>
  <c r="L6" i="44"/>
  <c r="K6" i="44"/>
  <c r="J6" i="44"/>
  <c r="I6" i="44"/>
  <c r="H6" i="44"/>
  <c r="G6" i="44"/>
  <c r="F6" i="44"/>
  <c r="E6" i="44"/>
  <c r="D6" i="44"/>
  <c r="C6" i="44"/>
  <c r="BM665" i="43"/>
  <c r="BL665" i="43"/>
  <c r="BK665" i="43"/>
  <c r="BJ665" i="43"/>
  <c r="BI665" i="43"/>
  <c r="BH665" i="43"/>
  <c r="BG665" i="43"/>
  <c r="BF665" i="43"/>
  <c r="BE665" i="43"/>
  <c r="BD665" i="43"/>
  <c r="BC665" i="43"/>
  <c r="BB665" i="43"/>
  <c r="BA665" i="43"/>
  <c r="AZ665" i="43"/>
  <c r="AY665" i="43"/>
  <c r="AX665" i="43"/>
  <c r="AW665" i="43"/>
  <c r="AV665" i="43"/>
  <c r="AU665" i="43"/>
  <c r="AT665" i="43"/>
  <c r="AS665" i="43"/>
  <c r="AR665" i="43"/>
  <c r="AQ665" i="43"/>
  <c r="AP665" i="43"/>
  <c r="AO665" i="43"/>
  <c r="AN665" i="43"/>
  <c r="AM665" i="43"/>
  <c r="AL665" i="43"/>
  <c r="AK665" i="43"/>
  <c r="AJ665" i="43"/>
  <c r="AI665" i="43"/>
  <c r="AH665" i="43"/>
  <c r="AG665" i="43"/>
  <c r="AF665" i="43"/>
  <c r="AE665" i="43"/>
  <c r="AD665" i="43"/>
  <c r="AC665" i="43"/>
  <c r="AB665" i="43"/>
  <c r="AA665" i="43"/>
  <c r="Z665" i="43"/>
  <c r="Y665" i="43"/>
  <c r="X665" i="43"/>
  <c r="W665" i="43"/>
  <c r="V665" i="43"/>
  <c r="U665" i="43"/>
  <c r="T665" i="43"/>
  <c r="S665" i="43"/>
  <c r="R665" i="43"/>
  <c r="Q665" i="43"/>
  <c r="P665" i="43"/>
  <c r="O665" i="43"/>
  <c r="N665" i="43"/>
  <c r="M665" i="43"/>
  <c r="L665" i="43"/>
  <c r="K665" i="43"/>
  <c r="J665" i="43"/>
  <c r="I665" i="43"/>
  <c r="H665" i="43"/>
  <c r="G665" i="43"/>
  <c r="F665" i="43"/>
  <c r="E665" i="43"/>
  <c r="D665" i="43"/>
  <c r="C665" i="43"/>
  <c r="BM635" i="43"/>
  <c r="BM654" i="43" s="1"/>
  <c r="BL635" i="43"/>
  <c r="BL654" i="43" s="1"/>
  <c r="BK635" i="43"/>
  <c r="BK654" i="43" s="1"/>
  <c r="BJ635" i="43"/>
  <c r="BJ654" i="43" s="1"/>
  <c r="BI635" i="43"/>
  <c r="BI654" i="43" s="1"/>
  <c r="BH635" i="43"/>
  <c r="BH654" i="43" s="1"/>
  <c r="BG635" i="43"/>
  <c r="BG654" i="43" s="1"/>
  <c r="BF635" i="43"/>
  <c r="BF654" i="43" s="1"/>
  <c r="BE635" i="43"/>
  <c r="BE654" i="43" s="1"/>
  <c r="BD635" i="43"/>
  <c r="BD654" i="43" s="1"/>
  <c r="BC635" i="43"/>
  <c r="BC654" i="43" s="1"/>
  <c r="BB635" i="43"/>
  <c r="BB654" i="43" s="1"/>
  <c r="BA635" i="43"/>
  <c r="BA654" i="43" s="1"/>
  <c r="AZ635" i="43"/>
  <c r="AZ654" i="43" s="1"/>
  <c r="AY635" i="43"/>
  <c r="AY654" i="43" s="1"/>
  <c r="AX635" i="43"/>
  <c r="AX654" i="43" s="1"/>
  <c r="AW635" i="43"/>
  <c r="AW654" i="43" s="1"/>
  <c r="AV635" i="43"/>
  <c r="AV654" i="43" s="1"/>
  <c r="AU635" i="43"/>
  <c r="AU654" i="43" s="1"/>
  <c r="AT635" i="43"/>
  <c r="AT654" i="43" s="1"/>
  <c r="AS635" i="43"/>
  <c r="AS654" i="43" s="1"/>
  <c r="AR635" i="43"/>
  <c r="AR654" i="43" s="1"/>
  <c r="AQ635" i="43"/>
  <c r="AQ654" i="43" s="1"/>
  <c r="AP635" i="43"/>
  <c r="AP654" i="43" s="1"/>
  <c r="AO635" i="43"/>
  <c r="AO654" i="43" s="1"/>
  <c r="AN635" i="43"/>
  <c r="AN654" i="43" s="1"/>
  <c r="AM635" i="43"/>
  <c r="AM654" i="43" s="1"/>
  <c r="AL635" i="43"/>
  <c r="AL654" i="43" s="1"/>
  <c r="AK635" i="43"/>
  <c r="AK654" i="43" s="1"/>
  <c r="AJ635" i="43"/>
  <c r="AJ654" i="43" s="1"/>
  <c r="AI635" i="43"/>
  <c r="AI654" i="43" s="1"/>
  <c r="AH635" i="43"/>
  <c r="AH654" i="43" s="1"/>
  <c r="AG635" i="43"/>
  <c r="AG654" i="43" s="1"/>
  <c r="AF635" i="43"/>
  <c r="AF654" i="43" s="1"/>
  <c r="AE635" i="43"/>
  <c r="AE654" i="43" s="1"/>
  <c r="AD635" i="43"/>
  <c r="AD654" i="43" s="1"/>
  <c r="AC635" i="43"/>
  <c r="AC654" i="43" s="1"/>
  <c r="AB635" i="43"/>
  <c r="AB654" i="43" s="1"/>
  <c r="AA635" i="43"/>
  <c r="AA654" i="43" s="1"/>
  <c r="Z635" i="43"/>
  <c r="Z654" i="43" s="1"/>
  <c r="Y635" i="43"/>
  <c r="Y654" i="43" s="1"/>
  <c r="X635" i="43"/>
  <c r="X654" i="43" s="1"/>
  <c r="W635" i="43"/>
  <c r="W654" i="43" s="1"/>
  <c r="V635" i="43"/>
  <c r="V654" i="43" s="1"/>
  <c r="U635" i="43"/>
  <c r="U654" i="43" s="1"/>
  <c r="T635" i="43"/>
  <c r="T654" i="43" s="1"/>
  <c r="S635" i="43"/>
  <c r="S654" i="43" s="1"/>
  <c r="R635" i="43"/>
  <c r="R654" i="43" s="1"/>
  <c r="Q635" i="43"/>
  <c r="Q654" i="43" s="1"/>
  <c r="P635" i="43"/>
  <c r="P654" i="43" s="1"/>
  <c r="O635" i="43"/>
  <c r="O654" i="43" s="1"/>
  <c r="N635" i="43"/>
  <c r="N654" i="43" s="1"/>
  <c r="M635" i="43"/>
  <c r="M654" i="43" s="1"/>
  <c r="L635" i="43"/>
  <c r="L654" i="43" s="1"/>
  <c r="K635" i="43"/>
  <c r="K654" i="43" s="1"/>
  <c r="J635" i="43"/>
  <c r="J654" i="43" s="1"/>
  <c r="I635" i="43"/>
  <c r="I654" i="43" s="1"/>
  <c r="H635" i="43"/>
  <c r="H654" i="43" s="1"/>
  <c r="G635" i="43"/>
  <c r="G654" i="43" s="1"/>
  <c r="F635" i="43"/>
  <c r="F654" i="43" s="1"/>
  <c r="E635" i="43"/>
  <c r="E654" i="43" s="1"/>
  <c r="D635" i="43"/>
  <c r="D654" i="43" s="1"/>
  <c r="C635" i="43"/>
  <c r="C654" i="43" s="1"/>
  <c r="BM665" i="42"/>
  <c r="BL665" i="42"/>
  <c r="BK665" i="42"/>
  <c r="BJ665" i="42"/>
  <c r="BI665" i="42"/>
  <c r="BH665" i="42"/>
  <c r="BG665" i="42"/>
  <c r="BF665" i="42"/>
  <c r="BE665" i="42"/>
  <c r="BD665" i="42"/>
  <c r="BC665" i="42"/>
  <c r="BB665" i="42"/>
  <c r="BA665" i="42"/>
  <c r="AZ665" i="42"/>
  <c r="AY665" i="42"/>
  <c r="AX665" i="42"/>
  <c r="AW665" i="42"/>
  <c r="AV665" i="42"/>
  <c r="AU665" i="42"/>
  <c r="AT665" i="42"/>
  <c r="AS665" i="42"/>
  <c r="AR665" i="42"/>
  <c r="AQ665" i="42"/>
  <c r="AP665" i="42"/>
  <c r="AO665" i="42"/>
  <c r="AN665" i="42"/>
  <c r="AM665" i="42"/>
  <c r="AL665" i="42"/>
  <c r="AK665" i="42"/>
  <c r="AJ665" i="42"/>
  <c r="AI665" i="42"/>
  <c r="AH665" i="42"/>
  <c r="AG665" i="42"/>
  <c r="AF665" i="42"/>
  <c r="AE665" i="42"/>
  <c r="AD665" i="42"/>
  <c r="AC665" i="42"/>
  <c r="AB665" i="42"/>
  <c r="AA665" i="42"/>
  <c r="Z665" i="42"/>
  <c r="Y665" i="42"/>
  <c r="X665" i="42"/>
  <c r="W665" i="42"/>
  <c r="V665" i="42"/>
  <c r="U665" i="42"/>
  <c r="T665" i="42"/>
  <c r="S665" i="42"/>
  <c r="R665" i="42"/>
  <c r="Q665" i="42"/>
  <c r="P665" i="42"/>
  <c r="O665" i="42"/>
  <c r="N665" i="42"/>
  <c r="M665" i="42"/>
  <c r="L665" i="42"/>
  <c r="K665" i="42"/>
  <c r="J665" i="42"/>
  <c r="I665" i="42"/>
  <c r="H665" i="42"/>
  <c r="G665" i="42"/>
  <c r="F665" i="42"/>
  <c r="E665" i="42"/>
  <c r="D665" i="42"/>
  <c r="C665" i="42"/>
  <c r="BM635" i="42"/>
  <c r="BM654" i="42" s="1"/>
  <c r="BL635" i="42"/>
  <c r="BL654" i="42" s="1"/>
  <c r="BK635" i="42"/>
  <c r="BK654" i="42" s="1"/>
  <c r="BJ635" i="42"/>
  <c r="BJ654" i="42" s="1"/>
  <c r="BI635" i="42"/>
  <c r="BI654" i="42" s="1"/>
  <c r="BH635" i="42"/>
  <c r="BH654" i="42" s="1"/>
  <c r="BG635" i="42"/>
  <c r="BG654" i="42" s="1"/>
  <c r="BF635" i="42"/>
  <c r="BF654" i="42" s="1"/>
  <c r="BE635" i="42"/>
  <c r="BE654" i="42" s="1"/>
  <c r="BD635" i="42"/>
  <c r="BD654" i="42" s="1"/>
  <c r="BC635" i="42"/>
  <c r="BC654" i="42" s="1"/>
  <c r="BB635" i="42"/>
  <c r="BB654" i="42" s="1"/>
  <c r="BA635" i="42"/>
  <c r="BA654" i="42" s="1"/>
  <c r="AZ635" i="42"/>
  <c r="AZ654" i="42" s="1"/>
  <c r="AY635" i="42"/>
  <c r="AY654" i="42" s="1"/>
  <c r="AX635" i="42"/>
  <c r="AX654" i="42" s="1"/>
  <c r="AW635" i="42"/>
  <c r="AW654" i="42" s="1"/>
  <c r="AV635" i="42"/>
  <c r="AV654" i="42" s="1"/>
  <c r="AU635" i="42"/>
  <c r="AU654" i="42" s="1"/>
  <c r="AT635" i="42"/>
  <c r="AT654" i="42" s="1"/>
  <c r="AS635" i="42"/>
  <c r="AS654" i="42" s="1"/>
  <c r="AR635" i="42"/>
  <c r="AR654" i="42" s="1"/>
  <c r="AQ635" i="42"/>
  <c r="AQ654" i="42" s="1"/>
  <c r="AP635" i="42"/>
  <c r="AP654" i="42" s="1"/>
  <c r="AO635" i="42"/>
  <c r="AO654" i="42" s="1"/>
  <c r="AN635" i="42"/>
  <c r="AN654" i="42" s="1"/>
  <c r="AM635" i="42"/>
  <c r="AM654" i="42" s="1"/>
  <c r="AL635" i="42"/>
  <c r="AL654" i="42" s="1"/>
  <c r="AK635" i="42"/>
  <c r="AK654" i="42" s="1"/>
  <c r="AJ635" i="42"/>
  <c r="AJ654" i="42" s="1"/>
  <c r="AI635" i="42"/>
  <c r="AI654" i="42" s="1"/>
  <c r="AH635" i="42"/>
  <c r="AH654" i="42" s="1"/>
  <c r="AG635" i="42"/>
  <c r="AG654" i="42" s="1"/>
  <c r="AF635" i="42"/>
  <c r="AF654" i="42" s="1"/>
  <c r="AE635" i="42"/>
  <c r="AE654" i="42" s="1"/>
  <c r="AD635" i="42"/>
  <c r="AD654" i="42" s="1"/>
  <c r="AC635" i="42"/>
  <c r="AC654" i="42" s="1"/>
  <c r="AB635" i="42"/>
  <c r="AB654" i="42" s="1"/>
  <c r="AA635" i="42"/>
  <c r="AA654" i="42" s="1"/>
  <c r="Z635" i="42"/>
  <c r="Z654" i="42" s="1"/>
  <c r="Y635" i="42"/>
  <c r="Y654" i="42" s="1"/>
  <c r="X635" i="42"/>
  <c r="X654" i="42" s="1"/>
  <c r="W635" i="42"/>
  <c r="W654" i="42" s="1"/>
  <c r="V635" i="42"/>
  <c r="V654" i="42" s="1"/>
  <c r="U635" i="42"/>
  <c r="U654" i="42" s="1"/>
  <c r="T635" i="42"/>
  <c r="T654" i="42" s="1"/>
  <c r="S635" i="42"/>
  <c r="S654" i="42" s="1"/>
  <c r="R635" i="42"/>
  <c r="R654" i="42" s="1"/>
  <c r="Q635" i="42"/>
  <c r="Q654" i="42" s="1"/>
  <c r="P635" i="42"/>
  <c r="P654" i="42" s="1"/>
  <c r="O635" i="42"/>
  <c r="O654" i="42" s="1"/>
  <c r="N635" i="42"/>
  <c r="N654" i="42" s="1"/>
  <c r="M635" i="42"/>
  <c r="M654" i="42" s="1"/>
  <c r="L635" i="42"/>
  <c r="L654" i="42" s="1"/>
  <c r="K635" i="42"/>
  <c r="K654" i="42" s="1"/>
  <c r="J635" i="42"/>
  <c r="J654" i="42" s="1"/>
  <c r="I635" i="42"/>
  <c r="I654" i="42" s="1"/>
  <c r="H635" i="42"/>
  <c r="H654" i="42" s="1"/>
  <c r="G635" i="42"/>
  <c r="G654" i="42" s="1"/>
  <c r="F635" i="42"/>
  <c r="F654" i="42" s="1"/>
  <c r="E635" i="42"/>
  <c r="E654" i="42" s="1"/>
  <c r="D635" i="42"/>
  <c r="D654" i="42" s="1"/>
  <c r="C635" i="42"/>
  <c r="C654" i="42" s="1"/>
  <c r="BM665" i="41"/>
  <c r="BL665" i="41"/>
  <c r="BK665" i="41"/>
  <c r="BJ665" i="41"/>
  <c r="BI665" i="41"/>
  <c r="BH665" i="41"/>
  <c r="BG665" i="41"/>
  <c r="BF665" i="41"/>
  <c r="BE665" i="41"/>
  <c r="BD665" i="41"/>
  <c r="BC665" i="41"/>
  <c r="BB665" i="41"/>
  <c r="BA665" i="41"/>
  <c r="AZ665" i="41"/>
  <c r="AY665" i="41"/>
  <c r="AX665" i="41"/>
  <c r="AW665" i="41"/>
  <c r="AV665" i="41"/>
  <c r="AU665" i="41"/>
  <c r="AT665" i="41"/>
  <c r="AS665" i="41"/>
  <c r="AR665" i="41"/>
  <c r="AQ665" i="41"/>
  <c r="AP665" i="41"/>
  <c r="AO665" i="41"/>
  <c r="AN665" i="41"/>
  <c r="AM665" i="41"/>
  <c r="AL665" i="41"/>
  <c r="AK665" i="41"/>
  <c r="AJ665" i="41"/>
  <c r="AI665" i="41"/>
  <c r="AH665" i="41"/>
  <c r="AG665" i="41"/>
  <c r="AF665" i="41"/>
  <c r="AE665" i="41"/>
  <c r="AD665" i="41"/>
  <c r="AC665" i="41"/>
  <c r="AB665" i="41"/>
  <c r="AA665" i="41"/>
  <c r="Z665" i="41"/>
  <c r="Y665" i="41"/>
  <c r="X665" i="41"/>
  <c r="W665" i="41"/>
  <c r="V665" i="41"/>
  <c r="U665" i="41"/>
  <c r="T665" i="41"/>
  <c r="S665" i="41"/>
  <c r="R665" i="41"/>
  <c r="Q665" i="41"/>
  <c r="P665" i="41"/>
  <c r="O665" i="41"/>
  <c r="N665" i="41"/>
  <c r="M665" i="41"/>
  <c r="L665" i="41"/>
  <c r="K665" i="41"/>
  <c r="J665" i="41"/>
  <c r="I665" i="41"/>
  <c r="H665" i="41"/>
  <c r="G665" i="41"/>
  <c r="F665" i="41"/>
  <c r="E665" i="41"/>
  <c r="D665" i="41"/>
  <c r="C665" i="41"/>
  <c r="BM635" i="41"/>
  <c r="BM654" i="41" s="1"/>
  <c r="BL635" i="41"/>
  <c r="BL654" i="41" s="1"/>
  <c r="BK635" i="41"/>
  <c r="BK654" i="41" s="1"/>
  <c r="BJ635" i="41"/>
  <c r="BJ654" i="41" s="1"/>
  <c r="BI635" i="41"/>
  <c r="BI654" i="41" s="1"/>
  <c r="BH635" i="41"/>
  <c r="BH654" i="41" s="1"/>
  <c r="BG635" i="41"/>
  <c r="BG654" i="41" s="1"/>
  <c r="BF635" i="41"/>
  <c r="BF654" i="41" s="1"/>
  <c r="BE635" i="41"/>
  <c r="BE654" i="41" s="1"/>
  <c r="BD635" i="41"/>
  <c r="BD654" i="41" s="1"/>
  <c r="BC635" i="41"/>
  <c r="BC654" i="41" s="1"/>
  <c r="BB635" i="41"/>
  <c r="BB654" i="41" s="1"/>
  <c r="BA635" i="41"/>
  <c r="BA654" i="41" s="1"/>
  <c r="AZ635" i="41"/>
  <c r="AZ654" i="41" s="1"/>
  <c r="AY635" i="41"/>
  <c r="AY654" i="41" s="1"/>
  <c r="AX635" i="41"/>
  <c r="AX654" i="41" s="1"/>
  <c r="AW635" i="41"/>
  <c r="AW654" i="41" s="1"/>
  <c r="AV635" i="41"/>
  <c r="AV654" i="41" s="1"/>
  <c r="AU635" i="41"/>
  <c r="AU654" i="41" s="1"/>
  <c r="AT635" i="41"/>
  <c r="AT654" i="41" s="1"/>
  <c r="AS635" i="41"/>
  <c r="AS654" i="41" s="1"/>
  <c r="AR635" i="41"/>
  <c r="AR654" i="41" s="1"/>
  <c r="AQ635" i="41"/>
  <c r="AQ654" i="41" s="1"/>
  <c r="AP635" i="41"/>
  <c r="AP654" i="41" s="1"/>
  <c r="AO635" i="41"/>
  <c r="AO654" i="41" s="1"/>
  <c r="AN635" i="41"/>
  <c r="AN654" i="41" s="1"/>
  <c r="AM635" i="41"/>
  <c r="AM654" i="41" s="1"/>
  <c r="AL635" i="41"/>
  <c r="AL654" i="41" s="1"/>
  <c r="AK635" i="41"/>
  <c r="AK654" i="41" s="1"/>
  <c r="AJ635" i="41"/>
  <c r="AJ654" i="41" s="1"/>
  <c r="AI635" i="41"/>
  <c r="AI654" i="41" s="1"/>
  <c r="AH635" i="41"/>
  <c r="AH654" i="41" s="1"/>
  <c r="AG635" i="41"/>
  <c r="AG654" i="41" s="1"/>
  <c r="AF635" i="41"/>
  <c r="AF654" i="41" s="1"/>
  <c r="AE635" i="41"/>
  <c r="AE654" i="41" s="1"/>
  <c r="AD635" i="41"/>
  <c r="AD654" i="41" s="1"/>
  <c r="AC635" i="41"/>
  <c r="AC654" i="41" s="1"/>
  <c r="AB635" i="41"/>
  <c r="AB654" i="41" s="1"/>
  <c r="AA635" i="41"/>
  <c r="AA654" i="41" s="1"/>
  <c r="Z635" i="41"/>
  <c r="Z654" i="41" s="1"/>
  <c r="Y635" i="41"/>
  <c r="Y654" i="41" s="1"/>
  <c r="X635" i="41"/>
  <c r="X654" i="41" s="1"/>
  <c r="W635" i="41"/>
  <c r="W654" i="41" s="1"/>
  <c r="V635" i="41"/>
  <c r="V654" i="41" s="1"/>
  <c r="U635" i="41"/>
  <c r="U654" i="41" s="1"/>
  <c r="T635" i="41"/>
  <c r="T654" i="41" s="1"/>
  <c r="S635" i="41"/>
  <c r="S654" i="41" s="1"/>
  <c r="R635" i="41"/>
  <c r="R654" i="41" s="1"/>
  <c r="Q635" i="41"/>
  <c r="Q654" i="41" s="1"/>
  <c r="P635" i="41"/>
  <c r="P654" i="41" s="1"/>
  <c r="O635" i="41"/>
  <c r="O654" i="41" s="1"/>
  <c r="N635" i="41"/>
  <c r="N654" i="41" s="1"/>
  <c r="M635" i="41"/>
  <c r="M654" i="41" s="1"/>
  <c r="L635" i="41"/>
  <c r="L654" i="41" s="1"/>
  <c r="K635" i="41"/>
  <c r="K654" i="41" s="1"/>
  <c r="J635" i="41"/>
  <c r="J654" i="41" s="1"/>
  <c r="I635" i="41"/>
  <c r="I654" i="41" s="1"/>
  <c r="H635" i="41"/>
  <c r="H654" i="41" s="1"/>
  <c r="G635" i="41"/>
  <c r="G654" i="41" s="1"/>
  <c r="F635" i="41"/>
  <c r="F654" i="41" s="1"/>
  <c r="E635" i="41"/>
  <c r="E654" i="41" s="1"/>
  <c r="D635" i="41"/>
  <c r="D654" i="41" s="1"/>
  <c r="C635" i="41"/>
  <c r="C654" i="41" s="1"/>
  <c r="BM665" i="40"/>
  <c r="BL665" i="40"/>
  <c r="BK665" i="40"/>
  <c r="BJ665" i="40"/>
  <c r="BI665" i="40"/>
  <c r="BH665" i="40"/>
  <c r="BG665" i="40"/>
  <c r="BF665" i="40"/>
  <c r="BE665" i="40"/>
  <c r="BD665" i="40"/>
  <c r="BC665" i="40"/>
  <c r="BB665" i="40"/>
  <c r="BA665" i="40"/>
  <c r="AZ665" i="40"/>
  <c r="AY665" i="40"/>
  <c r="AX665" i="40"/>
  <c r="AW665" i="40"/>
  <c r="AV665" i="40"/>
  <c r="AU665" i="40"/>
  <c r="AT665" i="40"/>
  <c r="AS665" i="40"/>
  <c r="AR665" i="40"/>
  <c r="AQ665" i="40"/>
  <c r="AP665" i="40"/>
  <c r="AO665" i="40"/>
  <c r="AN665" i="40"/>
  <c r="AM665" i="40"/>
  <c r="AL665" i="40"/>
  <c r="AK665" i="40"/>
  <c r="AJ665" i="40"/>
  <c r="AI665" i="40"/>
  <c r="AH665" i="40"/>
  <c r="AG665" i="40"/>
  <c r="AF665" i="40"/>
  <c r="AE665" i="40"/>
  <c r="AD665" i="40"/>
  <c r="AC665" i="40"/>
  <c r="AB665" i="40"/>
  <c r="AA665" i="40"/>
  <c r="Z665" i="40"/>
  <c r="Y665" i="40"/>
  <c r="X665" i="40"/>
  <c r="W665" i="40"/>
  <c r="V665" i="40"/>
  <c r="U665" i="40"/>
  <c r="T665" i="40"/>
  <c r="S665" i="40"/>
  <c r="R665" i="40"/>
  <c r="Q665" i="40"/>
  <c r="P665" i="40"/>
  <c r="O665" i="40"/>
  <c r="N665" i="40"/>
  <c r="M665" i="40"/>
  <c r="L665" i="40"/>
  <c r="K665" i="40"/>
  <c r="J665" i="40"/>
  <c r="I665" i="40"/>
  <c r="H665" i="40"/>
  <c r="G665" i="40"/>
  <c r="F665" i="40"/>
  <c r="E665" i="40"/>
  <c r="D665" i="40"/>
  <c r="C665" i="40"/>
  <c r="BM635" i="40"/>
  <c r="BM654" i="40" s="1"/>
  <c r="BL635" i="40"/>
  <c r="BL654" i="40" s="1"/>
  <c r="BK635" i="40"/>
  <c r="BK654" i="40" s="1"/>
  <c r="BJ635" i="40"/>
  <c r="BJ654" i="40" s="1"/>
  <c r="BI635" i="40"/>
  <c r="BI654" i="40" s="1"/>
  <c r="BH635" i="40"/>
  <c r="BH654" i="40" s="1"/>
  <c r="BG635" i="40"/>
  <c r="BG654" i="40" s="1"/>
  <c r="BF635" i="40"/>
  <c r="BF654" i="40" s="1"/>
  <c r="BE635" i="40"/>
  <c r="BE654" i="40" s="1"/>
  <c r="BD635" i="40"/>
  <c r="BD654" i="40" s="1"/>
  <c r="BC635" i="40"/>
  <c r="BC654" i="40" s="1"/>
  <c r="BB635" i="40"/>
  <c r="BB654" i="40" s="1"/>
  <c r="BA635" i="40"/>
  <c r="BA654" i="40" s="1"/>
  <c r="AZ635" i="40"/>
  <c r="AZ654" i="40" s="1"/>
  <c r="AY635" i="40"/>
  <c r="AY654" i="40" s="1"/>
  <c r="AX635" i="40"/>
  <c r="AX654" i="40" s="1"/>
  <c r="AW635" i="40"/>
  <c r="AW654" i="40" s="1"/>
  <c r="AV635" i="40"/>
  <c r="AV654" i="40" s="1"/>
  <c r="AU635" i="40"/>
  <c r="AU654" i="40" s="1"/>
  <c r="AT635" i="40"/>
  <c r="AT654" i="40" s="1"/>
  <c r="AS635" i="40"/>
  <c r="AS654" i="40" s="1"/>
  <c r="AR635" i="40"/>
  <c r="AR654" i="40" s="1"/>
  <c r="AQ635" i="40"/>
  <c r="AQ654" i="40" s="1"/>
  <c r="AP635" i="40"/>
  <c r="AP654" i="40" s="1"/>
  <c r="AO635" i="40"/>
  <c r="AO654" i="40" s="1"/>
  <c r="AN635" i="40"/>
  <c r="AN654" i="40" s="1"/>
  <c r="AM635" i="40"/>
  <c r="AM654" i="40" s="1"/>
  <c r="AL635" i="40"/>
  <c r="AL654" i="40" s="1"/>
  <c r="AK635" i="40"/>
  <c r="AK654" i="40" s="1"/>
  <c r="AJ635" i="40"/>
  <c r="AJ654" i="40" s="1"/>
  <c r="AI635" i="40"/>
  <c r="AI654" i="40" s="1"/>
  <c r="AH635" i="40"/>
  <c r="AH654" i="40" s="1"/>
  <c r="AG635" i="40"/>
  <c r="AG654" i="40" s="1"/>
  <c r="AF635" i="40"/>
  <c r="AF654" i="40" s="1"/>
  <c r="AE635" i="40"/>
  <c r="AE654" i="40" s="1"/>
  <c r="AD635" i="40"/>
  <c r="AD654" i="40" s="1"/>
  <c r="AC635" i="40"/>
  <c r="AC654" i="40" s="1"/>
  <c r="AB635" i="40"/>
  <c r="AB654" i="40" s="1"/>
  <c r="AA635" i="40"/>
  <c r="AA654" i="40" s="1"/>
  <c r="Z635" i="40"/>
  <c r="Z654" i="40" s="1"/>
  <c r="Y635" i="40"/>
  <c r="Y654" i="40" s="1"/>
  <c r="X635" i="40"/>
  <c r="X654" i="40" s="1"/>
  <c r="W635" i="40"/>
  <c r="W654" i="40" s="1"/>
  <c r="V635" i="40"/>
  <c r="V654" i="40" s="1"/>
  <c r="U635" i="40"/>
  <c r="U654" i="40" s="1"/>
  <c r="T635" i="40"/>
  <c r="T654" i="40" s="1"/>
  <c r="S635" i="40"/>
  <c r="S654" i="40" s="1"/>
  <c r="R635" i="40"/>
  <c r="R654" i="40" s="1"/>
  <c r="Q635" i="40"/>
  <c r="Q654" i="40" s="1"/>
  <c r="P635" i="40"/>
  <c r="P654" i="40" s="1"/>
  <c r="O635" i="40"/>
  <c r="O654" i="40" s="1"/>
  <c r="N635" i="40"/>
  <c r="N654" i="40" s="1"/>
  <c r="M635" i="40"/>
  <c r="M654" i="40" s="1"/>
  <c r="L635" i="40"/>
  <c r="L654" i="40" s="1"/>
  <c r="K635" i="40"/>
  <c r="K654" i="40" s="1"/>
  <c r="J635" i="40"/>
  <c r="J654" i="40" s="1"/>
  <c r="I635" i="40"/>
  <c r="I654" i="40" s="1"/>
  <c r="H635" i="40"/>
  <c r="H654" i="40" s="1"/>
  <c r="G635" i="40"/>
  <c r="G654" i="40" s="1"/>
  <c r="F635" i="40"/>
  <c r="F654" i="40" s="1"/>
  <c r="E635" i="40"/>
  <c r="E654" i="40" s="1"/>
  <c r="D635" i="40"/>
  <c r="D654" i="40" s="1"/>
  <c r="C635" i="40"/>
  <c r="C654" i="40" s="1"/>
  <c r="BM665" i="39"/>
  <c r="BL665" i="39"/>
  <c r="BK665" i="39"/>
  <c r="BJ665" i="39"/>
  <c r="BI665" i="39"/>
  <c r="BH665" i="39"/>
  <c r="BG665" i="39"/>
  <c r="BF665" i="39"/>
  <c r="BE665" i="39"/>
  <c r="BD665" i="39"/>
  <c r="BC665" i="39"/>
  <c r="BB665" i="39"/>
  <c r="BA665" i="39"/>
  <c r="AZ665" i="39"/>
  <c r="AY665" i="39"/>
  <c r="AX665" i="39"/>
  <c r="AW665" i="39"/>
  <c r="AV665" i="39"/>
  <c r="AU665" i="39"/>
  <c r="AT665" i="39"/>
  <c r="AS665" i="39"/>
  <c r="AR665" i="39"/>
  <c r="AQ665" i="39"/>
  <c r="AP665" i="39"/>
  <c r="AO665" i="39"/>
  <c r="AN665" i="39"/>
  <c r="AM665" i="39"/>
  <c r="AL665" i="39"/>
  <c r="AK665" i="39"/>
  <c r="AJ665" i="39"/>
  <c r="AI665" i="39"/>
  <c r="AH665" i="39"/>
  <c r="AG665" i="39"/>
  <c r="AF665" i="39"/>
  <c r="AE665" i="39"/>
  <c r="AD665" i="39"/>
  <c r="AC665" i="39"/>
  <c r="AB665" i="39"/>
  <c r="AA665" i="39"/>
  <c r="Z665" i="39"/>
  <c r="Y665" i="39"/>
  <c r="X665" i="39"/>
  <c r="W665" i="39"/>
  <c r="V665" i="39"/>
  <c r="U665" i="39"/>
  <c r="T665" i="39"/>
  <c r="S665" i="39"/>
  <c r="R665" i="39"/>
  <c r="Q665" i="39"/>
  <c r="P665" i="39"/>
  <c r="O665" i="39"/>
  <c r="N665" i="39"/>
  <c r="M665" i="39"/>
  <c r="L665" i="39"/>
  <c r="K665" i="39"/>
  <c r="J665" i="39"/>
  <c r="I665" i="39"/>
  <c r="H665" i="39"/>
  <c r="G665" i="39"/>
  <c r="F665" i="39"/>
  <c r="E665" i="39"/>
  <c r="D665" i="39"/>
  <c r="C665" i="39"/>
  <c r="BM635" i="39"/>
  <c r="BM654" i="39" s="1"/>
  <c r="BL635" i="39"/>
  <c r="BL654" i="39" s="1"/>
  <c r="BK635" i="39"/>
  <c r="BK654" i="39" s="1"/>
  <c r="BJ635" i="39"/>
  <c r="BJ654" i="39" s="1"/>
  <c r="BI635" i="39"/>
  <c r="BI654" i="39" s="1"/>
  <c r="BH635" i="39"/>
  <c r="BH654" i="39" s="1"/>
  <c r="BG635" i="39"/>
  <c r="BG654" i="39" s="1"/>
  <c r="BF635" i="39"/>
  <c r="BF654" i="39" s="1"/>
  <c r="BE635" i="39"/>
  <c r="BE654" i="39" s="1"/>
  <c r="BD635" i="39"/>
  <c r="BD654" i="39" s="1"/>
  <c r="BC635" i="39"/>
  <c r="BC654" i="39" s="1"/>
  <c r="BB635" i="39"/>
  <c r="BB654" i="39" s="1"/>
  <c r="BA635" i="39"/>
  <c r="BA654" i="39" s="1"/>
  <c r="AZ635" i="39"/>
  <c r="AZ654" i="39" s="1"/>
  <c r="AY635" i="39"/>
  <c r="AY654" i="39" s="1"/>
  <c r="AX635" i="39"/>
  <c r="AX654" i="39" s="1"/>
  <c r="AW635" i="39"/>
  <c r="AW654" i="39" s="1"/>
  <c r="AV635" i="39"/>
  <c r="AV654" i="39" s="1"/>
  <c r="AU635" i="39"/>
  <c r="AU654" i="39" s="1"/>
  <c r="AT635" i="39"/>
  <c r="AT654" i="39" s="1"/>
  <c r="AS635" i="39"/>
  <c r="AS654" i="39" s="1"/>
  <c r="AR635" i="39"/>
  <c r="AR654" i="39" s="1"/>
  <c r="AQ635" i="39"/>
  <c r="AQ654" i="39" s="1"/>
  <c r="AP635" i="39"/>
  <c r="AP654" i="39" s="1"/>
  <c r="AO635" i="39"/>
  <c r="AO654" i="39" s="1"/>
  <c r="AN635" i="39"/>
  <c r="AN654" i="39" s="1"/>
  <c r="AM635" i="39"/>
  <c r="AM654" i="39" s="1"/>
  <c r="AL635" i="39"/>
  <c r="AL654" i="39" s="1"/>
  <c r="AK635" i="39"/>
  <c r="AK654" i="39" s="1"/>
  <c r="AJ635" i="39"/>
  <c r="AJ654" i="39" s="1"/>
  <c r="AI635" i="39"/>
  <c r="AI654" i="39" s="1"/>
  <c r="AH635" i="39"/>
  <c r="AH654" i="39" s="1"/>
  <c r="AG635" i="39"/>
  <c r="AG654" i="39" s="1"/>
  <c r="AF635" i="39"/>
  <c r="AF654" i="39" s="1"/>
  <c r="AE635" i="39"/>
  <c r="AE654" i="39" s="1"/>
  <c r="AD635" i="39"/>
  <c r="AD654" i="39" s="1"/>
  <c r="AC635" i="39"/>
  <c r="AC654" i="39" s="1"/>
  <c r="AB635" i="39"/>
  <c r="AB654" i="39" s="1"/>
  <c r="AA635" i="39"/>
  <c r="AA654" i="39" s="1"/>
  <c r="Z635" i="39"/>
  <c r="Z654" i="39" s="1"/>
  <c r="Y635" i="39"/>
  <c r="Y654" i="39" s="1"/>
  <c r="X635" i="39"/>
  <c r="X654" i="39" s="1"/>
  <c r="W635" i="39"/>
  <c r="W654" i="39" s="1"/>
  <c r="V635" i="39"/>
  <c r="V654" i="39" s="1"/>
  <c r="U635" i="39"/>
  <c r="U654" i="39" s="1"/>
  <c r="T635" i="39"/>
  <c r="T654" i="39" s="1"/>
  <c r="S635" i="39"/>
  <c r="S654" i="39" s="1"/>
  <c r="R635" i="39"/>
  <c r="R654" i="39" s="1"/>
  <c r="Q635" i="39"/>
  <c r="Q654" i="39" s="1"/>
  <c r="P635" i="39"/>
  <c r="P654" i="39" s="1"/>
  <c r="O635" i="39"/>
  <c r="O654" i="39" s="1"/>
  <c r="N635" i="39"/>
  <c r="N654" i="39" s="1"/>
  <c r="M635" i="39"/>
  <c r="M654" i="39" s="1"/>
  <c r="L635" i="39"/>
  <c r="L654" i="39" s="1"/>
  <c r="K635" i="39"/>
  <c r="K654" i="39" s="1"/>
  <c r="J635" i="39"/>
  <c r="J654" i="39" s="1"/>
  <c r="I635" i="39"/>
  <c r="I654" i="39" s="1"/>
  <c r="H635" i="39"/>
  <c r="H654" i="39" s="1"/>
  <c r="G635" i="39"/>
  <c r="G654" i="39" s="1"/>
  <c r="F635" i="39"/>
  <c r="F654" i="39" s="1"/>
  <c r="E635" i="39"/>
  <c r="E654" i="39" s="1"/>
  <c r="D635" i="39"/>
  <c r="D654" i="39" s="1"/>
  <c r="C635" i="39"/>
  <c r="C654" i="39" s="1"/>
  <c r="BM665" i="38"/>
  <c r="BL665" i="38"/>
  <c r="BK665" i="38"/>
  <c r="BJ665" i="38"/>
  <c r="BI665" i="38"/>
  <c r="BH665" i="38"/>
  <c r="BG665" i="38"/>
  <c r="BF665" i="38"/>
  <c r="BE665" i="38"/>
  <c r="BD665" i="38"/>
  <c r="BC665" i="38"/>
  <c r="BB665" i="38"/>
  <c r="BA665" i="38"/>
  <c r="AZ665" i="38"/>
  <c r="AY665" i="38"/>
  <c r="AX665" i="38"/>
  <c r="AW665" i="38"/>
  <c r="AV665" i="38"/>
  <c r="AU665" i="38"/>
  <c r="AT665" i="38"/>
  <c r="AS665" i="38"/>
  <c r="AR665" i="38"/>
  <c r="AQ665" i="38"/>
  <c r="AP665" i="38"/>
  <c r="AO665" i="38"/>
  <c r="AN665" i="38"/>
  <c r="AM665" i="38"/>
  <c r="AL665" i="38"/>
  <c r="AK665" i="38"/>
  <c r="AJ665" i="38"/>
  <c r="AI665" i="38"/>
  <c r="AH665" i="38"/>
  <c r="AG665" i="38"/>
  <c r="AF665" i="38"/>
  <c r="AE665" i="38"/>
  <c r="AD665" i="38"/>
  <c r="AC665" i="38"/>
  <c r="AB665" i="38"/>
  <c r="AA665" i="38"/>
  <c r="Z665" i="38"/>
  <c r="Y665" i="38"/>
  <c r="X665" i="38"/>
  <c r="W665" i="38"/>
  <c r="V665" i="38"/>
  <c r="U665" i="38"/>
  <c r="T665" i="38"/>
  <c r="S665" i="38"/>
  <c r="R665" i="38"/>
  <c r="Q665" i="38"/>
  <c r="P665" i="38"/>
  <c r="O665" i="38"/>
  <c r="N665" i="38"/>
  <c r="M665" i="38"/>
  <c r="L665" i="38"/>
  <c r="K665" i="38"/>
  <c r="J665" i="38"/>
  <c r="I665" i="38"/>
  <c r="H665" i="38"/>
  <c r="G665" i="38"/>
  <c r="F665" i="38"/>
  <c r="E665" i="38"/>
  <c r="D665" i="38"/>
  <c r="C665" i="38"/>
  <c r="BM635" i="38"/>
  <c r="BM654" i="38" s="1"/>
  <c r="BL635" i="38"/>
  <c r="BL654" i="38" s="1"/>
  <c r="BK635" i="38"/>
  <c r="BK654" i="38" s="1"/>
  <c r="BJ635" i="38"/>
  <c r="BJ654" i="38" s="1"/>
  <c r="BI635" i="38"/>
  <c r="BI654" i="38" s="1"/>
  <c r="BH635" i="38"/>
  <c r="BH654" i="38" s="1"/>
  <c r="BG635" i="38"/>
  <c r="BG654" i="38" s="1"/>
  <c r="BF635" i="38"/>
  <c r="BF654" i="38" s="1"/>
  <c r="BE635" i="38"/>
  <c r="BE654" i="38" s="1"/>
  <c r="BD635" i="38"/>
  <c r="BD654" i="38" s="1"/>
  <c r="BC635" i="38"/>
  <c r="BC654" i="38" s="1"/>
  <c r="BB635" i="38"/>
  <c r="BB654" i="38" s="1"/>
  <c r="BA635" i="38"/>
  <c r="BA654" i="38" s="1"/>
  <c r="AZ635" i="38"/>
  <c r="AZ654" i="38" s="1"/>
  <c r="AY635" i="38"/>
  <c r="AY654" i="38" s="1"/>
  <c r="AX635" i="38"/>
  <c r="AX654" i="38" s="1"/>
  <c r="AW635" i="38"/>
  <c r="AW654" i="38" s="1"/>
  <c r="AV635" i="38"/>
  <c r="AV654" i="38" s="1"/>
  <c r="AU635" i="38"/>
  <c r="AU654" i="38" s="1"/>
  <c r="AT635" i="38"/>
  <c r="AT654" i="38" s="1"/>
  <c r="AS635" i="38"/>
  <c r="AS654" i="38" s="1"/>
  <c r="AR635" i="38"/>
  <c r="AR654" i="38" s="1"/>
  <c r="AQ635" i="38"/>
  <c r="AQ654" i="38" s="1"/>
  <c r="AP635" i="38"/>
  <c r="AP654" i="38" s="1"/>
  <c r="AO635" i="38"/>
  <c r="AO654" i="38" s="1"/>
  <c r="AN635" i="38"/>
  <c r="AN654" i="38" s="1"/>
  <c r="AM635" i="38"/>
  <c r="AM654" i="38" s="1"/>
  <c r="AL635" i="38"/>
  <c r="AL654" i="38" s="1"/>
  <c r="AK635" i="38"/>
  <c r="AK654" i="38" s="1"/>
  <c r="AJ635" i="38"/>
  <c r="AJ654" i="38" s="1"/>
  <c r="AI635" i="38"/>
  <c r="AI654" i="38" s="1"/>
  <c r="AH635" i="38"/>
  <c r="AH654" i="38" s="1"/>
  <c r="AG635" i="38"/>
  <c r="AG654" i="38" s="1"/>
  <c r="AF635" i="38"/>
  <c r="AF654" i="38" s="1"/>
  <c r="AE635" i="38"/>
  <c r="AE654" i="38" s="1"/>
  <c r="AD635" i="38"/>
  <c r="AD654" i="38" s="1"/>
  <c r="AC635" i="38"/>
  <c r="AC654" i="38" s="1"/>
  <c r="AB635" i="38"/>
  <c r="AB654" i="38" s="1"/>
  <c r="AA635" i="38"/>
  <c r="AA654" i="38" s="1"/>
  <c r="Z635" i="38"/>
  <c r="Z654" i="38" s="1"/>
  <c r="Y635" i="38"/>
  <c r="Y654" i="38" s="1"/>
  <c r="X635" i="38"/>
  <c r="X654" i="38" s="1"/>
  <c r="W635" i="38"/>
  <c r="W654" i="38" s="1"/>
  <c r="V635" i="38"/>
  <c r="V654" i="38" s="1"/>
  <c r="U635" i="38"/>
  <c r="U654" i="38" s="1"/>
  <c r="T635" i="38"/>
  <c r="T654" i="38" s="1"/>
  <c r="S635" i="38"/>
  <c r="S654" i="38" s="1"/>
  <c r="R635" i="38"/>
  <c r="R654" i="38" s="1"/>
  <c r="Q635" i="38"/>
  <c r="Q654" i="38" s="1"/>
  <c r="P635" i="38"/>
  <c r="P654" i="38" s="1"/>
  <c r="O635" i="38"/>
  <c r="O654" i="38" s="1"/>
  <c r="N635" i="38"/>
  <c r="N654" i="38" s="1"/>
  <c r="M635" i="38"/>
  <c r="M654" i="38" s="1"/>
  <c r="L635" i="38"/>
  <c r="L654" i="38" s="1"/>
  <c r="K635" i="38"/>
  <c r="K654" i="38" s="1"/>
  <c r="J635" i="38"/>
  <c r="J654" i="38" s="1"/>
  <c r="I635" i="38"/>
  <c r="I654" i="38" s="1"/>
  <c r="H635" i="38"/>
  <c r="H654" i="38" s="1"/>
  <c r="G635" i="38"/>
  <c r="G654" i="38" s="1"/>
  <c r="F635" i="38"/>
  <c r="F654" i="38" s="1"/>
  <c r="E635" i="38"/>
  <c r="E654" i="38" s="1"/>
  <c r="D635" i="38"/>
  <c r="D654" i="38" s="1"/>
  <c r="C635" i="38"/>
  <c r="C654" i="38" s="1"/>
  <c r="C636" i="39"/>
  <c r="C12" i="36" l="1"/>
  <c r="C11" i="36"/>
  <c r="C10" i="36"/>
  <c r="C9" i="36"/>
  <c r="C8" i="36"/>
  <c r="C7" i="36"/>
  <c r="C6" i="36"/>
  <c r="C5" i="36"/>
  <c r="C4" i="36"/>
  <c r="D2" i="34" s="1"/>
  <c r="C3" i="36"/>
  <c r="Z25" i="9" l="1"/>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BM665" i="7"/>
  <c r="BL665" i="7"/>
  <c r="BK665" i="7"/>
  <c r="BJ665" i="7"/>
  <c r="BI665" i="7"/>
  <c r="BH665" i="7"/>
  <c r="BG665" i="7"/>
  <c r="BF665" i="7"/>
  <c r="BE665" i="7"/>
  <c r="BD665" i="7"/>
  <c r="BC665" i="7"/>
  <c r="BB665" i="7"/>
  <c r="BA665" i="7"/>
  <c r="AZ665" i="7"/>
  <c r="AY665" i="7"/>
  <c r="AX665" i="7"/>
  <c r="AW665" i="7"/>
  <c r="AV665" i="7"/>
  <c r="AU665" i="7"/>
  <c r="AT665" i="7"/>
  <c r="AS665" i="7"/>
  <c r="AR665" i="7"/>
  <c r="AQ665" i="7"/>
  <c r="AP665" i="7"/>
  <c r="AO665" i="7"/>
  <c r="AN665" i="7"/>
  <c r="AM665" i="7"/>
  <c r="AL665" i="7"/>
  <c r="AK665" i="7"/>
  <c r="AJ665" i="7"/>
  <c r="AI665" i="7"/>
  <c r="AH665" i="7"/>
  <c r="AG665" i="7"/>
  <c r="AF665" i="7"/>
  <c r="AE665" i="7"/>
  <c r="AD665" i="7"/>
  <c r="AC665" i="7"/>
  <c r="AB665" i="7"/>
  <c r="AA665" i="7"/>
  <c r="Z665" i="7"/>
  <c r="Y665" i="7"/>
  <c r="X665" i="7"/>
  <c r="W665" i="7"/>
  <c r="V665" i="7"/>
  <c r="U665" i="7"/>
  <c r="T665" i="7"/>
  <c r="S665" i="7"/>
  <c r="R665" i="7"/>
  <c r="Q665" i="7"/>
  <c r="P665" i="7"/>
  <c r="O665" i="7"/>
  <c r="N665" i="7"/>
  <c r="M665" i="7"/>
  <c r="L665" i="7"/>
  <c r="K665" i="7"/>
  <c r="J665" i="7"/>
  <c r="I665" i="7"/>
  <c r="H665" i="7"/>
  <c r="G665" i="7"/>
  <c r="F665" i="7"/>
  <c r="E665" i="7"/>
  <c r="D665" i="7"/>
  <c r="C665" i="7"/>
  <c r="BE26" i="12"/>
  <c r="D656" i="7" s="1"/>
  <c r="BF26" i="12"/>
  <c r="D656" i="39" s="1"/>
  <c r="BG26" i="12"/>
  <c r="D656" i="41" s="1"/>
  <c r="BH26" i="12"/>
  <c r="D656" i="38" s="1"/>
  <c r="BI26" i="12"/>
  <c r="D656" i="40" s="1"/>
  <c r="BJ26" i="12"/>
  <c r="D656" i="42" s="1"/>
  <c r="BK26" i="12"/>
  <c r="D656" i="43" s="1"/>
  <c r="BE27" i="12"/>
  <c r="E656" i="7" s="1"/>
  <c r="BF27" i="12"/>
  <c r="E656" i="39" s="1"/>
  <c r="BG27" i="12"/>
  <c r="E656" i="41" s="1"/>
  <c r="BH27" i="12"/>
  <c r="E656" i="38" s="1"/>
  <c r="BI27" i="12"/>
  <c r="E656" i="40" s="1"/>
  <c r="BJ27" i="12"/>
  <c r="E656" i="42" s="1"/>
  <c r="BK27" i="12"/>
  <c r="E656" i="43" s="1"/>
  <c r="BE28" i="12"/>
  <c r="F656" i="7" s="1"/>
  <c r="BF28" i="12"/>
  <c r="F656" i="39" s="1"/>
  <c r="BG28" i="12"/>
  <c r="F656" i="41" s="1"/>
  <c r="BH28" i="12"/>
  <c r="F656" i="38" s="1"/>
  <c r="BI28" i="12"/>
  <c r="F656" i="40" s="1"/>
  <c r="BJ28" i="12"/>
  <c r="F656" i="42" s="1"/>
  <c r="BK28" i="12"/>
  <c r="F656" i="43" s="1"/>
  <c r="BE29" i="12"/>
  <c r="G656" i="7" s="1"/>
  <c r="BF29" i="12"/>
  <c r="G656" i="39" s="1"/>
  <c r="BG29" i="12"/>
  <c r="G656" i="41" s="1"/>
  <c r="BH29" i="12"/>
  <c r="G656" i="38" s="1"/>
  <c r="BI29" i="12"/>
  <c r="G656" i="40" s="1"/>
  <c r="BJ29" i="12"/>
  <c r="G656" i="42" s="1"/>
  <c r="BK29" i="12"/>
  <c r="G656" i="43" s="1"/>
  <c r="BE30" i="12"/>
  <c r="H656" i="7" s="1"/>
  <c r="BF30" i="12"/>
  <c r="H656" i="39" s="1"/>
  <c r="BG30" i="12"/>
  <c r="H656" i="41" s="1"/>
  <c r="BH30" i="12"/>
  <c r="H656" i="38" s="1"/>
  <c r="BI30" i="12"/>
  <c r="H656" i="40" s="1"/>
  <c r="BJ30" i="12"/>
  <c r="H656" i="42" s="1"/>
  <c r="BK30" i="12"/>
  <c r="H656" i="43" s="1"/>
  <c r="BE31" i="12"/>
  <c r="I656" i="7" s="1"/>
  <c r="BF31" i="12"/>
  <c r="I656" i="39" s="1"/>
  <c r="BG31" i="12"/>
  <c r="I656" i="41" s="1"/>
  <c r="BH31" i="12"/>
  <c r="I656" i="38" s="1"/>
  <c r="BI31" i="12"/>
  <c r="I656" i="40" s="1"/>
  <c r="BJ31" i="12"/>
  <c r="I656" i="42" s="1"/>
  <c r="BK31" i="12"/>
  <c r="I656" i="43" s="1"/>
  <c r="BE32" i="12"/>
  <c r="J656" i="7" s="1"/>
  <c r="BF32" i="12"/>
  <c r="J656" i="39" s="1"/>
  <c r="BG32" i="12"/>
  <c r="J656" i="41" s="1"/>
  <c r="BH32" i="12"/>
  <c r="J656" i="38" s="1"/>
  <c r="BI32" i="12"/>
  <c r="J656" i="40" s="1"/>
  <c r="BJ32" i="12"/>
  <c r="J656" i="42" s="1"/>
  <c r="BK32" i="12"/>
  <c r="J656" i="43" s="1"/>
  <c r="BE33" i="12"/>
  <c r="K656" i="7" s="1"/>
  <c r="BF33" i="12"/>
  <c r="K656" i="39" s="1"/>
  <c r="BG33" i="12"/>
  <c r="K656" i="41" s="1"/>
  <c r="BH33" i="12"/>
  <c r="K656" i="38" s="1"/>
  <c r="BI33" i="12"/>
  <c r="K656" i="40" s="1"/>
  <c r="BJ33" i="12"/>
  <c r="K656" i="42" s="1"/>
  <c r="BK33" i="12"/>
  <c r="K656" i="43" s="1"/>
  <c r="BE34" i="12"/>
  <c r="L656" i="7" s="1"/>
  <c r="BF34" i="12"/>
  <c r="L656" i="39" s="1"/>
  <c r="BG34" i="12"/>
  <c r="L656" i="41" s="1"/>
  <c r="BH34" i="12"/>
  <c r="L656" i="38" s="1"/>
  <c r="BI34" i="12"/>
  <c r="L656" i="40" s="1"/>
  <c r="BJ34" i="12"/>
  <c r="L656" i="42" s="1"/>
  <c r="BK34" i="12"/>
  <c r="L656" i="43" s="1"/>
  <c r="BE35" i="12"/>
  <c r="M656" i="7" s="1"/>
  <c r="BF35" i="12"/>
  <c r="M656" i="39" s="1"/>
  <c r="BG35" i="12"/>
  <c r="M656" i="41" s="1"/>
  <c r="BH35" i="12"/>
  <c r="M656" i="38" s="1"/>
  <c r="BI35" i="12"/>
  <c r="M656" i="40" s="1"/>
  <c r="BJ35" i="12"/>
  <c r="M656" i="42" s="1"/>
  <c r="BK35" i="12"/>
  <c r="M656" i="43" s="1"/>
  <c r="BE36" i="12"/>
  <c r="N656" i="7" s="1"/>
  <c r="BF36" i="12"/>
  <c r="N656" i="39" s="1"/>
  <c r="BG36" i="12"/>
  <c r="N656" i="41" s="1"/>
  <c r="BH36" i="12"/>
  <c r="N656" i="38" s="1"/>
  <c r="BI36" i="12"/>
  <c r="N656" i="40" s="1"/>
  <c r="BJ36" i="12"/>
  <c r="N656" i="42" s="1"/>
  <c r="BK36" i="12"/>
  <c r="N656" i="43" s="1"/>
  <c r="BE37" i="12"/>
  <c r="O656" i="7" s="1"/>
  <c r="BF37" i="12"/>
  <c r="O656" i="39" s="1"/>
  <c r="BG37" i="12"/>
  <c r="O656" i="41" s="1"/>
  <c r="BH37" i="12"/>
  <c r="O656" i="38" s="1"/>
  <c r="BI37" i="12"/>
  <c r="O656" i="40" s="1"/>
  <c r="BJ37" i="12"/>
  <c r="O656" i="42" s="1"/>
  <c r="BK37" i="12"/>
  <c r="O656" i="43" s="1"/>
  <c r="BE38" i="12"/>
  <c r="BF38" i="12"/>
  <c r="BG38" i="12"/>
  <c r="BH38" i="12"/>
  <c r="BI38" i="12"/>
  <c r="BJ38" i="12"/>
  <c r="BK38" i="12"/>
  <c r="BE39" i="12"/>
  <c r="P656" i="7" s="1"/>
  <c r="BF39" i="12"/>
  <c r="P656" i="39" s="1"/>
  <c r="BG39" i="12"/>
  <c r="P656" i="41" s="1"/>
  <c r="BH39" i="12"/>
  <c r="P656" i="38" s="1"/>
  <c r="BI39" i="12"/>
  <c r="P656" i="40" s="1"/>
  <c r="BJ39" i="12"/>
  <c r="P656" i="42" s="1"/>
  <c r="BK39" i="12"/>
  <c r="P656" i="43" s="1"/>
  <c r="BE40" i="12"/>
  <c r="Q656" i="7" s="1"/>
  <c r="BF40" i="12"/>
  <c r="Q656" i="39" s="1"/>
  <c r="BG40" i="12"/>
  <c r="Q656" i="41" s="1"/>
  <c r="BH40" i="12"/>
  <c r="Q656" i="38" s="1"/>
  <c r="BI40" i="12"/>
  <c r="Q656" i="40" s="1"/>
  <c r="BJ40" i="12"/>
  <c r="Q656" i="42" s="1"/>
  <c r="BK40" i="12"/>
  <c r="Q656" i="43" s="1"/>
  <c r="BE41" i="12"/>
  <c r="R656" i="7" s="1"/>
  <c r="BF41" i="12"/>
  <c r="R656" i="39" s="1"/>
  <c r="BG41" i="12"/>
  <c r="R656" i="41" s="1"/>
  <c r="BH41" i="12"/>
  <c r="R656" i="38" s="1"/>
  <c r="BI41" i="12"/>
  <c r="R656" i="40" s="1"/>
  <c r="BJ41" i="12"/>
  <c r="R656" i="42" s="1"/>
  <c r="BK41" i="12"/>
  <c r="R656" i="43" s="1"/>
  <c r="BE42" i="12"/>
  <c r="S656" i="7" s="1"/>
  <c r="BF42" i="12"/>
  <c r="S656" i="39" s="1"/>
  <c r="BG42" i="12"/>
  <c r="S656" i="41" s="1"/>
  <c r="BH42" i="12"/>
  <c r="S656" i="38" s="1"/>
  <c r="BI42" i="12"/>
  <c r="S656" i="40" s="1"/>
  <c r="BJ42" i="12"/>
  <c r="S656" i="42" s="1"/>
  <c r="BK42" i="12"/>
  <c r="S656" i="43" s="1"/>
  <c r="BE43" i="12"/>
  <c r="T656" i="7" s="1"/>
  <c r="BF43" i="12"/>
  <c r="T656" i="39" s="1"/>
  <c r="BG43" i="12"/>
  <c r="T656" i="41" s="1"/>
  <c r="BH43" i="12"/>
  <c r="T656" i="38" s="1"/>
  <c r="BI43" i="12"/>
  <c r="T656" i="40" s="1"/>
  <c r="BJ43" i="12"/>
  <c r="T656" i="42" s="1"/>
  <c r="BK43" i="12"/>
  <c r="T656" i="43" s="1"/>
  <c r="BE44" i="12"/>
  <c r="U656" i="7" s="1"/>
  <c r="BF44" i="12"/>
  <c r="U656" i="39" s="1"/>
  <c r="BG44" i="12"/>
  <c r="U656" i="41" s="1"/>
  <c r="BH44" i="12"/>
  <c r="U656" i="38" s="1"/>
  <c r="BI44" i="12"/>
  <c r="U656" i="40" s="1"/>
  <c r="BJ44" i="12"/>
  <c r="U656" i="42" s="1"/>
  <c r="BK44" i="12"/>
  <c r="U656" i="43" s="1"/>
  <c r="BE45" i="12"/>
  <c r="V656" i="7" s="1"/>
  <c r="BF45" i="12"/>
  <c r="V656" i="39" s="1"/>
  <c r="BG45" i="12"/>
  <c r="V656" i="41" s="1"/>
  <c r="BH45" i="12"/>
  <c r="V656" i="38" s="1"/>
  <c r="BI45" i="12"/>
  <c r="V656" i="40" s="1"/>
  <c r="BJ45" i="12"/>
  <c r="V656" i="42" s="1"/>
  <c r="BK45" i="12"/>
  <c r="V656" i="43" s="1"/>
  <c r="BE46" i="12"/>
  <c r="W656" i="7" s="1"/>
  <c r="BF46" i="12"/>
  <c r="W656" i="39" s="1"/>
  <c r="BG46" i="12"/>
  <c r="W656" i="41" s="1"/>
  <c r="BH46" i="12"/>
  <c r="W656" i="38" s="1"/>
  <c r="BI46" i="12"/>
  <c r="W656" i="40" s="1"/>
  <c r="BJ46" i="12"/>
  <c r="W656" i="42" s="1"/>
  <c r="BK46" i="12"/>
  <c r="W656" i="43" s="1"/>
  <c r="BE47" i="12"/>
  <c r="X656" i="7" s="1"/>
  <c r="BF47" i="12"/>
  <c r="X656" i="39" s="1"/>
  <c r="BG47" i="12"/>
  <c r="X656" i="41" s="1"/>
  <c r="BH47" i="12"/>
  <c r="X656" i="38" s="1"/>
  <c r="BI47" i="12"/>
  <c r="X656" i="40" s="1"/>
  <c r="BJ47" i="12"/>
  <c r="X656" i="42" s="1"/>
  <c r="BK47" i="12"/>
  <c r="X656" i="43" s="1"/>
  <c r="BE48" i="12"/>
  <c r="Y656" i="7" s="1"/>
  <c r="BF48" i="12"/>
  <c r="Y656" i="39" s="1"/>
  <c r="BG48" i="12"/>
  <c r="Y656" i="41" s="1"/>
  <c r="BH48" i="12"/>
  <c r="Y656" i="38" s="1"/>
  <c r="BI48" i="12"/>
  <c r="Y656" i="40" s="1"/>
  <c r="BJ48" i="12"/>
  <c r="Y656" i="42" s="1"/>
  <c r="BK48" i="12"/>
  <c r="Y656" i="43" s="1"/>
  <c r="BE49" i="12"/>
  <c r="Z656" i="7" s="1"/>
  <c r="BF49" i="12"/>
  <c r="Z656" i="39" s="1"/>
  <c r="BG49" i="12"/>
  <c r="Z656" i="41" s="1"/>
  <c r="BH49" i="12"/>
  <c r="Z656" i="38" s="1"/>
  <c r="BI49" i="12"/>
  <c r="Z656" i="40" s="1"/>
  <c r="BJ49" i="12"/>
  <c r="Z656" i="42" s="1"/>
  <c r="BK49" i="12"/>
  <c r="Z656" i="43" s="1"/>
  <c r="BE50" i="12"/>
  <c r="AA656" i="7" s="1"/>
  <c r="BF50" i="12"/>
  <c r="AA656" i="39" s="1"/>
  <c r="BG50" i="12"/>
  <c r="AA656" i="41" s="1"/>
  <c r="BH50" i="12"/>
  <c r="AA656" i="38" s="1"/>
  <c r="BI50" i="12"/>
  <c r="AA656" i="40" s="1"/>
  <c r="BJ50" i="12"/>
  <c r="AA656" i="42" s="1"/>
  <c r="BK50" i="12"/>
  <c r="AA656" i="43" s="1"/>
  <c r="BE51" i="12"/>
  <c r="AB656" i="7" s="1"/>
  <c r="BF51" i="12"/>
  <c r="AB656" i="39" s="1"/>
  <c r="BG51" i="12"/>
  <c r="AB656" i="41" s="1"/>
  <c r="BH51" i="12"/>
  <c r="AB656" i="38" s="1"/>
  <c r="BI51" i="12"/>
  <c r="AB656" i="40" s="1"/>
  <c r="BJ51" i="12"/>
  <c r="AB656" i="42" s="1"/>
  <c r="BK51" i="12"/>
  <c r="AB656" i="43" s="1"/>
  <c r="BE52" i="12"/>
  <c r="AC656" i="7" s="1"/>
  <c r="BF52" i="12"/>
  <c r="AC656" i="39" s="1"/>
  <c r="BG52" i="12"/>
  <c r="AC656" i="41" s="1"/>
  <c r="BH52" i="12"/>
  <c r="AC656" i="38" s="1"/>
  <c r="BI52" i="12"/>
  <c r="AC656" i="40" s="1"/>
  <c r="BJ52" i="12"/>
  <c r="AC656" i="42" s="1"/>
  <c r="BK52" i="12"/>
  <c r="AC656" i="43" s="1"/>
  <c r="BE53" i="12"/>
  <c r="AD656" i="7" s="1"/>
  <c r="BF53" i="12"/>
  <c r="AD656" i="39" s="1"/>
  <c r="BG53" i="12"/>
  <c r="AD656" i="41" s="1"/>
  <c r="BH53" i="12"/>
  <c r="AD656" i="38" s="1"/>
  <c r="BI53" i="12"/>
  <c r="AD656" i="40" s="1"/>
  <c r="BJ53" i="12"/>
  <c r="AD656" i="42" s="1"/>
  <c r="BK53" i="12"/>
  <c r="AD656" i="43" s="1"/>
  <c r="BE54" i="12"/>
  <c r="AE656" i="7" s="1"/>
  <c r="BF54" i="12"/>
  <c r="AE656" i="39" s="1"/>
  <c r="BG54" i="12"/>
  <c r="AE656" i="41" s="1"/>
  <c r="BH54" i="12"/>
  <c r="AE656" i="38" s="1"/>
  <c r="BI54" i="12"/>
  <c r="AE656" i="40" s="1"/>
  <c r="BJ54" i="12"/>
  <c r="AE656" i="42" s="1"/>
  <c r="BK54" i="12"/>
  <c r="AE656" i="43" s="1"/>
  <c r="BE55" i="12"/>
  <c r="AF656" i="7" s="1"/>
  <c r="BF55" i="12"/>
  <c r="AF656" i="39" s="1"/>
  <c r="BG55" i="12"/>
  <c r="AF656" i="41" s="1"/>
  <c r="BH55" i="12"/>
  <c r="AF656" i="38" s="1"/>
  <c r="BI55" i="12"/>
  <c r="AF656" i="40" s="1"/>
  <c r="BJ55" i="12"/>
  <c r="AF656" i="42" s="1"/>
  <c r="BK55" i="12"/>
  <c r="AF656" i="43" s="1"/>
  <c r="BE56" i="12"/>
  <c r="AG656" i="7" s="1"/>
  <c r="BF56" i="12"/>
  <c r="AG656" i="39" s="1"/>
  <c r="BG56" i="12"/>
  <c r="AG656" i="41" s="1"/>
  <c r="BH56" i="12"/>
  <c r="AG656" i="38" s="1"/>
  <c r="BI56" i="12"/>
  <c r="AG656" i="40" s="1"/>
  <c r="BJ56" i="12"/>
  <c r="AG656" i="42" s="1"/>
  <c r="BK56" i="12"/>
  <c r="AG656" i="43" s="1"/>
  <c r="BE57" i="12"/>
  <c r="AH656" i="7" s="1"/>
  <c r="BF57" i="12"/>
  <c r="AH656" i="39" s="1"/>
  <c r="BG57" i="12"/>
  <c r="AH656" i="41" s="1"/>
  <c r="BH57" i="12"/>
  <c r="AH656" i="38" s="1"/>
  <c r="BI57" i="12"/>
  <c r="AH656" i="40" s="1"/>
  <c r="BJ57" i="12"/>
  <c r="AH656" i="42" s="1"/>
  <c r="BK57" i="12"/>
  <c r="AH656" i="43" s="1"/>
  <c r="BE58" i="12"/>
  <c r="AI656" i="7" s="1"/>
  <c r="BF58" i="12"/>
  <c r="AI656" i="39" s="1"/>
  <c r="BG58" i="12"/>
  <c r="AI656" i="41" s="1"/>
  <c r="BH58" i="12"/>
  <c r="AI656" i="38" s="1"/>
  <c r="BI58" i="12"/>
  <c r="AI656" i="40" s="1"/>
  <c r="BJ58" i="12"/>
  <c r="AI656" i="42" s="1"/>
  <c r="BK58" i="12"/>
  <c r="AI656" i="43" s="1"/>
  <c r="BE59" i="12"/>
  <c r="AJ656" i="7" s="1"/>
  <c r="BF59" i="12"/>
  <c r="AJ656" i="39" s="1"/>
  <c r="BG59" i="12"/>
  <c r="AJ656" i="41" s="1"/>
  <c r="BH59" i="12"/>
  <c r="AJ656" i="38" s="1"/>
  <c r="BI59" i="12"/>
  <c r="AJ656" i="40" s="1"/>
  <c r="BJ59" i="12"/>
  <c r="AJ656" i="42" s="1"/>
  <c r="BK59" i="12"/>
  <c r="AJ656" i="43" s="1"/>
  <c r="BE60" i="12"/>
  <c r="AK656" i="7" s="1"/>
  <c r="BF60" i="12"/>
  <c r="AK656" i="39" s="1"/>
  <c r="BG60" i="12"/>
  <c r="AK656" i="41" s="1"/>
  <c r="BH60" i="12"/>
  <c r="AK656" i="38" s="1"/>
  <c r="BI60" i="12"/>
  <c r="AK656" i="40" s="1"/>
  <c r="BJ60" i="12"/>
  <c r="AK656" i="42" s="1"/>
  <c r="BK60" i="12"/>
  <c r="AK656" i="43" s="1"/>
  <c r="BE61" i="12"/>
  <c r="BF61" i="12"/>
  <c r="BG61" i="12"/>
  <c r="BH61" i="12"/>
  <c r="BI61" i="12"/>
  <c r="BJ61" i="12"/>
  <c r="BK61" i="12"/>
  <c r="BE62" i="12"/>
  <c r="AL656" i="7" s="1"/>
  <c r="BF62" i="12"/>
  <c r="AL656" i="39" s="1"/>
  <c r="BG62" i="12"/>
  <c r="AL656" i="41" s="1"/>
  <c r="BH62" i="12"/>
  <c r="AL656" i="38" s="1"/>
  <c r="BI62" i="12"/>
  <c r="AL656" i="40" s="1"/>
  <c r="BJ62" i="12"/>
  <c r="AL656" i="42" s="1"/>
  <c r="BK62" i="12"/>
  <c r="AL656" i="43" s="1"/>
  <c r="BE63" i="12"/>
  <c r="AM656" i="7" s="1"/>
  <c r="BF63" i="12"/>
  <c r="AM656" i="39" s="1"/>
  <c r="BG63" i="12"/>
  <c r="AM656" i="41" s="1"/>
  <c r="BH63" i="12"/>
  <c r="AM656" i="38" s="1"/>
  <c r="BI63" i="12"/>
  <c r="AM656" i="40" s="1"/>
  <c r="BJ63" i="12"/>
  <c r="AM656" i="42" s="1"/>
  <c r="BK63" i="12"/>
  <c r="AM656" i="43" s="1"/>
  <c r="BE64" i="12"/>
  <c r="AN656" i="7" s="1"/>
  <c r="BF64" i="12"/>
  <c r="AN656" i="39" s="1"/>
  <c r="BG64" i="12"/>
  <c r="AN656" i="41" s="1"/>
  <c r="BH64" i="12"/>
  <c r="AN656" i="38" s="1"/>
  <c r="BI64" i="12"/>
  <c r="AN656" i="40" s="1"/>
  <c r="BJ64" i="12"/>
  <c r="AN656" i="42" s="1"/>
  <c r="BK64" i="12"/>
  <c r="AN656" i="43" s="1"/>
  <c r="BE65" i="12"/>
  <c r="AO656" i="7" s="1"/>
  <c r="BF65" i="12"/>
  <c r="AO656" i="39" s="1"/>
  <c r="BG65" i="12"/>
  <c r="AO656" i="41" s="1"/>
  <c r="BH65" i="12"/>
  <c r="AO656" i="38" s="1"/>
  <c r="BI65" i="12"/>
  <c r="AO656" i="40" s="1"/>
  <c r="BJ65" i="12"/>
  <c r="AO656" i="42" s="1"/>
  <c r="BK65" i="12"/>
  <c r="AO656" i="43" s="1"/>
  <c r="BE66" i="12"/>
  <c r="AP656" i="7" s="1"/>
  <c r="BF66" i="12"/>
  <c r="AP656" i="39" s="1"/>
  <c r="BG66" i="12"/>
  <c r="AP656" i="41" s="1"/>
  <c r="BH66" i="12"/>
  <c r="AP656" i="38" s="1"/>
  <c r="BI66" i="12"/>
  <c r="AP656" i="40" s="1"/>
  <c r="BJ66" i="12"/>
  <c r="AP656" i="42" s="1"/>
  <c r="BK66" i="12"/>
  <c r="AP656" i="43" s="1"/>
  <c r="BE67" i="12"/>
  <c r="AQ656" i="7" s="1"/>
  <c r="BF67" i="12"/>
  <c r="AQ656" i="39" s="1"/>
  <c r="BG67" i="12"/>
  <c r="AQ656" i="41" s="1"/>
  <c r="BH67" i="12"/>
  <c r="AQ656" i="38" s="1"/>
  <c r="BI67" i="12"/>
  <c r="AQ656" i="40" s="1"/>
  <c r="BJ67" i="12"/>
  <c r="AQ656" i="42" s="1"/>
  <c r="BK67" i="12"/>
  <c r="AQ656" i="43" s="1"/>
  <c r="BE68" i="12"/>
  <c r="AR656" i="7" s="1"/>
  <c r="BF68" i="12"/>
  <c r="AR656" i="39" s="1"/>
  <c r="BG68" i="12"/>
  <c r="AR656" i="41" s="1"/>
  <c r="BH68" i="12"/>
  <c r="AR656" i="38" s="1"/>
  <c r="BI68" i="12"/>
  <c r="AR656" i="40" s="1"/>
  <c r="BJ68" i="12"/>
  <c r="AR656" i="42" s="1"/>
  <c r="BK68" i="12"/>
  <c r="AR656" i="43" s="1"/>
  <c r="BE69" i="12"/>
  <c r="AS656" i="7" s="1"/>
  <c r="BF69" i="12"/>
  <c r="AS656" i="39" s="1"/>
  <c r="BG69" i="12"/>
  <c r="AS656" i="41" s="1"/>
  <c r="BH69" i="12"/>
  <c r="AS656" i="38" s="1"/>
  <c r="BI69" i="12"/>
  <c r="AS656" i="40" s="1"/>
  <c r="BJ69" i="12"/>
  <c r="AS656" i="42" s="1"/>
  <c r="BK69" i="12"/>
  <c r="AS656" i="43" s="1"/>
  <c r="BE70" i="12"/>
  <c r="AT656" i="7" s="1"/>
  <c r="BF70" i="12"/>
  <c r="AT656" i="39" s="1"/>
  <c r="BG70" i="12"/>
  <c r="AT656" i="41" s="1"/>
  <c r="BH70" i="12"/>
  <c r="AT656" i="38" s="1"/>
  <c r="BI70" i="12"/>
  <c r="AT656" i="40" s="1"/>
  <c r="BJ70" i="12"/>
  <c r="AT656" i="42" s="1"/>
  <c r="BK70" i="12"/>
  <c r="AT656" i="43" s="1"/>
  <c r="BE71" i="12"/>
  <c r="AU656" i="7" s="1"/>
  <c r="BF71" i="12"/>
  <c r="AU656" i="39" s="1"/>
  <c r="BG71" i="12"/>
  <c r="AU656" i="41" s="1"/>
  <c r="BH71" i="12"/>
  <c r="AU656" i="38" s="1"/>
  <c r="BI71" i="12"/>
  <c r="AU656" i="40" s="1"/>
  <c r="BJ71" i="12"/>
  <c r="AU656" i="42" s="1"/>
  <c r="BK71" i="12"/>
  <c r="AU656" i="43" s="1"/>
  <c r="BE72" i="12"/>
  <c r="AV656" i="7" s="1"/>
  <c r="BF72" i="12"/>
  <c r="AV656" i="39" s="1"/>
  <c r="BG72" i="12"/>
  <c r="AV656" i="41" s="1"/>
  <c r="BH72" i="12"/>
  <c r="AV656" i="38" s="1"/>
  <c r="BI72" i="12"/>
  <c r="AV656" i="40" s="1"/>
  <c r="BJ72" i="12"/>
  <c r="AV656" i="42" s="1"/>
  <c r="BK72" i="12"/>
  <c r="AV656" i="43" s="1"/>
  <c r="BE73" i="12"/>
  <c r="AW656" i="7" s="1"/>
  <c r="BF73" i="12"/>
  <c r="AW656" i="39" s="1"/>
  <c r="BG73" i="12"/>
  <c r="AW656" i="41" s="1"/>
  <c r="BH73" i="12"/>
  <c r="AW656" i="38" s="1"/>
  <c r="BI73" i="12"/>
  <c r="AW656" i="40" s="1"/>
  <c r="BJ73" i="12"/>
  <c r="AW656" i="42" s="1"/>
  <c r="BK73" i="12"/>
  <c r="AW656" i="43" s="1"/>
  <c r="BE74" i="12"/>
  <c r="BF74" i="12"/>
  <c r="BG74" i="12"/>
  <c r="BH74" i="12"/>
  <c r="BI74" i="12"/>
  <c r="BJ74" i="12"/>
  <c r="BK74" i="12"/>
  <c r="BE75" i="12"/>
  <c r="AX656" i="7" s="1"/>
  <c r="BF75" i="12"/>
  <c r="AX656" i="39" s="1"/>
  <c r="BG75" i="12"/>
  <c r="AX656" i="41" s="1"/>
  <c r="BH75" i="12"/>
  <c r="AX656" i="38" s="1"/>
  <c r="BI75" i="12"/>
  <c r="AX656" i="40" s="1"/>
  <c r="BJ75" i="12"/>
  <c r="AX656" i="42" s="1"/>
  <c r="BK75" i="12"/>
  <c r="AX656" i="43" s="1"/>
  <c r="BE76" i="12"/>
  <c r="AY656" i="7" s="1"/>
  <c r="BF76" i="12"/>
  <c r="AY656" i="39" s="1"/>
  <c r="BG76" i="12"/>
  <c r="AY656" i="41" s="1"/>
  <c r="BH76" i="12"/>
  <c r="AY656" i="38" s="1"/>
  <c r="BI76" i="12"/>
  <c r="AY656" i="40" s="1"/>
  <c r="BJ76" i="12"/>
  <c r="AY656" i="42" s="1"/>
  <c r="BK76" i="12"/>
  <c r="AY656" i="43" s="1"/>
  <c r="BE77" i="12"/>
  <c r="AZ656" i="7" s="1"/>
  <c r="BF77" i="12"/>
  <c r="AZ656" i="39" s="1"/>
  <c r="BG77" i="12"/>
  <c r="AZ656" i="41" s="1"/>
  <c r="BH77" i="12"/>
  <c r="AZ656" i="38" s="1"/>
  <c r="BI77" i="12"/>
  <c r="AZ656" i="40" s="1"/>
  <c r="BJ77" i="12"/>
  <c r="AZ656" i="42" s="1"/>
  <c r="BK77" i="12"/>
  <c r="AZ656" i="43" s="1"/>
  <c r="BE78" i="12"/>
  <c r="BA656" i="7" s="1"/>
  <c r="BF78" i="12"/>
  <c r="BA656" i="39" s="1"/>
  <c r="BG78" i="12"/>
  <c r="BA656" i="41" s="1"/>
  <c r="BH78" i="12"/>
  <c r="BA656" i="38" s="1"/>
  <c r="BI78" i="12"/>
  <c r="BA656" i="40" s="1"/>
  <c r="BJ78" i="12"/>
  <c r="BA656" i="42" s="1"/>
  <c r="BK78" i="12"/>
  <c r="BA656" i="43" s="1"/>
  <c r="BE79" i="12"/>
  <c r="BB656" i="7" s="1"/>
  <c r="BF79" i="12"/>
  <c r="BB656" i="39" s="1"/>
  <c r="BG79" i="12"/>
  <c r="BB656" i="41" s="1"/>
  <c r="BH79" i="12"/>
  <c r="BB656" i="38" s="1"/>
  <c r="BI79" i="12"/>
  <c r="BB656" i="40" s="1"/>
  <c r="BJ79" i="12"/>
  <c r="BB656" i="42" s="1"/>
  <c r="BK79" i="12"/>
  <c r="BB656" i="43" s="1"/>
  <c r="BE80" i="12"/>
  <c r="BC656" i="7" s="1"/>
  <c r="BF80" i="12"/>
  <c r="BC656" i="39" s="1"/>
  <c r="BG80" i="12"/>
  <c r="BC656" i="41" s="1"/>
  <c r="BH80" i="12"/>
  <c r="BC656" i="38" s="1"/>
  <c r="BI80" i="12"/>
  <c r="BC656" i="40" s="1"/>
  <c r="BJ80" i="12"/>
  <c r="BC656" i="42" s="1"/>
  <c r="BK80" i="12"/>
  <c r="BC656" i="43" s="1"/>
  <c r="BE81" i="12"/>
  <c r="BD656" i="7" s="1"/>
  <c r="BF81" i="12"/>
  <c r="BD656" i="39" s="1"/>
  <c r="BG81" i="12"/>
  <c r="BD656" i="41" s="1"/>
  <c r="BH81" i="12"/>
  <c r="BD656" i="38" s="1"/>
  <c r="BI81" i="12"/>
  <c r="BD656" i="40" s="1"/>
  <c r="BJ81" i="12"/>
  <c r="BD656" i="42" s="1"/>
  <c r="BK81" i="12"/>
  <c r="BD656" i="43" s="1"/>
  <c r="BE82" i="12"/>
  <c r="BE656" i="7" s="1"/>
  <c r="BF82" i="12"/>
  <c r="BE656" i="39" s="1"/>
  <c r="BG82" i="12"/>
  <c r="BE656" i="41" s="1"/>
  <c r="BH82" i="12"/>
  <c r="BE656" i="38" s="1"/>
  <c r="BI82" i="12"/>
  <c r="BE656" i="40" s="1"/>
  <c r="BJ82" i="12"/>
  <c r="BE656" i="42" s="1"/>
  <c r="BK82" i="12"/>
  <c r="BE656" i="43" s="1"/>
  <c r="BE83" i="12"/>
  <c r="BF83" i="12"/>
  <c r="BG83" i="12"/>
  <c r="BH83" i="12"/>
  <c r="BI83" i="12"/>
  <c r="BJ83" i="12"/>
  <c r="BK83" i="12"/>
  <c r="BE84" i="12"/>
  <c r="BF656" i="7" s="1"/>
  <c r="BF84" i="12"/>
  <c r="BF656" i="39" s="1"/>
  <c r="BG84" i="12"/>
  <c r="BF656" i="41" s="1"/>
  <c r="BH84" i="12"/>
  <c r="BF656" i="38" s="1"/>
  <c r="BI84" i="12"/>
  <c r="BF656" i="40" s="1"/>
  <c r="BJ84" i="12"/>
  <c r="BF656" i="42" s="1"/>
  <c r="BK84" i="12"/>
  <c r="BF656" i="43" s="1"/>
  <c r="BE85" i="12"/>
  <c r="BG656" i="7" s="1"/>
  <c r="BF85" i="12"/>
  <c r="BG656" i="39" s="1"/>
  <c r="BG85" i="12"/>
  <c r="BG656" i="41" s="1"/>
  <c r="BH85" i="12"/>
  <c r="BG656" i="38" s="1"/>
  <c r="BI85" i="12"/>
  <c r="BG656" i="40" s="1"/>
  <c r="BJ85" i="12"/>
  <c r="BG656" i="42" s="1"/>
  <c r="BK85" i="12"/>
  <c r="BG656" i="43" s="1"/>
  <c r="BE86" i="12"/>
  <c r="BH656" i="7" s="1"/>
  <c r="BF86" i="12"/>
  <c r="BH656" i="39" s="1"/>
  <c r="BG86" i="12"/>
  <c r="BH656" i="41" s="1"/>
  <c r="BH86" i="12"/>
  <c r="BH656" i="38" s="1"/>
  <c r="BI86" i="12"/>
  <c r="BH656" i="40" s="1"/>
  <c r="BJ86" i="12"/>
  <c r="BH656" i="42" s="1"/>
  <c r="BK86" i="12"/>
  <c r="BH656" i="43" s="1"/>
  <c r="BE87" i="12"/>
  <c r="BI656" i="7" s="1"/>
  <c r="BF87" i="12"/>
  <c r="BI656" i="39" s="1"/>
  <c r="BG87" i="12"/>
  <c r="BI656" i="41" s="1"/>
  <c r="BH87" i="12"/>
  <c r="BI656" i="38" s="1"/>
  <c r="BI87" i="12"/>
  <c r="BI656" i="40" s="1"/>
  <c r="BJ87" i="12"/>
  <c r="BI656" i="42" s="1"/>
  <c r="BK87" i="12"/>
  <c r="BI656" i="43" s="1"/>
  <c r="BE88" i="12"/>
  <c r="BJ656" i="7" s="1"/>
  <c r="BF88" i="12"/>
  <c r="BJ656" i="39" s="1"/>
  <c r="BG88" i="12"/>
  <c r="BJ656" i="41" s="1"/>
  <c r="BH88" i="12"/>
  <c r="BJ656" i="38" s="1"/>
  <c r="BI88" i="12"/>
  <c r="BJ656" i="40" s="1"/>
  <c r="BJ88" i="12"/>
  <c r="BJ656" i="42" s="1"/>
  <c r="BK88" i="12"/>
  <c r="BJ656" i="43" s="1"/>
  <c r="BE89" i="12"/>
  <c r="BK656" i="7" s="1"/>
  <c r="BF89" i="12"/>
  <c r="BK656" i="39" s="1"/>
  <c r="BG89" i="12"/>
  <c r="BK656" i="41" s="1"/>
  <c r="BH89" i="12"/>
  <c r="BK656" i="38" s="1"/>
  <c r="BI89" i="12"/>
  <c r="BK656" i="40" s="1"/>
  <c r="BJ89" i="12"/>
  <c r="BK656" i="42" s="1"/>
  <c r="BK89" i="12"/>
  <c r="BK656" i="43" s="1"/>
  <c r="BE90" i="12"/>
  <c r="BL656" i="7" s="1"/>
  <c r="BF90" i="12"/>
  <c r="BL656" i="39" s="1"/>
  <c r="BG90" i="12"/>
  <c r="BL656" i="41" s="1"/>
  <c r="BH90" i="12"/>
  <c r="BL656" i="38" s="1"/>
  <c r="BI90" i="12"/>
  <c r="BL656" i="40" s="1"/>
  <c r="BJ90" i="12"/>
  <c r="BL656" i="42" s="1"/>
  <c r="BK90" i="12"/>
  <c r="BL656" i="43" s="1"/>
  <c r="BE91" i="12"/>
  <c r="BM656" i="7" s="1"/>
  <c r="BF91" i="12"/>
  <c r="BM656" i="39" s="1"/>
  <c r="BG91" i="12"/>
  <c r="BM656" i="41" s="1"/>
  <c r="BH91" i="12"/>
  <c r="BM656" i="38" s="1"/>
  <c r="BI91" i="12"/>
  <c r="BM656" i="40" s="1"/>
  <c r="BJ91" i="12"/>
  <c r="BM656" i="42" s="1"/>
  <c r="BK91" i="12"/>
  <c r="BM656" i="43" s="1"/>
  <c r="BE26" i="14"/>
  <c r="D657" i="7" s="1"/>
  <c r="BF26" i="14"/>
  <c r="D657" i="39" s="1"/>
  <c r="BG26" i="14"/>
  <c r="D657" i="41" s="1"/>
  <c r="BH26" i="14"/>
  <c r="D657" i="38" s="1"/>
  <c r="BI26" i="14"/>
  <c r="D657" i="40" s="1"/>
  <c r="BJ26" i="14"/>
  <c r="D657" i="42" s="1"/>
  <c r="BK26" i="14"/>
  <c r="D657" i="43" s="1"/>
  <c r="BE27" i="14"/>
  <c r="E657" i="7" s="1"/>
  <c r="BF27" i="14"/>
  <c r="E657" i="39" s="1"/>
  <c r="BG27" i="14"/>
  <c r="E657" i="41" s="1"/>
  <c r="BH27" i="14"/>
  <c r="E657" i="38" s="1"/>
  <c r="BI27" i="14"/>
  <c r="E657" i="40" s="1"/>
  <c r="BJ27" i="14"/>
  <c r="E657" i="42" s="1"/>
  <c r="BK27" i="14"/>
  <c r="E657" i="43" s="1"/>
  <c r="BE28" i="14"/>
  <c r="F657" i="7" s="1"/>
  <c r="BF28" i="14"/>
  <c r="F657" i="39" s="1"/>
  <c r="BG28" i="14"/>
  <c r="F657" i="41" s="1"/>
  <c r="BH28" i="14"/>
  <c r="F657" i="38" s="1"/>
  <c r="BI28" i="14"/>
  <c r="F657" i="40" s="1"/>
  <c r="BJ28" i="14"/>
  <c r="F657" i="42" s="1"/>
  <c r="BK28" i="14"/>
  <c r="F657" i="43" s="1"/>
  <c r="BE29" i="14"/>
  <c r="G657" i="7" s="1"/>
  <c r="BF29" i="14"/>
  <c r="G657" i="39" s="1"/>
  <c r="BG29" i="14"/>
  <c r="G657" i="41" s="1"/>
  <c r="BH29" i="14"/>
  <c r="G657" i="38" s="1"/>
  <c r="BI29" i="14"/>
  <c r="G657" i="40" s="1"/>
  <c r="BJ29" i="14"/>
  <c r="G657" i="42" s="1"/>
  <c r="BK29" i="14"/>
  <c r="G657" i="43" s="1"/>
  <c r="BE30" i="14"/>
  <c r="H657" i="7" s="1"/>
  <c r="BF30" i="14"/>
  <c r="H657" i="39" s="1"/>
  <c r="BG30" i="14"/>
  <c r="H657" i="41" s="1"/>
  <c r="BH30" i="14"/>
  <c r="H657" i="38" s="1"/>
  <c r="BI30" i="14"/>
  <c r="H657" i="40" s="1"/>
  <c r="BJ30" i="14"/>
  <c r="H657" i="42" s="1"/>
  <c r="BK30" i="14"/>
  <c r="H657" i="43" s="1"/>
  <c r="BE31" i="14"/>
  <c r="I657" i="7" s="1"/>
  <c r="BF31" i="14"/>
  <c r="I657" i="39" s="1"/>
  <c r="BG31" i="14"/>
  <c r="I657" i="41" s="1"/>
  <c r="BH31" i="14"/>
  <c r="I657" i="38" s="1"/>
  <c r="BI31" i="14"/>
  <c r="I657" i="40" s="1"/>
  <c r="BJ31" i="14"/>
  <c r="I657" i="42" s="1"/>
  <c r="BK31" i="14"/>
  <c r="I657" i="43" s="1"/>
  <c r="BE32" i="14"/>
  <c r="J657" i="7" s="1"/>
  <c r="BF32" i="14"/>
  <c r="J657" i="39" s="1"/>
  <c r="BG32" i="14"/>
  <c r="J657" i="41" s="1"/>
  <c r="BH32" i="14"/>
  <c r="J657" i="38" s="1"/>
  <c r="BI32" i="14"/>
  <c r="J657" i="40" s="1"/>
  <c r="BJ32" i="14"/>
  <c r="J657" i="42" s="1"/>
  <c r="BK32" i="14"/>
  <c r="J657" i="43" s="1"/>
  <c r="BE33" i="14"/>
  <c r="K657" i="7" s="1"/>
  <c r="BF33" i="14"/>
  <c r="K657" i="39" s="1"/>
  <c r="BG33" i="14"/>
  <c r="K657" i="41" s="1"/>
  <c r="BH33" i="14"/>
  <c r="K657" i="38" s="1"/>
  <c r="BI33" i="14"/>
  <c r="K657" i="40" s="1"/>
  <c r="BJ33" i="14"/>
  <c r="K657" i="42" s="1"/>
  <c r="BK33" i="14"/>
  <c r="K657" i="43" s="1"/>
  <c r="BE34" i="14"/>
  <c r="L657" i="7" s="1"/>
  <c r="BF34" i="14"/>
  <c r="L657" i="39" s="1"/>
  <c r="BG34" i="14"/>
  <c r="L657" i="41" s="1"/>
  <c r="BH34" i="14"/>
  <c r="L657" i="38" s="1"/>
  <c r="BI34" i="14"/>
  <c r="L657" i="40" s="1"/>
  <c r="BJ34" i="14"/>
  <c r="L657" i="42" s="1"/>
  <c r="BK34" i="14"/>
  <c r="L657" i="43" s="1"/>
  <c r="BE35" i="14"/>
  <c r="M657" i="7" s="1"/>
  <c r="BF35" i="14"/>
  <c r="M657" i="39" s="1"/>
  <c r="BG35" i="14"/>
  <c r="M657" i="41" s="1"/>
  <c r="BH35" i="14"/>
  <c r="M657" i="38" s="1"/>
  <c r="BI35" i="14"/>
  <c r="M657" i="40" s="1"/>
  <c r="BJ35" i="14"/>
  <c r="M657" i="42" s="1"/>
  <c r="BK35" i="14"/>
  <c r="M657" i="43" s="1"/>
  <c r="BE36" i="14"/>
  <c r="N657" i="7" s="1"/>
  <c r="BF36" i="14"/>
  <c r="N657" i="39" s="1"/>
  <c r="BG36" i="14"/>
  <c r="N657" i="41" s="1"/>
  <c r="BH36" i="14"/>
  <c r="N657" i="38" s="1"/>
  <c r="BI36" i="14"/>
  <c r="N657" i="40" s="1"/>
  <c r="BJ36" i="14"/>
  <c r="N657" i="42" s="1"/>
  <c r="BK36" i="14"/>
  <c r="N657" i="43" s="1"/>
  <c r="BE37" i="14"/>
  <c r="O657" i="7" s="1"/>
  <c r="BF37" i="14"/>
  <c r="O657" i="39" s="1"/>
  <c r="BG37" i="14"/>
  <c r="O657" i="41" s="1"/>
  <c r="BH37" i="14"/>
  <c r="O657" i="38" s="1"/>
  <c r="BI37" i="14"/>
  <c r="O657" i="40" s="1"/>
  <c r="BJ37" i="14"/>
  <c r="O657" i="42" s="1"/>
  <c r="BK37" i="14"/>
  <c r="O657" i="43" s="1"/>
  <c r="BE38" i="14"/>
  <c r="BF38" i="14"/>
  <c r="BG38" i="14"/>
  <c r="BH38" i="14"/>
  <c r="BI38" i="14"/>
  <c r="BJ38" i="14"/>
  <c r="BK38" i="14"/>
  <c r="BE39" i="14"/>
  <c r="P657" i="7" s="1"/>
  <c r="BF39" i="14"/>
  <c r="P657" i="39" s="1"/>
  <c r="BG39" i="14"/>
  <c r="P657" i="41" s="1"/>
  <c r="BH39" i="14"/>
  <c r="P657" i="38" s="1"/>
  <c r="BI39" i="14"/>
  <c r="P657" i="40" s="1"/>
  <c r="BJ39" i="14"/>
  <c r="P657" i="42" s="1"/>
  <c r="BK39" i="14"/>
  <c r="P657" i="43" s="1"/>
  <c r="BE40" i="14"/>
  <c r="Q657" i="7" s="1"/>
  <c r="BF40" i="14"/>
  <c r="Q657" i="39" s="1"/>
  <c r="BG40" i="14"/>
  <c r="Q657" i="41" s="1"/>
  <c r="BH40" i="14"/>
  <c r="Q657" i="38" s="1"/>
  <c r="BI40" i="14"/>
  <c r="Q657" i="40" s="1"/>
  <c r="BJ40" i="14"/>
  <c r="Q657" i="42" s="1"/>
  <c r="BK40" i="14"/>
  <c r="Q657" i="43" s="1"/>
  <c r="BE41" i="14"/>
  <c r="R657" i="7" s="1"/>
  <c r="BF41" i="14"/>
  <c r="R657" i="39" s="1"/>
  <c r="BG41" i="14"/>
  <c r="R657" i="41" s="1"/>
  <c r="BH41" i="14"/>
  <c r="R657" i="38" s="1"/>
  <c r="BI41" i="14"/>
  <c r="R657" i="40" s="1"/>
  <c r="BJ41" i="14"/>
  <c r="R657" i="42" s="1"/>
  <c r="BK41" i="14"/>
  <c r="R657" i="43" s="1"/>
  <c r="BE42" i="14"/>
  <c r="S657" i="7" s="1"/>
  <c r="BF42" i="14"/>
  <c r="S657" i="39" s="1"/>
  <c r="BG42" i="14"/>
  <c r="S657" i="41" s="1"/>
  <c r="BH42" i="14"/>
  <c r="S657" i="38" s="1"/>
  <c r="BI42" i="14"/>
  <c r="S657" i="40" s="1"/>
  <c r="BJ42" i="14"/>
  <c r="S657" i="42" s="1"/>
  <c r="BK42" i="14"/>
  <c r="S657" i="43" s="1"/>
  <c r="BE43" i="14"/>
  <c r="T657" i="7" s="1"/>
  <c r="BF43" i="14"/>
  <c r="T657" i="39" s="1"/>
  <c r="BG43" i="14"/>
  <c r="T657" i="41" s="1"/>
  <c r="BH43" i="14"/>
  <c r="T657" i="38" s="1"/>
  <c r="BI43" i="14"/>
  <c r="T657" i="40" s="1"/>
  <c r="BJ43" i="14"/>
  <c r="T657" i="42" s="1"/>
  <c r="BK43" i="14"/>
  <c r="T657" i="43" s="1"/>
  <c r="BE44" i="14"/>
  <c r="U657" i="7" s="1"/>
  <c r="BF44" i="14"/>
  <c r="U657" i="39" s="1"/>
  <c r="BG44" i="14"/>
  <c r="U657" i="41" s="1"/>
  <c r="BH44" i="14"/>
  <c r="U657" i="38" s="1"/>
  <c r="BI44" i="14"/>
  <c r="U657" i="40" s="1"/>
  <c r="BJ44" i="14"/>
  <c r="U657" i="42" s="1"/>
  <c r="BK44" i="14"/>
  <c r="U657" i="43" s="1"/>
  <c r="BE45" i="14"/>
  <c r="V657" i="7" s="1"/>
  <c r="BF45" i="14"/>
  <c r="V657" i="39" s="1"/>
  <c r="BG45" i="14"/>
  <c r="V657" i="41" s="1"/>
  <c r="BH45" i="14"/>
  <c r="V657" i="38" s="1"/>
  <c r="BI45" i="14"/>
  <c r="V657" i="40" s="1"/>
  <c r="BJ45" i="14"/>
  <c r="V657" i="42" s="1"/>
  <c r="BK45" i="14"/>
  <c r="V657" i="43" s="1"/>
  <c r="BE46" i="14"/>
  <c r="W657" i="7" s="1"/>
  <c r="BF46" i="14"/>
  <c r="W657" i="39" s="1"/>
  <c r="BG46" i="14"/>
  <c r="W657" i="41" s="1"/>
  <c r="BH46" i="14"/>
  <c r="W657" i="38" s="1"/>
  <c r="BI46" i="14"/>
  <c r="W657" i="40" s="1"/>
  <c r="BJ46" i="14"/>
  <c r="W657" i="42" s="1"/>
  <c r="BK46" i="14"/>
  <c r="W657" i="43" s="1"/>
  <c r="BE47" i="14"/>
  <c r="X657" i="7" s="1"/>
  <c r="BF47" i="14"/>
  <c r="X657" i="39" s="1"/>
  <c r="BG47" i="14"/>
  <c r="X657" i="41" s="1"/>
  <c r="BH47" i="14"/>
  <c r="X657" i="38" s="1"/>
  <c r="BI47" i="14"/>
  <c r="X657" i="40" s="1"/>
  <c r="BJ47" i="14"/>
  <c r="X657" i="42" s="1"/>
  <c r="BK47" i="14"/>
  <c r="X657" i="43" s="1"/>
  <c r="BE48" i="14"/>
  <c r="Y657" i="7" s="1"/>
  <c r="BF48" i="14"/>
  <c r="Y657" i="39" s="1"/>
  <c r="BG48" i="14"/>
  <c r="Y657" i="41" s="1"/>
  <c r="BH48" i="14"/>
  <c r="Y657" i="38" s="1"/>
  <c r="BI48" i="14"/>
  <c r="Y657" i="40" s="1"/>
  <c r="BJ48" i="14"/>
  <c r="Y657" i="42" s="1"/>
  <c r="BK48" i="14"/>
  <c r="Y657" i="43" s="1"/>
  <c r="BE49" i="14"/>
  <c r="Z657" i="7" s="1"/>
  <c r="BF49" i="14"/>
  <c r="Z657" i="39" s="1"/>
  <c r="BG49" i="14"/>
  <c r="Z657" i="41" s="1"/>
  <c r="BH49" i="14"/>
  <c r="Z657" i="38" s="1"/>
  <c r="BI49" i="14"/>
  <c r="Z657" i="40" s="1"/>
  <c r="BJ49" i="14"/>
  <c r="Z657" i="42" s="1"/>
  <c r="BK49" i="14"/>
  <c r="Z657" i="43" s="1"/>
  <c r="BE50" i="14"/>
  <c r="AA657" i="7" s="1"/>
  <c r="BF50" i="14"/>
  <c r="AA657" i="39" s="1"/>
  <c r="BG50" i="14"/>
  <c r="AA657" i="41" s="1"/>
  <c r="BH50" i="14"/>
  <c r="AA657" i="38" s="1"/>
  <c r="BI50" i="14"/>
  <c r="AA657" i="40" s="1"/>
  <c r="BJ50" i="14"/>
  <c r="AA657" i="42" s="1"/>
  <c r="BK50" i="14"/>
  <c r="AA657" i="43" s="1"/>
  <c r="BE51" i="14"/>
  <c r="AB657" i="7" s="1"/>
  <c r="BF51" i="14"/>
  <c r="AB657" i="39" s="1"/>
  <c r="BG51" i="14"/>
  <c r="AB657" i="41" s="1"/>
  <c r="BH51" i="14"/>
  <c r="AB657" i="38" s="1"/>
  <c r="BI51" i="14"/>
  <c r="AB657" i="40" s="1"/>
  <c r="BJ51" i="14"/>
  <c r="AB657" i="42" s="1"/>
  <c r="BK51" i="14"/>
  <c r="AB657" i="43" s="1"/>
  <c r="BE52" i="14"/>
  <c r="AC657" i="7" s="1"/>
  <c r="BF52" i="14"/>
  <c r="AC657" i="39" s="1"/>
  <c r="BG52" i="14"/>
  <c r="AC657" i="41" s="1"/>
  <c r="BH52" i="14"/>
  <c r="AC657" i="38" s="1"/>
  <c r="BI52" i="14"/>
  <c r="AC657" i="40" s="1"/>
  <c r="BJ52" i="14"/>
  <c r="AC657" i="42" s="1"/>
  <c r="BK52" i="14"/>
  <c r="AC657" i="43" s="1"/>
  <c r="BE53" i="14"/>
  <c r="AD657" i="7" s="1"/>
  <c r="BF53" i="14"/>
  <c r="AD657" i="39" s="1"/>
  <c r="BG53" i="14"/>
  <c r="AD657" i="41" s="1"/>
  <c r="BH53" i="14"/>
  <c r="AD657" i="38" s="1"/>
  <c r="BI53" i="14"/>
  <c r="AD657" i="40" s="1"/>
  <c r="BJ53" i="14"/>
  <c r="AD657" i="42" s="1"/>
  <c r="BK53" i="14"/>
  <c r="AD657" i="43" s="1"/>
  <c r="BE54" i="14"/>
  <c r="AE657" i="7" s="1"/>
  <c r="BF54" i="14"/>
  <c r="AE657" i="39" s="1"/>
  <c r="BG54" i="14"/>
  <c r="AE657" i="41" s="1"/>
  <c r="BH54" i="14"/>
  <c r="AE657" i="38" s="1"/>
  <c r="BI54" i="14"/>
  <c r="AE657" i="40" s="1"/>
  <c r="BJ54" i="14"/>
  <c r="AE657" i="42" s="1"/>
  <c r="BK54" i="14"/>
  <c r="AE657" i="43" s="1"/>
  <c r="BE55" i="14"/>
  <c r="AF657" i="7" s="1"/>
  <c r="BF55" i="14"/>
  <c r="AF657" i="39" s="1"/>
  <c r="BG55" i="14"/>
  <c r="AF657" i="41" s="1"/>
  <c r="BH55" i="14"/>
  <c r="AF657" i="38" s="1"/>
  <c r="BI55" i="14"/>
  <c r="AF657" i="40" s="1"/>
  <c r="BJ55" i="14"/>
  <c r="AF657" i="42" s="1"/>
  <c r="BK55" i="14"/>
  <c r="AF657" i="43" s="1"/>
  <c r="BE56" i="14"/>
  <c r="AG657" i="7" s="1"/>
  <c r="BF56" i="14"/>
  <c r="AG657" i="39" s="1"/>
  <c r="BG56" i="14"/>
  <c r="AG657" i="41" s="1"/>
  <c r="BH56" i="14"/>
  <c r="AG657" i="38" s="1"/>
  <c r="BI56" i="14"/>
  <c r="AG657" i="40" s="1"/>
  <c r="BJ56" i="14"/>
  <c r="AG657" i="42" s="1"/>
  <c r="BK56" i="14"/>
  <c r="AG657" i="43" s="1"/>
  <c r="BE57" i="14"/>
  <c r="AH657" i="7" s="1"/>
  <c r="BF57" i="14"/>
  <c r="AH657" i="39" s="1"/>
  <c r="BG57" i="14"/>
  <c r="AH657" i="41" s="1"/>
  <c r="BH57" i="14"/>
  <c r="AH657" i="38" s="1"/>
  <c r="BI57" i="14"/>
  <c r="AH657" i="40" s="1"/>
  <c r="BJ57" i="14"/>
  <c r="AH657" i="42" s="1"/>
  <c r="BK57" i="14"/>
  <c r="AH657" i="43" s="1"/>
  <c r="BE58" i="14"/>
  <c r="AI657" i="7" s="1"/>
  <c r="BF58" i="14"/>
  <c r="AI657" i="39" s="1"/>
  <c r="BG58" i="14"/>
  <c r="AI657" i="41" s="1"/>
  <c r="BH58" i="14"/>
  <c r="AI657" i="38" s="1"/>
  <c r="BI58" i="14"/>
  <c r="AI657" i="40" s="1"/>
  <c r="BJ58" i="14"/>
  <c r="AI657" i="42" s="1"/>
  <c r="BK58" i="14"/>
  <c r="AI657" i="43" s="1"/>
  <c r="BE59" i="14"/>
  <c r="AJ657" i="7" s="1"/>
  <c r="BF59" i="14"/>
  <c r="AJ657" i="39" s="1"/>
  <c r="BG59" i="14"/>
  <c r="AJ657" i="41" s="1"/>
  <c r="BH59" i="14"/>
  <c r="AJ657" i="38" s="1"/>
  <c r="BI59" i="14"/>
  <c r="AJ657" i="40" s="1"/>
  <c r="BJ59" i="14"/>
  <c r="AJ657" i="42" s="1"/>
  <c r="BK59" i="14"/>
  <c r="AJ657" i="43" s="1"/>
  <c r="BE60" i="14"/>
  <c r="AK657" i="7" s="1"/>
  <c r="BF60" i="14"/>
  <c r="AK657" i="39" s="1"/>
  <c r="BG60" i="14"/>
  <c r="AK657" i="41" s="1"/>
  <c r="BH60" i="14"/>
  <c r="AK657" i="38" s="1"/>
  <c r="BI60" i="14"/>
  <c r="AK657" i="40" s="1"/>
  <c r="BJ60" i="14"/>
  <c r="AK657" i="42" s="1"/>
  <c r="BK60" i="14"/>
  <c r="AK657" i="43" s="1"/>
  <c r="BE61" i="14"/>
  <c r="BF61" i="14"/>
  <c r="BG61" i="14"/>
  <c r="BH61" i="14"/>
  <c r="BI61" i="14"/>
  <c r="BJ61" i="14"/>
  <c r="BK61" i="14"/>
  <c r="BE62" i="14"/>
  <c r="AL657" i="7" s="1"/>
  <c r="BF62" i="14"/>
  <c r="AL657" i="39" s="1"/>
  <c r="BG62" i="14"/>
  <c r="AL657" i="41" s="1"/>
  <c r="BH62" i="14"/>
  <c r="AL657" i="38" s="1"/>
  <c r="BI62" i="14"/>
  <c r="AL657" i="40" s="1"/>
  <c r="BJ62" i="14"/>
  <c r="AL657" i="42" s="1"/>
  <c r="BK62" i="14"/>
  <c r="AL657" i="43" s="1"/>
  <c r="BE63" i="14"/>
  <c r="AM657" i="7" s="1"/>
  <c r="BF63" i="14"/>
  <c r="AM657" i="39" s="1"/>
  <c r="BG63" i="14"/>
  <c r="AM657" i="41" s="1"/>
  <c r="BH63" i="14"/>
  <c r="AM657" i="38" s="1"/>
  <c r="BI63" i="14"/>
  <c r="AM657" i="40" s="1"/>
  <c r="BJ63" i="14"/>
  <c r="AM657" i="42" s="1"/>
  <c r="BK63" i="14"/>
  <c r="AM657" i="43" s="1"/>
  <c r="BE64" i="14"/>
  <c r="AN657" i="7" s="1"/>
  <c r="BF64" i="14"/>
  <c r="AN657" i="39" s="1"/>
  <c r="BG64" i="14"/>
  <c r="AN657" i="41" s="1"/>
  <c r="BH64" i="14"/>
  <c r="AN657" i="38" s="1"/>
  <c r="BI64" i="14"/>
  <c r="AN657" i="40" s="1"/>
  <c r="BJ64" i="14"/>
  <c r="AN657" i="42" s="1"/>
  <c r="BK64" i="14"/>
  <c r="AN657" i="43" s="1"/>
  <c r="BE65" i="14"/>
  <c r="AO657" i="7" s="1"/>
  <c r="BF65" i="14"/>
  <c r="AO657" i="39" s="1"/>
  <c r="BG65" i="14"/>
  <c r="AO657" i="41" s="1"/>
  <c r="BH65" i="14"/>
  <c r="AO657" i="38" s="1"/>
  <c r="BI65" i="14"/>
  <c r="AO657" i="40" s="1"/>
  <c r="BJ65" i="14"/>
  <c r="AO657" i="42" s="1"/>
  <c r="BK65" i="14"/>
  <c r="AO657" i="43" s="1"/>
  <c r="BE66" i="14"/>
  <c r="AP657" i="7" s="1"/>
  <c r="BF66" i="14"/>
  <c r="AP657" i="39" s="1"/>
  <c r="BG66" i="14"/>
  <c r="AP657" i="41" s="1"/>
  <c r="BH66" i="14"/>
  <c r="AP657" i="38" s="1"/>
  <c r="BI66" i="14"/>
  <c r="AP657" i="40" s="1"/>
  <c r="BJ66" i="14"/>
  <c r="AP657" i="42" s="1"/>
  <c r="BK66" i="14"/>
  <c r="AP657" i="43" s="1"/>
  <c r="BE67" i="14"/>
  <c r="AQ657" i="7" s="1"/>
  <c r="BF67" i="14"/>
  <c r="AQ657" i="39" s="1"/>
  <c r="BG67" i="14"/>
  <c r="AQ657" i="41" s="1"/>
  <c r="BH67" i="14"/>
  <c r="AQ657" i="38" s="1"/>
  <c r="BI67" i="14"/>
  <c r="AQ657" i="40" s="1"/>
  <c r="BJ67" i="14"/>
  <c r="AQ657" i="42" s="1"/>
  <c r="BK67" i="14"/>
  <c r="AQ657" i="43" s="1"/>
  <c r="BE68" i="14"/>
  <c r="AR657" i="7" s="1"/>
  <c r="BF68" i="14"/>
  <c r="AR657" i="39" s="1"/>
  <c r="BG68" i="14"/>
  <c r="AR657" i="41" s="1"/>
  <c r="BH68" i="14"/>
  <c r="AR657" i="38" s="1"/>
  <c r="BI68" i="14"/>
  <c r="AR657" i="40" s="1"/>
  <c r="BJ68" i="14"/>
  <c r="AR657" i="42" s="1"/>
  <c r="BK68" i="14"/>
  <c r="AR657" i="43" s="1"/>
  <c r="BE69" i="14"/>
  <c r="AS657" i="7" s="1"/>
  <c r="BF69" i="14"/>
  <c r="AS657" i="39" s="1"/>
  <c r="BG69" i="14"/>
  <c r="AS657" i="41" s="1"/>
  <c r="BH69" i="14"/>
  <c r="AS657" i="38" s="1"/>
  <c r="BI69" i="14"/>
  <c r="AS657" i="40" s="1"/>
  <c r="BJ69" i="14"/>
  <c r="AS657" i="42" s="1"/>
  <c r="BK69" i="14"/>
  <c r="AS657" i="43" s="1"/>
  <c r="BE70" i="14"/>
  <c r="AT657" i="7" s="1"/>
  <c r="BF70" i="14"/>
  <c r="AT657" i="39" s="1"/>
  <c r="BG70" i="14"/>
  <c r="AT657" i="41" s="1"/>
  <c r="BH70" i="14"/>
  <c r="AT657" i="38" s="1"/>
  <c r="BI70" i="14"/>
  <c r="AT657" i="40" s="1"/>
  <c r="BJ70" i="14"/>
  <c r="AT657" i="42" s="1"/>
  <c r="BK70" i="14"/>
  <c r="AT657" i="43" s="1"/>
  <c r="BE71" i="14"/>
  <c r="AU657" i="7" s="1"/>
  <c r="BF71" i="14"/>
  <c r="AU657" i="39" s="1"/>
  <c r="BG71" i="14"/>
  <c r="AU657" i="41" s="1"/>
  <c r="BH71" i="14"/>
  <c r="AU657" i="38" s="1"/>
  <c r="BI71" i="14"/>
  <c r="AU657" i="40" s="1"/>
  <c r="BJ71" i="14"/>
  <c r="AU657" i="42" s="1"/>
  <c r="BK71" i="14"/>
  <c r="AU657" i="43" s="1"/>
  <c r="BE72" i="14"/>
  <c r="AV657" i="7" s="1"/>
  <c r="BF72" i="14"/>
  <c r="AV657" i="39" s="1"/>
  <c r="BG72" i="14"/>
  <c r="AV657" i="41" s="1"/>
  <c r="BH72" i="14"/>
  <c r="AV657" i="38" s="1"/>
  <c r="BI72" i="14"/>
  <c r="AV657" i="40" s="1"/>
  <c r="BJ72" i="14"/>
  <c r="AV657" i="42" s="1"/>
  <c r="BK72" i="14"/>
  <c r="AV657" i="43" s="1"/>
  <c r="BE73" i="14"/>
  <c r="AW657" i="7" s="1"/>
  <c r="BF73" i="14"/>
  <c r="AW657" i="39" s="1"/>
  <c r="BG73" i="14"/>
  <c r="AW657" i="41" s="1"/>
  <c r="BH73" i="14"/>
  <c r="AW657" i="38" s="1"/>
  <c r="BI73" i="14"/>
  <c r="AW657" i="40" s="1"/>
  <c r="BJ73" i="14"/>
  <c r="AW657" i="42" s="1"/>
  <c r="BK73" i="14"/>
  <c r="AW657" i="43" s="1"/>
  <c r="BE74" i="14"/>
  <c r="BF74" i="14"/>
  <c r="BG74" i="14"/>
  <c r="BH74" i="14"/>
  <c r="BI74" i="14"/>
  <c r="BJ74" i="14"/>
  <c r="BK74" i="14"/>
  <c r="BE75" i="14"/>
  <c r="AX657" i="7" s="1"/>
  <c r="BF75" i="14"/>
  <c r="AX657" i="39" s="1"/>
  <c r="BG75" i="14"/>
  <c r="AX657" i="41" s="1"/>
  <c r="BH75" i="14"/>
  <c r="AX657" i="38" s="1"/>
  <c r="BI75" i="14"/>
  <c r="AX657" i="40" s="1"/>
  <c r="BJ75" i="14"/>
  <c r="AX657" i="42" s="1"/>
  <c r="BK75" i="14"/>
  <c r="AX657" i="43" s="1"/>
  <c r="BE76" i="14"/>
  <c r="AY657" i="7" s="1"/>
  <c r="BF76" i="14"/>
  <c r="AY657" i="39" s="1"/>
  <c r="BG76" i="14"/>
  <c r="AY657" i="41" s="1"/>
  <c r="BH76" i="14"/>
  <c r="AY657" i="38" s="1"/>
  <c r="BI76" i="14"/>
  <c r="AY657" i="40" s="1"/>
  <c r="BJ76" i="14"/>
  <c r="AY657" i="42" s="1"/>
  <c r="BK76" i="14"/>
  <c r="AY657" i="43" s="1"/>
  <c r="BE77" i="14"/>
  <c r="AZ657" i="7" s="1"/>
  <c r="BF77" i="14"/>
  <c r="AZ657" i="39" s="1"/>
  <c r="BG77" i="14"/>
  <c r="AZ657" i="41" s="1"/>
  <c r="BH77" i="14"/>
  <c r="AZ657" i="38" s="1"/>
  <c r="BI77" i="14"/>
  <c r="AZ657" i="40" s="1"/>
  <c r="BJ77" i="14"/>
  <c r="AZ657" i="42" s="1"/>
  <c r="BK77" i="14"/>
  <c r="AZ657" i="43" s="1"/>
  <c r="BE78" i="14"/>
  <c r="BA657" i="7" s="1"/>
  <c r="BF78" i="14"/>
  <c r="BA657" i="39" s="1"/>
  <c r="BG78" i="14"/>
  <c r="BA657" i="41" s="1"/>
  <c r="BH78" i="14"/>
  <c r="BA657" i="38" s="1"/>
  <c r="BI78" i="14"/>
  <c r="BA657" i="40" s="1"/>
  <c r="BJ78" i="14"/>
  <c r="BA657" i="42" s="1"/>
  <c r="BK78" i="14"/>
  <c r="BA657" i="43" s="1"/>
  <c r="BE79" i="14"/>
  <c r="BB657" i="7" s="1"/>
  <c r="BF79" i="14"/>
  <c r="BB657" i="39" s="1"/>
  <c r="BG79" i="14"/>
  <c r="BB657" i="41" s="1"/>
  <c r="BH79" i="14"/>
  <c r="BB657" i="38" s="1"/>
  <c r="BI79" i="14"/>
  <c r="BB657" i="40" s="1"/>
  <c r="BJ79" i="14"/>
  <c r="BB657" i="42" s="1"/>
  <c r="BK79" i="14"/>
  <c r="BB657" i="43" s="1"/>
  <c r="BE80" i="14"/>
  <c r="BC657" i="7" s="1"/>
  <c r="BF80" i="14"/>
  <c r="BC657" i="39" s="1"/>
  <c r="BG80" i="14"/>
  <c r="BC657" i="41" s="1"/>
  <c r="BH80" i="14"/>
  <c r="BC657" i="38" s="1"/>
  <c r="BI80" i="14"/>
  <c r="BC657" i="40" s="1"/>
  <c r="BJ80" i="14"/>
  <c r="BC657" i="42" s="1"/>
  <c r="BK80" i="14"/>
  <c r="BC657" i="43" s="1"/>
  <c r="BE81" i="14"/>
  <c r="BD657" i="7" s="1"/>
  <c r="BF81" i="14"/>
  <c r="BD657" i="39" s="1"/>
  <c r="BG81" i="14"/>
  <c r="BD657" i="41" s="1"/>
  <c r="BH81" i="14"/>
  <c r="BD657" i="38" s="1"/>
  <c r="BI81" i="14"/>
  <c r="BD657" i="40" s="1"/>
  <c r="BJ81" i="14"/>
  <c r="BD657" i="42" s="1"/>
  <c r="BK81" i="14"/>
  <c r="BD657" i="43" s="1"/>
  <c r="BE82" i="14"/>
  <c r="BE657" i="7" s="1"/>
  <c r="BF82" i="14"/>
  <c r="BE657" i="39" s="1"/>
  <c r="BG82" i="14"/>
  <c r="BE657" i="41" s="1"/>
  <c r="BH82" i="14"/>
  <c r="BE657" i="38" s="1"/>
  <c r="BI82" i="14"/>
  <c r="BE657" i="40" s="1"/>
  <c r="BJ82" i="14"/>
  <c r="BE657" i="42" s="1"/>
  <c r="BK82" i="14"/>
  <c r="BE657" i="43" s="1"/>
  <c r="BE83" i="14"/>
  <c r="BF83" i="14"/>
  <c r="BG83" i="14"/>
  <c r="BH83" i="14"/>
  <c r="BI83" i="14"/>
  <c r="BJ83" i="14"/>
  <c r="BK83" i="14"/>
  <c r="BE84" i="14"/>
  <c r="BF657" i="7" s="1"/>
  <c r="BF84" i="14"/>
  <c r="BF657" i="39" s="1"/>
  <c r="BG84" i="14"/>
  <c r="BF657" i="41" s="1"/>
  <c r="BH84" i="14"/>
  <c r="BF657" i="38" s="1"/>
  <c r="BI84" i="14"/>
  <c r="BF657" i="40" s="1"/>
  <c r="BJ84" i="14"/>
  <c r="BF657" i="42" s="1"/>
  <c r="BK84" i="14"/>
  <c r="BF657" i="43" s="1"/>
  <c r="BE85" i="14"/>
  <c r="BG657" i="7" s="1"/>
  <c r="BF85" i="14"/>
  <c r="BG657" i="39" s="1"/>
  <c r="BG85" i="14"/>
  <c r="BG657" i="41" s="1"/>
  <c r="BH85" i="14"/>
  <c r="BG657" i="38" s="1"/>
  <c r="BI85" i="14"/>
  <c r="BG657" i="40" s="1"/>
  <c r="BJ85" i="14"/>
  <c r="BG657" i="42" s="1"/>
  <c r="BK85" i="14"/>
  <c r="BG657" i="43" s="1"/>
  <c r="BE86" i="14"/>
  <c r="BH657" i="7" s="1"/>
  <c r="BF86" i="14"/>
  <c r="BH657" i="39" s="1"/>
  <c r="BG86" i="14"/>
  <c r="BH657" i="41" s="1"/>
  <c r="BH86" i="14"/>
  <c r="BH657" i="38" s="1"/>
  <c r="BI86" i="14"/>
  <c r="BH657" i="40" s="1"/>
  <c r="BJ86" i="14"/>
  <c r="BH657" i="42" s="1"/>
  <c r="BK86" i="14"/>
  <c r="BH657" i="43" s="1"/>
  <c r="BE87" i="14"/>
  <c r="BI657" i="7" s="1"/>
  <c r="BF87" i="14"/>
  <c r="BI657" i="39" s="1"/>
  <c r="BG87" i="14"/>
  <c r="BI657" i="41" s="1"/>
  <c r="BH87" i="14"/>
  <c r="BI657" i="38" s="1"/>
  <c r="BI87" i="14"/>
  <c r="BI657" i="40" s="1"/>
  <c r="BJ87" i="14"/>
  <c r="BI657" i="42" s="1"/>
  <c r="BK87" i="14"/>
  <c r="BI657" i="43" s="1"/>
  <c r="BE88" i="14"/>
  <c r="BJ657" i="7" s="1"/>
  <c r="BF88" i="14"/>
  <c r="BJ657" i="39" s="1"/>
  <c r="BG88" i="14"/>
  <c r="BJ657" i="41" s="1"/>
  <c r="BH88" i="14"/>
  <c r="BJ657" i="38" s="1"/>
  <c r="BI88" i="14"/>
  <c r="BJ657" i="40" s="1"/>
  <c r="BJ88" i="14"/>
  <c r="BJ657" i="42" s="1"/>
  <c r="BK88" i="14"/>
  <c r="BJ657" i="43" s="1"/>
  <c r="BE89" i="14"/>
  <c r="BK657" i="7" s="1"/>
  <c r="BF89" i="14"/>
  <c r="BK657" i="39" s="1"/>
  <c r="BG89" i="14"/>
  <c r="BK657" i="41" s="1"/>
  <c r="BH89" i="14"/>
  <c r="BK657" i="38" s="1"/>
  <c r="BI89" i="14"/>
  <c r="BK657" i="40" s="1"/>
  <c r="BJ89" i="14"/>
  <c r="BK657" i="42" s="1"/>
  <c r="BK89" i="14"/>
  <c r="BK657" i="43" s="1"/>
  <c r="BE90" i="14"/>
  <c r="BL657" i="7" s="1"/>
  <c r="BF90" i="14"/>
  <c r="BL657" i="39" s="1"/>
  <c r="BG90" i="14"/>
  <c r="BL657" i="41" s="1"/>
  <c r="BH90" i="14"/>
  <c r="BL657" i="38" s="1"/>
  <c r="BI90" i="14"/>
  <c r="BL657" i="40" s="1"/>
  <c r="BJ90" i="14"/>
  <c r="BL657" i="42" s="1"/>
  <c r="BK90" i="14"/>
  <c r="BL657" i="43" s="1"/>
  <c r="BE91" i="14"/>
  <c r="BM657" i="7" s="1"/>
  <c r="BF91" i="14"/>
  <c r="BM657" i="39" s="1"/>
  <c r="BG91" i="14"/>
  <c r="BM657" i="41" s="1"/>
  <c r="BH91" i="14"/>
  <c r="BM657" i="38" s="1"/>
  <c r="BI91" i="14"/>
  <c r="BM657" i="40" s="1"/>
  <c r="BJ91" i="14"/>
  <c r="BM657" i="42" s="1"/>
  <c r="BK91" i="14"/>
  <c r="BM657" i="43" s="1"/>
  <c r="BE26" i="15"/>
  <c r="D658" i="7" s="1"/>
  <c r="BF26" i="15"/>
  <c r="D658" i="39" s="1"/>
  <c r="BG26" i="15"/>
  <c r="D658" i="41" s="1"/>
  <c r="BH26" i="15"/>
  <c r="D658" i="38" s="1"/>
  <c r="BI26" i="15"/>
  <c r="D658" i="40" s="1"/>
  <c r="BJ26" i="15"/>
  <c r="D658" i="42" s="1"/>
  <c r="BK26" i="15"/>
  <c r="D658" i="43" s="1"/>
  <c r="BE27" i="15"/>
  <c r="E658" i="7" s="1"/>
  <c r="BF27" i="15"/>
  <c r="E658" i="39" s="1"/>
  <c r="BG27" i="15"/>
  <c r="E658" i="41" s="1"/>
  <c r="BH27" i="15"/>
  <c r="E658" i="38" s="1"/>
  <c r="BI27" i="15"/>
  <c r="E658" i="40" s="1"/>
  <c r="BJ27" i="15"/>
  <c r="E658" i="42" s="1"/>
  <c r="BK27" i="15"/>
  <c r="E658" i="43" s="1"/>
  <c r="BE28" i="15"/>
  <c r="F658" i="7" s="1"/>
  <c r="BF28" i="15"/>
  <c r="F658" i="39" s="1"/>
  <c r="BG28" i="15"/>
  <c r="F658" i="41" s="1"/>
  <c r="BH28" i="15"/>
  <c r="F658" i="38" s="1"/>
  <c r="BI28" i="15"/>
  <c r="F658" i="40" s="1"/>
  <c r="BJ28" i="15"/>
  <c r="F658" i="42" s="1"/>
  <c r="BK28" i="15"/>
  <c r="F658" i="43" s="1"/>
  <c r="BE29" i="15"/>
  <c r="G658" i="7" s="1"/>
  <c r="BF29" i="15"/>
  <c r="G658" i="39" s="1"/>
  <c r="BG29" i="15"/>
  <c r="G658" i="41" s="1"/>
  <c r="BH29" i="15"/>
  <c r="G658" i="38" s="1"/>
  <c r="BI29" i="15"/>
  <c r="G658" i="40" s="1"/>
  <c r="BJ29" i="15"/>
  <c r="G658" i="42" s="1"/>
  <c r="BK29" i="15"/>
  <c r="G658" i="43" s="1"/>
  <c r="BE30" i="15"/>
  <c r="H658" i="7" s="1"/>
  <c r="BF30" i="15"/>
  <c r="H658" i="39" s="1"/>
  <c r="BG30" i="15"/>
  <c r="H658" i="41" s="1"/>
  <c r="BH30" i="15"/>
  <c r="H658" i="38" s="1"/>
  <c r="BI30" i="15"/>
  <c r="H658" i="40" s="1"/>
  <c r="BJ30" i="15"/>
  <c r="H658" i="42" s="1"/>
  <c r="BK30" i="15"/>
  <c r="H658" i="43" s="1"/>
  <c r="BE31" i="15"/>
  <c r="I658" i="7" s="1"/>
  <c r="BF31" i="15"/>
  <c r="I658" i="39" s="1"/>
  <c r="BG31" i="15"/>
  <c r="I658" i="41" s="1"/>
  <c r="BH31" i="15"/>
  <c r="I658" i="38" s="1"/>
  <c r="BI31" i="15"/>
  <c r="I658" i="40" s="1"/>
  <c r="BJ31" i="15"/>
  <c r="I658" i="42" s="1"/>
  <c r="BK31" i="15"/>
  <c r="I658" i="43" s="1"/>
  <c r="BE32" i="15"/>
  <c r="J658" i="7" s="1"/>
  <c r="BF32" i="15"/>
  <c r="J658" i="39" s="1"/>
  <c r="BG32" i="15"/>
  <c r="J658" i="41" s="1"/>
  <c r="BH32" i="15"/>
  <c r="J658" i="38" s="1"/>
  <c r="BI32" i="15"/>
  <c r="J658" i="40" s="1"/>
  <c r="BJ32" i="15"/>
  <c r="J658" i="42" s="1"/>
  <c r="BK32" i="15"/>
  <c r="J658" i="43" s="1"/>
  <c r="BE33" i="15"/>
  <c r="K658" i="7" s="1"/>
  <c r="BF33" i="15"/>
  <c r="K658" i="39" s="1"/>
  <c r="BG33" i="15"/>
  <c r="K658" i="41" s="1"/>
  <c r="BH33" i="15"/>
  <c r="K658" i="38" s="1"/>
  <c r="BI33" i="15"/>
  <c r="K658" i="40" s="1"/>
  <c r="BJ33" i="15"/>
  <c r="K658" i="42" s="1"/>
  <c r="BK33" i="15"/>
  <c r="K658" i="43" s="1"/>
  <c r="BE34" i="15"/>
  <c r="L658" i="7" s="1"/>
  <c r="BF34" i="15"/>
  <c r="L658" i="39" s="1"/>
  <c r="BG34" i="15"/>
  <c r="L658" i="41" s="1"/>
  <c r="BH34" i="15"/>
  <c r="L658" i="38" s="1"/>
  <c r="BI34" i="15"/>
  <c r="L658" i="40" s="1"/>
  <c r="BJ34" i="15"/>
  <c r="L658" i="42" s="1"/>
  <c r="BK34" i="15"/>
  <c r="L658" i="43" s="1"/>
  <c r="BE35" i="15"/>
  <c r="M658" i="7" s="1"/>
  <c r="BF35" i="15"/>
  <c r="M658" i="39" s="1"/>
  <c r="BG35" i="15"/>
  <c r="M658" i="41" s="1"/>
  <c r="BH35" i="15"/>
  <c r="M658" i="38" s="1"/>
  <c r="BI35" i="15"/>
  <c r="M658" i="40" s="1"/>
  <c r="BJ35" i="15"/>
  <c r="M658" i="42" s="1"/>
  <c r="BK35" i="15"/>
  <c r="M658" i="43" s="1"/>
  <c r="BE36" i="15"/>
  <c r="N658" i="7" s="1"/>
  <c r="BF36" i="15"/>
  <c r="N658" i="39" s="1"/>
  <c r="BG36" i="15"/>
  <c r="N658" i="41" s="1"/>
  <c r="BH36" i="15"/>
  <c r="N658" i="38" s="1"/>
  <c r="BI36" i="15"/>
  <c r="N658" i="40" s="1"/>
  <c r="BJ36" i="15"/>
  <c r="N658" i="42" s="1"/>
  <c r="BK36" i="15"/>
  <c r="N658" i="43" s="1"/>
  <c r="BE37" i="15"/>
  <c r="O658" i="7" s="1"/>
  <c r="BF37" i="15"/>
  <c r="O658" i="39" s="1"/>
  <c r="BG37" i="15"/>
  <c r="O658" i="41" s="1"/>
  <c r="BH37" i="15"/>
  <c r="O658" i="38" s="1"/>
  <c r="BI37" i="15"/>
  <c r="O658" i="40" s="1"/>
  <c r="BJ37" i="15"/>
  <c r="O658" i="42" s="1"/>
  <c r="BK37" i="15"/>
  <c r="O658" i="43" s="1"/>
  <c r="BE38" i="15"/>
  <c r="BF38" i="15"/>
  <c r="BG38" i="15"/>
  <c r="BH38" i="15"/>
  <c r="BI38" i="15"/>
  <c r="BJ38" i="15"/>
  <c r="BK38" i="15"/>
  <c r="BE39" i="15"/>
  <c r="P658" i="7" s="1"/>
  <c r="BF39" i="15"/>
  <c r="P658" i="39" s="1"/>
  <c r="BG39" i="15"/>
  <c r="P658" i="41" s="1"/>
  <c r="BH39" i="15"/>
  <c r="P658" i="38" s="1"/>
  <c r="BI39" i="15"/>
  <c r="P658" i="40" s="1"/>
  <c r="BJ39" i="15"/>
  <c r="P658" i="42" s="1"/>
  <c r="BK39" i="15"/>
  <c r="P658" i="43" s="1"/>
  <c r="BE40" i="15"/>
  <c r="Q658" i="7" s="1"/>
  <c r="BF40" i="15"/>
  <c r="Q658" i="39" s="1"/>
  <c r="BG40" i="15"/>
  <c r="Q658" i="41" s="1"/>
  <c r="BH40" i="15"/>
  <c r="Q658" i="38" s="1"/>
  <c r="BI40" i="15"/>
  <c r="Q658" i="40" s="1"/>
  <c r="BJ40" i="15"/>
  <c r="Q658" i="42" s="1"/>
  <c r="BK40" i="15"/>
  <c r="Q658" i="43" s="1"/>
  <c r="BE41" i="15"/>
  <c r="R658" i="7" s="1"/>
  <c r="BF41" i="15"/>
  <c r="R658" i="39" s="1"/>
  <c r="BG41" i="15"/>
  <c r="R658" i="41" s="1"/>
  <c r="BH41" i="15"/>
  <c r="R658" i="38" s="1"/>
  <c r="BI41" i="15"/>
  <c r="R658" i="40" s="1"/>
  <c r="BJ41" i="15"/>
  <c r="R658" i="42" s="1"/>
  <c r="BK41" i="15"/>
  <c r="R658" i="43" s="1"/>
  <c r="BE42" i="15"/>
  <c r="S658" i="7" s="1"/>
  <c r="BF42" i="15"/>
  <c r="S658" i="39" s="1"/>
  <c r="BG42" i="15"/>
  <c r="S658" i="41" s="1"/>
  <c r="BH42" i="15"/>
  <c r="S658" i="38" s="1"/>
  <c r="BI42" i="15"/>
  <c r="S658" i="40" s="1"/>
  <c r="BJ42" i="15"/>
  <c r="S658" i="42" s="1"/>
  <c r="BK42" i="15"/>
  <c r="S658" i="43" s="1"/>
  <c r="BE43" i="15"/>
  <c r="T658" i="7" s="1"/>
  <c r="BF43" i="15"/>
  <c r="T658" i="39" s="1"/>
  <c r="BG43" i="15"/>
  <c r="T658" i="41" s="1"/>
  <c r="BH43" i="15"/>
  <c r="T658" i="38" s="1"/>
  <c r="BI43" i="15"/>
  <c r="T658" i="40" s="1"/>
  <c r="BJ43" i="15"/>
  <c r="T658" i="42" s="1"/>
  <c r="BK43" i="15"/>
  <c r="T658" i="43" s="1"/>
  <c r="BE44" i="15"/>
  <c r="U658" i="7" s="1"/>
  <c r="BF44" i="15"/>
  <c r="U658" i="39" s="1"/>
  <c r="BG44" i="15"/>
  <c r="U658" i="41" s="1"/>
  <c r="BH44" i="15"/>
  <c r="U658" i="38" s="1"/>
  <c r="BI44" i="15"/>
  <c r="U658" i="40" s="1"/>
  <c r="BJ44" i="15"/>
  <c r="U658" i="42" s="1"/>
  <c r="BK44" i="15"/>
  <c r="U658" i="43" s="1"/>
  <c r="BE45" i="15"/>
  <c r="V658" i="7" s="1"/>
  <c r="BF45" i="15"/>
  <c r="V658" i="39" s="1"/>
  <c r="BG45" i="15"/>
  <c r="V658" i="41" s="1"/>
  <c r="BH45" i="15"/>
  <c r="V658" i="38" s="1"/>
  <c r="BI45" i="15"/>
  <c r="V658" i="40" s="1"/>
  <c r="BJ45" i="15"/>
  <c r="V658" i="42" s="1"/>
  <c r="BK45" i="15"/>
  <c r="V658" i="43" s="1"/>
  <c r="BE46" i="15"/>
  <c r="W658" i="7" s="1"/>
  <c r="BF46" i="15"/>
  <c r="W658" i="39" s="1"/>
  <c r="BG46" i="15"/>
  <c r="W658" i="41" s="1"/>
  <c r="BH46" i="15"/>
  <c r="W658" i="38" s="1"/>
  <c r="BI46" i="15"/>
  <c r="W658" i="40" s="1"/>
  <c r="BJ46" i="15"/>
  <c r="W658" i="42" s="1"/>
  <c r="BK46" i="15"/>
  <c r="W658" i="43" s="1"/>
  <c r="BE47" i="15"/>
  <c r="X658" i="7" s="1"/>
  <c r="BF47" i="15"/>
  <c r="X658" i="39" s="1"/>
  <c r="BG47" i="15"/>
  <c r="X658" i="41" s="1"/>
  <c r="BH47" i="15"/>
  <c r="X658" i="38" s="1"/>
  <c r="BI47" i="15"/>
  <c r="X658" i="40" s="1"/>
  <c r="BJ47" i="15"/>
  <c r="X658" i="42" s="1"/>
  <c r="BK47" i="15"/>
  <c r="X658" i="43" s="1"/>
  <c r="BE48" i="15"/>
  <c r="Y658" i="7" s="1"/>
  <c r="BF48" i="15"/>
  <c r="Y658" i="39" s="1"/>
  <c r="BG48" i="15"/>
  <c r="Y658" i="41" s="1"/>
  <c r="BH48" i="15"/>
  <c r="Y658" i="38" s="1"/>
  <c r="BI48" i="15"/>
  <c r="Y658" i="40" s="1"/>
  <c r="BJ48" i="15"/>
  <c r="Y658" i="42" s="1"/>
  <c r="BK48" i="15"/>
  <c r="Y658" i="43" s="1"/>
  <c r="BE49" i="15"/>
  <c r="Z658" i="7" s="1"/>
  <c r="BF49" i="15"/>
  <c r="Z658" i="39" s="1"/>
  <c r="BG49" i="15"/>
  <c r="Z658" i="41" s="1"/>
  <c r="BH49" i="15"/>
  <c r="Z658" i="38" s="1"/>
  <c r="BI49" i="15"/>
  <c r="Z658" i="40" s="1"/>
  <c r="BJ49" i="15"/>
  <c r="Z658" i="42" s="1"/>
  <c r="BK49" i="15"/>
  <c r="Z658" i="43" s="1"/>
  <c r="BE50" i="15"/>
  <c r="AA658" i="7" s="1"/>
  <c r="BF50" i="15"/>
  <c r="AA658" i="39" s="1"/>
  <c r="BG50" i="15"/>
  <c r="AA658" i="41" s="1"/>
  <c r="BH50" i="15"/>
  <c r="AA658" i="38" s="1"/>
  <c r="BI50" i="15"/>
  <c r="AA658" i="40" s="1"/>
  <c r="BJ50" i="15"/>
  <c r="AA658" i="42" s="1"/>
  <c r="BK50" i="15"/>
  <c r="AA658" i="43" s="1"/>
  <c r="BE51" i="15"/>
  <c r="AB658" i="7" s="1"/>
  <c r="BF51" i="15"/>
  <c r="AB658" i="39" s="1"/>
  <c r="BG51" i="15"/>
  <c r="AB658" i="41" s="1"/>
  <c r="BH51" i="15"/>
  <c r="AB658" i="38" s="1"/>
  <c r="BI51" i="15"/>
  <c r="AB658" i="40" s="1"/>
  <c r="BJ51" i="15"/>
  <c r="AB658" i="42" s="1"/>
  <c r="BK51" i="15"/>
  <c r="AB658" i="43" s="1"/>
  <c r="BE52" i="15"/>
  <c r="AC658" i="7" s="1"/>
  <c r="BF52" i="15"/>
  <c r="AC658" i="39" s="1"/>
  <c r="BG52" i="15"/>
  <c r="AC658" i="41" s="1"/>
  <c r="BH52" i="15"/>
  <c r="AC658" i="38" s="1"/>
  <c r="BI52" i="15"/>
  <c r="AC658" i="40" s="1"/>
  <c r="BJ52" i="15"/>
  <c r="AC658" i="42" s="1"/>
  <c r="BK52" i="15"/>
  <c r="AC658" i="43" s="1"/>
  <c r="BE53" i="15"/>
  <c r="AD658" i="7" s="1"/>
  <c r="BF53" i="15"/>
  <c r="AD658" i="39" s="1"/>
  <c r="BG53" i="15"/>
  <c r="AD658" i="41" s="1"/>
  <c r="BH53" i="15"/>
  <c r="AD658" i="38" s="1"/>
  <c r="BI53" i="15"/>
  <c r="AD658" i="40" s="1"/>
  <c r="BJ53" i="15"/>
  <c r="AD658" i="42" s="1"/>
  <c r="BK53" i="15"/>
  <c r="AD658" i="43" s="1"/>
  <c r="BE54" i="15"/>
  <c r="AE658" i="7" s="1"/>
  <c r="BF54" i="15"/>
  <c r="AE658" i="39" s="1"/>
  <c r="BG54" i="15"/>
  <c r="AE658" i="41" s="1"/>
  <c r="BH54" i="15"/>
  <c r="AE658" i="38" s="1"/>
  <c r="BI54" i="15"/>
  <c r="AE658" i="40" s="1"/>
  <c r="BJ54" i="15"/>
  <c r="AE658" i="42" s="1"/>
  <c r="BK54" i="15"/>
  <c r="AE658" i="43" s="1"/>
  <c r="BE55" i="15"/>
  <c r="AF658" i="7" s="1"/>
  <c r="BF55" i="15"/>
  <c r="AF658" i="39" s="1"/>
  <c r="BG55" i="15"/>
  <c r="AF658" i="41" s="1"/>
  <c r="BH55" i="15"/>
  <c r="AF658" i="38" s="1"/>
  <c r="BI55" i="15"/>
  <c r="AF658" i="40" s="1"/>
  <c r="BJ55" i="15"/>
  <c r="AF658" i="42" s="1"/>
  <c r="BK55" i="15"/>
  <c r="AF658" i="43" s="1"/>
  <c r="BE56" i="15"/>
  <c r="AG658" i="7" s="1"/>
  <c r="BF56" i="15"/>
  <c r="AG658" i="39" s="1"/>
  <c r="BG56" i="15"/>
  <c r="AG658" i="41" s="1"/>
  <c r="BH56" i="15"/>
  <c r="AG658" i="38" s="1"/>
  <c r="BI56" i="15"/>
  <c r="AG658" i="40" s="1"/>
  <c r="BJ56" i="15"/>
  <c r="AG658" i="42" s="1"/>
  <c r="BK56" i="15"/>
  <c r="AG658" i="43" s="1"/>
  <c r="BE57" i="15"/>
  <c r="AH658" i="7" s="1"/>
  <c r="BF57" i="15"/>
  <c r="AH658" i="39" s="1"/>
  <c r="BG57" i="15"/>
  <c r="AH658" i="41" s="1"/>
  <c r="BH57" i="15"/>
  <c r="AH658" i="38" s="1"/>
  <c r="BI57" i="15"/>
  <c r="AH658" i="40" s="1"/>
  <c r="BJ57" i="15"/>
  <c r="AH658" i="42" s="1"/>
  <c r="BK57" i="15"/>
  <c r="AH658" i="43" s="1"/>
  <c r="BE58" i="15"/>
  <c r="AI658" i="7" s="1"/>
  <c r="BF58" i="15"/>
  <c r="AI658" i="39" s="1"/>
  <c r="BG58" i="15"/>
  <c r="AI658" i="41" s="1"/>
  <c r="BH58" i="15"/>
  <c r="AI658" i="38" s="1"/>
  <c r="BI58" i="15"/>
  <c r="AI658" i="40" s="1"/>
  <c r="BJ58" i="15"/>
  <c r="AI658" i="42" s="1"/>
  <c r="BK58" i="15"/>
  <c r="AI658" i="43" s="1"/>
  <c r="BE59" i="15"/>
  <c r="AJ658" i="7" s="1"/>
  <c r="BF59" i="15"/>
  <c r="AJ658" i="39" s="1"/>
  <c r="BG59" i="15"/>
  <c r="AJ658" i="41" s="1"/>
  <c r="BH59" i="15"/>
  <c r="AJ658" i="38" s="1"/>
  <c r="BI59" i="15"/>
  <c r="AJ658" i="40" s="1"/>
  <c r="BJ59" i="15"/>
  <c r="AJ658" i="42" s="1"/>
  <c r="BK59" i="15"/>
  <c r="AJ658" i="43" s="1"/>
  <c r="BE60" i="15"/>
  <c r="AK658" i="7" s="1"/>
  <c r="BF60" i="15"/>
  <c r="AK658" i="39" s="1"/>
  <c r="BG60" i="15"/>
  <c r="AK658" i="41" s="1"/>
  <c r="BH60" i="15"/>
  <c r="AK658" i="38" s="1"/>
  <c r="BI60" i="15"/>
  <c r="AK658" i="40" s="1"/>
  <c r="BJ60" i="15"/>
  <c r="AK658" i="42" s="1"/>
  <c r="BK60" i="15"/>
  <c r="AK658" i="43" s="1"/>
  <c r="BE61" i="15"/>
  <c r="BF61" i="15"/>
  <c r="BG61" i="15"/>
  <c r="BH61" i="15"/>
  <c r="BI61" i="15"/>
  <c r="BJ61" i="15"/>
  <c r="BK61" i="15"/>
  <c r="BE62" i="15"/>
  <c r="AL658" i="7" s="1"/>
  <c r="BF62" i="15"/>
  <c r="AL658" i="39" s="1"/>
  <c r="BG62" i="15"/>
  <c r="AL658" i="41" s="1"/>
  <c r="BH62" i="15"/>
  <c r="AL658" i="38" s="1"/>
  <c r="BI62" i="15"/>
  <c r="AL658" i="40" s="1"/>
  <c r="BJ62" i="15"/>
  <c r="AL658" i="42" s="1"/>
  <c r="BK62" i="15"/>
  <c r="AL658" i="43" s="1"/>
  <c r="BE63" i="15"/>
  <c r="AM658" i="7" s="1"/>
  <c r="BF63" i="15"/>
  <c r="AM658" i="39" s="1"/>
  <c r="BG63" i="15"/>
  <c r="AM658" i="41" s="1"/>
  <c r="BH63" i="15"/>
  <c r="AM658" i="38" s="1"/>
  <c r="BI63" i="15"/>
  <c r="AM658" i="40" s="1"/>
  <c r="BJ63" i="15"/>
  <c r="AM658" i="42" s="1"/>
  <c r="BK63" i="15"/>
  <c r="AM658" i="43" s="1"/>
  <c r="BE64" i="15"/>
  <c r="AN658" i="7" s="1"/>
  <c r="BF64" i="15"/>
  <c r="AN658" i="39" s="1"/>
  <c r="BG64" i="15"/>
  <c r="AN658" i="41" s="1"/>
  <c r="BH64" i="15"/>
  <c r="AN658" i="38" s="1"/>
  <c r="BI64" i="15"/>
  <c r="AN658" i="40" s="1"/>
  <c r="BJ64" i="15"/>
  <c r="AN658" i="42" s="1"/>
  <c r="BK64" i="15"/>
  <c r="AN658" i="43" s="1"/>
  <c r="BE65" i="15"/>
  <c r="AO658" i="7" s="1"/>
  <c r="BF65" i="15"/>
  <c r="AO658" i="39" s="1"/>
  <c r="BG65" i="15"/>
  <c r="AO658" i="41" s="1"/>
  <c r="BH65" i="15"/>
  <c r="AO658" i="38" s="1"/>
  <c r="BI65" i="15"/>
  <c r="AO658" i="40" s="1"/>
  <c r="BJ65" i="15"/>
  <c r="AO658" i="42" s="1"/>
  <c r="BK65" i="15"/>
  <c r="AO658" i="43" s="1"/>
  <c r="BE66" i="15"/>
  <c r="AP658" i="7" s="1"/>
  <c r="BF66" i="15"/>
  <c r="AP658" i="39" s="1"/>
  <c r="BG66" i="15"/>
  <c r="AP658" i="41" s="1"/>
  <c r="BH66" i="15"/>
  <c r="AP658" i="38" s="1"/>
  <c r="BI66" i="15"/>
  <c r="AP658" i="40" s="1"/>
  <c r="BJ66" i="15"/>
  <c r="AP658" i="42" s="1"/>
  <c r="BK66" i="15"/>
  <c r="AP658" i="43" s="1"/>
  <c r="BE67" i="15"/>
  <c r="AQ658" i="7" s="1"/>
  <c r="BF67" i="15"/>
  <c r="AQ658" i="39" s="1"/>
  <c r="BG67" i="15"/>
  <c r="AQ658" i="41" s="1"/>
  <c r="BH67" i="15"/>
  <c r="AQ658" i="38" s="1"/>
  <c r="BI67" i="15"/>
  <c r="AQ658" i="40" s="1"/>
  <c r="BJ67" i="15"/>
  <c r="AQ658" i="42" s="1"/>
  <c r="BK67" i="15"/>
  <c r="AQ658" i="43" s="1"/>
  <c r="BE68" i="15"/>
  <c r="AR658" i="7" s="1"/>
  <c r="BF68" i="15"/>
  <c r="AR658" i="39" s="1"/>
  <c r="BG68" i="15"/>
  <c r="AR658" i="41" s="1"/>
  <c r="BH68" i="15"/>
  <c r="AR658" i="38" s="1"/>
  <c r="BI68" i="15"/>
  <c r="AR658" i="40" s="1"/>
  <c r="BJ68" i="15"/>
  <c r="AR658" i="42" s="1"/>
  <c r="BK68" i="15"/>
  <c r="AR658" i="43" s="1"/>
  <c r="BE69" i="15"/>
  <c r="AS658" i="7" s="1"/>
  <c r="BF69" i="15"/>
  <c r="AS658" i="39" s="1"/>
  <c r="BG69" i="15"/>
  <c r="AS658" i="41" s="1"/>
  <c r="BH69" i="15"/>
  <c r="AS658" i="38" s="1"/>
  <c r="BI69" i="15"/>
  <c r="AS658" i="40" s="1"/>
  <c r="BJ69" i="15"/>
  <c r="AS658" i="42" s="1"/>
  <c r="BK69" i="15"/>
  <c r="AS658" i="43" s="1"/>
  <c r="BE70" i="15"/>
  <c r="AT658" i="7" s="1"/>
  <c r="BF70" i="15"/>
  <c r="AT658" i="39" s="1"/>
  <c r="BG70" i="15"/>
  <c r="AT658" i="41" s="1"/>
  <c r="BH70" i="15"/>
  <c r="AT658" i="38" s="1"/>
  <c r="BI70" i="15"/>
  <c r="AT658" i="40" s="1"/>
  <c r="BJ70" i="15"/>
  <c r="AT658" i="42" s="1"/>
  <c r="BK70" i="15"/>
  <c r="AT658" i="43" s="1"/>
  <c r="BE71" i="15"/>
  <c r="AU658" i="7" s="1"/>
  <c r="BF71" i="15"/>
  <c r="AU658" i="39" s="1"/>
  <c r="BG71" i="15"/>
  <c r="AU658" i="41" s="1"/>
  <c r="BH71" i="15"/>
  <c r="AU658" i="38" s="1"/>
  <c r="BI71" i="15"/>
  <c r="AU658" i="40" s="1"/>
  <c r="BJ71" i="15"/>
  <c r="AU658" i="42" s="1"/>
  <c r="BK71" i="15"/>
  <c r="AU658" i="43" s="1"/>
  <c r="BE72" i="15"/>
  <c r="AV658" i="7" s="1"/>
  <c r="BF72" i="15"/>
  <c r="AV658" i="39" s="1"/>
  <c r="BG72" i="15"/>
  <c r="AV658" i="41" s="1"/>
  <c r="BH72" i="15"/>
  <c r="AV658" i="38" s="1"/>
  <c r="BI72" i="15"/>
  <c r="AV658" i="40" s="1"/>
  <c r="BJ72" i="15"/>
  <c r="AV658" i="42" s="1"/>
  <c r="BK72" i="15"/>
  <c r="AV658" i="43" s="1"/>
  <c r="BE73" i="15"/>
  <c r="AW658" i="7" s="1"/>
  <c r="BF73" i="15"/>
  <c r="AW658" i="39" s="1"/>
  <c r="BG73" i="15"/>
  <c r="AW658" i="41" s="1"/>
  <c r="BH73" i="15"/>
  <c r="AW658" i="38" s="1"/>
  <c r="BI73" i="15"/>
  <c r="AW658" i="40" s="1"/>
  <c r="BJ73" i="15"/>
  <c r="AW658" i="42" s="1"/>
  <c r="BK73" i="15"/>
  <c r="AW658" i="43" s="1"/>
  <c r="BE74" i="15"/>
  <c r="BF74" i="15"/>
  <c r="BG74" i="15"/>
  <c r="BH74" i="15"/>
  <c r="BI74" i="15"/>
  <c r="BJ74" i="15"/>
  <c r="BK74" i="15"/>
  <c r="BE75" i="15"/>
  <c r="AX658" i="7" s="1"/>
  <c r="BF75" i="15"/>
  <c r="AX658" i="39" s="1"/>
  <c r="BG75" i="15"/>
  <c r="AX658" i="41" s="1"/>
  <c r="BH75" i="15"/>
  <c r="AX658" i="38" s="1"/>
  <c r="BI75" i="15"/>
  <c r="AX658" i="40" s="1"/>
  <c r="BJ75" i="15"/>
  <c r="AX658" i="42" s="1"/>
  <c r="BK75" i="15"/>
  <c r="AX658" i="43" s="1"/>
  <c r="BE76" i="15"/>
  <c r="AY658" i="7" s="1"/>
  <c r="BF76" i="15"/>
  <c r="AY658" i="39" s="1"/>
  <c r="BG76" i="15"/>
  <c r="AY658" i="41" s="1"/>
  <c r="BH76" i="15"/>
  <c r="AY658" i="38" s="1"/>
  <c r="BI76" i="15"/>
  <c r="AY658" i="40" s="1"/>
  <c r="BJ76" i="15"/>
  <c r="AY658" i="42" s="1"/>
  <c r="BK76" i="15"/>
  <c r="AY658" i="43" s="1"/>
  <c r="BE77" i="15"/>
  <c r="AZ658" i="7" s="1"/>
  <c r="BF77" i="15"/>
  <c r="AZ658" i="39" s="1"/>
  <c r="BG77" i="15"/>
  <c r="AZ658" i="41" s="1"/>
  <c r="BH77" i="15"/>
  <c r="AZ658" i="38" s="1"/>
  <c r="BI77" i="15"/>
  <c r="AZ658" i="40" s="1"/>
  <c r="BJ77" i="15"/>
  <c r="AZ658" i="42" s="1"/>
  <c r="BK77" i="15"/>
  <c r="AZ658" i="43" s="1"/>
  <c r="BE78" i="15"/>
  <c r="BA658" i="7" s="1"/>
  <c r="BF78" i="15"/>
  <c r="BA658" i="39" s="1"/>
  <c r="BG78" i="15"/>
  <c r="BA658" i="41" s="1"/>
  <c r="BH78" i="15"/>
  <c r="BA658" i="38" s="1"/>
  <c r="BI78" i="15"/>
  <c r="BA658" i="40" s="1"/>
  <c r="BJ78" i="15"/>
  <c r="BA658" i="42" s="1"/>
  <c r="BK78" i="15"/>
  <c r="BA658" i="43" s="1"/>
  <c r="BE79" i="15"/>
  <c r="BB658" i="7" s="1"/>
  <c r="BF79" i="15"/>
  <c r="BB658" i="39" s="1"/>
  <c r="BG79" i="15"/>
  <c r="BB658" i="41" s="1"/>
  <c r="BH79" i="15"/>
  <c r="BB658" i="38" s="1"/>
  <c r="BI79" i="15"/>
  <c r="BB658" i="40" s="1"/>
  <c r="BJ79" i="15"/>
  <c r="BB658" i="42" s="1"/>
  <c r="BK79" i="15"/>
  <c r="BB658" i="43" s="1"/>
  <c r="BE80" i="15"/>
  <c r="BC658" i="7" s="1"/>
  <c r="BF80" i="15"/>
  <c r="BC658" i="39" s="1"/>
  <c r="BG80" i="15"/>
  <c r="BC658" i="41" s="1"/>
  <c r="BH80" i="15"/>
  <c r="BC658" i="38" s="1"/>
  <c r="BI80" i="15"/>
  <c r="BC658" i="40" s="1"/>
  <c r="BJ80" i="15"/>
  <c r="BC658" i="42" s="1"/>
  <c r="BK80" i="15"/>
  <c r="BC658" i="43" s="1"/>
  <c r="BE81" i="15"/>
  <c r="BD658" i="7" s="1"/>
  <c r="BF81" i="15"/>
  <c r="BD658" i="39" s="1"/>
  <c r="BG81" i="15"/>
  <c r="BD658" i="41" s="1"/>
  <c r="BH81" i="15"/>
  <c r="BD658" i="38" s="1"/>
  <c r="BI81" i="15"/>
  <c r="BD658" i="40" s="1"/>
  <c r="BJ81" i="15"/>
  <c r="BD658" i="42" s="1"/>
  <c r="BK81" i="15"/>
  <c r="BD658" i="43" s="1"/>
  <c r="BE82" i="15"/>
  <c r="BE658" i="7" s="1"/>
  <c r="BF82" i="15"/>
  <c r="BE658" i="39" s="1"/>
  <c r="BG82" i="15"/>
  <c r="BE658" i="41" s="1"/>
  <c r="BH82" i="15"/>
  <c r="BE658" i="38" s="1"/>
  <c r="BI82" i="15"/>
  <c r="BE658" i="40" s="1"/>
  <c r="BJ82" i="15"/>
  <c r="BE658" i="42" s="1"/>
  <c r="BK82" i="15"/>
  <c r="BE658" i="43" s="1"/>
  <c r="BE83" i="15"/>
  <c r="BF83" i="15"/>
  <c r="BG83" i="15"/>
  <c r="BH83" i="15"/>
  <c r="BI83" i="15"/>
  <c r="BJ83" i="15"/>
  <c r="BK83" i="15"/>
  <c r="BE84" i="15"/>
  <c r="BF658" i="7" s="1"/>
  <c r="BF84" i="15"/>
  <c r="BF658" i="39" s="1"/>
  <c r="BG84" i="15"/>
  <c r="BF658" i="41" s="1"/>
  <c r="BH84" i="15"/>
  <c r="BF658" i="38" s="1"/>
  <c r="BI84" i="15"/>
  <c r="BF658" i="40" s="1"/>
  <c r="BJ84" i="15"/>
  <c r="BF658" i="42" s="1"/>
  <c r="BK84" i="15"/>
  <c r="BF658" i="43" s="1"/>
  <c r="BE85" i="15"/>
  <c r="BG658" i="7" s="1"/>
  <c r="BF85" i="15"/>
  <c r="BG658" i="39" s="1"/>
  <c r="BG85" i="15"/>
  <c r="BG658" i="41" s="1"/>
  <c r="BH85" i="15"/>
  <c r="BG658" i="38" s="1"/>
  <c r="BI85" i="15"/>
  <c r="BG658" i="40" s="1"/>
  <c r="BJ85" i="15"/>
  <c r="BG658" i="42" s="1"/>
  <c r="BK85" i="15"/>
  <c r="BG658" i="43" s="1"/>
  <c r="BE86" i="15"/>
  <c r="BH658" i="7" s="1"/>
  <c r="BF86" i="15"/>
  <c r="BH658" i="39" s="1"/>
  <c r="BG86" i="15"/>
  <c r="BH658" i="41" s="1"/>
  <c r="BH86" i="15"/>
  <c r="BH658" i="38" s="1"/>
  <c r="BI86" i="15"/>
  <c r="BH658" i="40" s="1"/>
  <c r="BJ86" i="15"/>
  <c r="BH658" i="42" s="1"/>
  <c r="BK86" i="15"/>
  <c r="BH658" i="43" s="1"/>
  <c r="BE87" i="15"/>
  <c r="BI658" i="7" s="1"/>
  <c r="BF87" i="15"/>
  <c r="BI658" i="39" s="1"/>
  <c r="BG87" i="15"/>
  <c r="BI658" i="41" s="1"/>
  <c r="BH87" i="15"/>
  <c r="BI658" i="38" s="1"/>
  <c r="BI87" i="15"/>
  <c r="BI658" i="40" s="1"/>
  <c r="BJ87" i="15"/>
  <c r="BI658" i="42" s="1"/>
  <c r="BK87" i="15"/>
  <c r="BI658" i="43" s="1"/>
  <c r="BE88" i="15"/>
  <c r="BJ658" i="7" s="1"/>
  <c r="BF88" i="15"/>
  <c r="BJ658" i="39" s="1"/>
  <c r="BG88" i="15"/>
  <c r="BJ658" i="41" s="1"/>
  <c r="BH88" i="15"/>
  <c r="BJ658" i="38" s="1"/>
  <c r="BI88" i="15"/>
  <c r="BJ658" i="40" s="1"/>
  <c r="BJ88" i="15"/>
  <c r="BJ658" i="42" s="1"/>
  <c r="BK88" i="15"/>
  <c r="BJ658" i="43" s="1"/>
  <c r="BE89" i="15"/>
  <c r="BK658" i="7" s="1"/>
  <c r="BF89" i="15"/>
  <c r="BK658" i="39" s="1"/>
  <c r="BG89" i="15"/>
  <c r="BK658" i="41" s="1"/>
  <c r="BH89" i="15"/>
  <c r="BK658" i="38" s="1"/>
  <c r="BI89" i="15"/>
  <c r="BK658" i="40" s="1"/>
  <c r="BJ89" i="15"/>
  <c r="BK658" i="42" s="1"/>
  <c r="BK89" i="15"/>
  <c r="BK658" i="43" s="1"/>
  <c r="BE90" i="15"/>
  <c r="BL658" i="7" s="1"/>
  <c r="BF90" i="15"/>
  <c r="BL658" i="39" s="1"/>
  <c r="BG90" i="15"/>
  <c r="BL658" i="41" s="1"/>
  <c r="BH90" i="15"/>
  <c r="BL658" i="38" s="1"/>
  <c r="BI90" i="15"/>
  <c r="BL658" i="40" s="1"/>
  <c r="BJ90" i="15"/>
  <c r="BL658" i="42" s="1"/>
  <c r="BK90" i="15"/>
  <c r="BL658" i="43" s="1"/>
  <c r="BE91" i="15"/>
  <c r="BM658" i="7" s="1"/>
  <c r="BF91" i="15"/>
  <c r="BM658" i="39" s="1"/>
  <c r="BG91" i="15"/>
  <c r="BM658" i="41" s="1"/>
  <c r="BH91" i="15"/>
  <c r="BM658" i="38" s="1"/>
  <c r="BI91" i="15"/>
  <c r="BM658" i="40" s="1"/>
  <c r="BJ91" i="15"/>
  <c r="BM658" i="42" s="1"/>
  <c r="BK91" i="15"/>
  <c r="BM658" i="43" s="1"/>
  <c r="BE26" i="16"/>
  <c r="D659" i="7" s="1"/>
  <c r="BF26" i="16"/>
  <c r="D659" i="39" s="1"/>
  <c r="BG26" i="16"/>
  <c r="D659" i="41" s="1"/>
  <c r="BH26" i="16"/>
  <c r="D659" i="38" s="1"/>
  <c r="BI26" i="16"/>
  <c r="D659" i="40" s="1"/>
  <c r="BJ26" i="16"/>
  <c r="D659" i="42" s="1"/>
  <c r="BK26" i="16"/>
  <c r="D659" i="43" s="1"/>
  <c r="BE27" i="16"/>
  <c r="E659" i="7" s="1"/>
  <c r="BF27" i="16"/>
  <c r="E659" i="39" s="1"/>
  <c r="BG27" i="16"/>
  <c r="E659" i="41" s="1"/>
  <c r="BH27" i="16"/>
  <c r="E659" i="38" s="1"/>
  <c r="BI27" i="16"/>
  <c r="E659" i="40" s="1"/>
  <c r="BJ27" i="16"/>
  <c r="E659" i="42" s="1"/>
  <c r="BK27" i="16"/>
  <c r="E659" i="43" s="1"/>
  <c r="BE28" i="16"/>
  <c r="F659" i="7" s="1"/>
  <c r="BF28" i="16"/>
  <c r="F659" i="39" s="1"/>
  <c r="BG28" i="16"/>
  <c r="F659" i="41" s="1"/>
  <c r="BH28" i="16"/>
  <c r="F659" i="38" s="1"/>
  <c r="BI28" i="16"/>
  <c r="F659" i="40" s="1"/>
  <c r="BJ28" i="16"/>
  <c r="F659" i="42" s="1"/>
  <c r="BK28" i="16"/>
  <c r="F659" i="43" s="1"/>
  <c r="BE29" i="16"/>
  <c r="G659" i="7" s="1"/>
  <c r="BF29" i="16"/>
  <c r="G659" i="39" s="1"/>
  <c r="BG29" i="16"/>
  <c r="G659" i="41" s="1"/>
  <c r="BH29" i="16"/>
  <c r="G659" i="38" s="1"/>
  <c r="BI29" i="16"/>
  <c r="G659" i="40" s="1"/>
  <c r="BJ29" i="16"/>
  <c r="G659" i="42" s="1"/>
  <c r="BK29" i="16"/>
  <c r="G659" i="43" s="1"/>
  <c r="BE30" i="16"/>
  <c r="H659" i="7" s="1"/>
  <c r="BF30" i="16"/>
  <c r="H659" i="39" s="1"/>
  <c r="BG30" i="16"/>
  <c r="H659" i="41" s="1"/>
  <c r="BH30" i="16"/>
  <c r="H659" i="38" s="1"/>
  <c r="BI30" i="16"/>
  <c r="H659" i="40" s="1"/>
  <c r="BJ30" i="16"/>
  <c r="H659" i="42" s="1"/>
  <c r="BK30" i="16"/>
  <c r="H659" i="43" s="1"/>
  <c r="BE31" i="16"/>
  <c r="I659" i="7" s="1"/>
  <c r="BF31" i="16"/>
  <c r="I659" i="39" s="1"/>
  <c r="BG31" i="16"/>
  <c r="I659" i="41" s="1"/>
  <c r="BH31" i="16"/>
  <c r="I659" i="38" s="1"/>
  <c r="BI31" i="16"/>
  <c r="I659" i="40" s="1"/>
  <c r="BJ31" i="16"/>
  <c r="I659" i="42" s="1"/>
  <c r="BK31" i="16"/>
  <c r="I659" i="43" s="1"/>
  <c r="BE32" i="16"/>
  <c r="J659" i="7" s="1"/>
  <c r="BF32" i="16"/>
  <c r="J659" i="39" s="1"/>
  <c r="BG32" i="16"/>
  <c r="J659" i="41" s="1"/>
  <c r="BH32" i="16"/>
  <c r="J659" i="38" s="1"/>
  <c r="BI32" i="16"/>
  <c r="J659" i="40" s="1"/>
  <c r="BJ32" i="16"/>
  <c r="J659" i="42" s="1"/>
  <c r="BK32" i="16"/>
  <c r="J659" i="43" s="1"/>
  <c r="BE33" i="16"/>
  <c r="K659" i="7" s="1"/>
  <c r="BF33" i="16"/>
  <c r="K659" i="39" s="1"/>
  <c r="BG33" i="16"/>
  <c r="K659" i="41" s="1"/>
  <c r="BH33" i="16"/>
  <c r="K659" i="38" s="1"/>
  <c r="BI33" i="16"/>
  <c r="K659" i="40" s="1"/>
  <c r="BJ33" i="16"/>
  <c r="K659" i="42" s="1"/>
  <c r="BK33" i="16"/>
  <c r="K659" i="43" s="1"/>
  <c r="BE34" i="16"/>
  <c r="L659" i="7" s="1"/>
  <c r="BF34" i="16"/>
  <c r="L659" i="39" s="1"/>
  <c r="BG34" i="16"/>
  <c r="L659" i="41" s="1"/>
  <c r="BH34" i="16"/>
  <c r="L659" i="38" s="1"/>
  <c r="BI34" i="16"/>
  <c r="L659" i="40" s="1"/>
  <c r="BJ34" i="16"/>
  <c r="L659" i="42" s="1"/>
  <c r="BK34" i="16"/>
  <c r="L659" i="43" s="1"/>
  <c r="BE35" i="16"/>
  <c r="M659" i="7" s="1"/>
  <c r="BF35" i="16"/>
  <c r="M659" i="39" s="1"/>
  <c r="BG35" i="16"/>
  <c r="M659" i="41" s="1"/>
  <c r="BH35" i="16"/>
  <c r="M659" i="38" s="1"/>
  <c r="BI35" i="16"/>
  <c r="M659" i="40" s="1"/>
  <c r="BJ35" i="16"/>
  <c r="M659" i="42" s="1"/>
  <c r="BK35" i="16"/>
  <c r="M659" i="43" s="1"/>
  <c r="BE36" i="16"/>
  <c r="N659" i="7" s="1"/>
  <c r="BF36" i="16"/>
  <c r="N659" i="39" s="1"/>
  <c r="BG36" i="16"/>
  <c r="N659" i="41" s="1"/>
  <c r="BH36" i="16"/>
  <c r="N659" i="38" s="1"/>
  <c r="BI36" i="16"/>
  <c r="N659" i="40" s="1"/>
  <c r="BJ36" i="16"/>
  <c r="N659" i="42" s="1"/>
  <c r="BK36" i="16"/>
  <c r="N659" i="43" s="1"/>
  <c r="BE37" i="16"/>
  <c r="O659" i="7" s="1"/>
  <c r="BF37" i="16"/>
  <c r="O659" i="39" s="1"/>
  <c r="BG37" i="16"/>
  <c r="O659" i="41" s="1"/>
  <c r="BH37" i="16"/>
  <c r="O659" i="38" s="1"/>
  <c r="BI37" i="16"/>
  <c r="O659" i="40" s="1"/>
  <c r="BJ37" i="16"/>
  <c r="O659" i="42" s="1"/>
  <c r="BK37" i="16"/>
  <c r="O659" i="43" s="1"/>
  <c r="BE38" i="16"/>
  <c r="BF38" i="16"/>
  <c r="BG38" i="16"/>
  <c r="BH38" i="16"/>
  <c r="BI38" i="16"/>
  <c r="BJ38" i="16"/>
  <c r="BK38" i="16"/>
  <c r="BE39" i="16"/>
  <c r="P659" i="7" s="1"/>
  <c r="BF39" i="16"/>
  <c r="P659" i="39" s="1"/>
  <c r="BG39" i="16"/>
  <c r="P659" i="41" s="1"/>
  <c r="BH39" i="16"/>
  <c r="P659" i="38" s="1"/>
  <c r="BI39" i="16"/>
  <c r="P659" i="40" s="1"/>
  <c r="BJ39" i="16"/>
  <c r="P659" i="42" s="1"/>
  <c r="BK39" i="16"/>
  <c r="P659" i="43" s="1"/>
  <c r="BE40" i="16"/>
  <c r="Q659" i="7" s="1"/>
  <c r="BF40" i="16"/>
  <c r="Q659" i="39" s="1"/>
  <c r="BG40" i="16"/>
  <c r="Q659" i="41" s="1"/>
  <c r="BH40" i="16"/>
  <c r="Q659" i="38" s="1"/>
  <c r="BI40" i="16"/>
  <c r="Q659" i="40" s="1"/>
  <c r="BJ40" i="16"/>
  <c r="Q659" i="42" s="1"/>
  <c r="BK40" i="16"/>
  <c r="Q659" i="43" s="1"/>
  <c r="BE41" i="16"/>
  <c r="R659" i="7" s="1"/>
  <c r="BF41" i="16"/>
  <c r="R659" i="39" s="1"/>
  <c r="BG41" i="16"/>
  <c r="R659" i="41" s="1"/>
  <c r="BH41" i="16"/>
  <c r="R659" i="38" s="1"/>
  <c r="BI41" i="16"/>
  <c r="R659" i="40" s="1"/>
  <c r="BJ41" i="16"/>
  <c r="R659" i="42" s="1"/>
  <c r="BK41" i="16"/>
  <c r="R659" i="43" s="1"/>
  <c r="BE42" i="16"/>
  <c r="S659" i="7" s="1"/>
  <c r="BF42" i="16"/>
  <c r="S659" i="39" s="1"/>
  <c r="BG42" i="16"/>
  <c r="S659" i="41" s="1"/>
  <c r="BH42" i="16"/>
  <c r="S659" i="38" s="1"/>
  <c r="BI42" i="16"/>
  <c r="S659" i="40" s="1"/>
  <c r="BJ42" i="16"/>
  <c r="S659" i="42" s="1"/>
  <c r="BK42" i="16"/>
  <c r="S659" i="43" s="1"/>
  <c r="BE43" i="16"/>
  <c r="T659" i="7" s="1"/>
  <c r="BF43" i="16"/>
  <c r="T659" i="39" s="1"/>
  <c r="BG43" i="16"/>
  <c r="T659" i="41" s="1"/>
  <c r="BH43" i="16"/>
  <c r="T659" i="38" s="1"/>
  <c r="BI43" i="16"/>
  <c r="T659" i="40" s="1"/>
  <c r="BJ43" i="16"/>
  <c r="T659" i="42" s="1"/>
  <c r="BK43" i="16"/>
  <c r="T659" i="43" s="1"/>
  <c r="BE44" i="16"/>
  <c r="U659" i="7" s="1"/>
  <c r="BF44" i="16"/>
  <c r="U659" i="39" s="1"/>
  <c r="BG44" i="16"/>
  <c r="U659" i="41" s="1"/>
  <c r="BH44" i="16"/>
  <c r="U659" i="38" s="1"/>
  <c r="BI44" i="16"/>
  <c r="U659" i="40" s="1"/>
  <c r="BJ44" i="16"/>
  <c r="U659" i="42" s="1"/>
  <c r="BK44" i="16"/>
  <c r="U659" i="43" s="1"/>
  <c r="BE45" i="16"/>
  <c r="V659" i="7" s="1"/>
  <c r="BF45" i="16"/>
  <c r="V659" i="39" s="1"/>
  <c r="BG45" i="16"/>
  <c r="V659" i="41" s="1"/>
  <c r="BH45" i="16"/>
  <c r="V659" i="38" s="1"/>
  <c r="BI45" i="16"/>
  <c r="V659" i="40" s="1"/>
  <c r="BJ45" i="16"/>
  <c r="V659" i="42" s="1"/>
  <c r="BK45" i="16"/>
  <c r="V659" i="43" s="1"/>
  <c r="BE46" i="16"/>
  <c r="W659" i="7" s="1"/>
  <c r="BF46" i="16"/>
  <c r="W659" i="39" s="1"/>
  <c r="BG46" i="16"/>
  <c r="W659" i="41" s="1"/>
  <c r="BH46" i="16"/>
  <c r="W659" i="38" s="1"/>
  <c r="BI46" i="16"/>
  <c r="W659" i="40" s="1"/>
  <c r="BJ46" i="16"/>
  <c r="W659" i="42" s="1"/>
  <c r="BK46" i="16"/>
  <c r="W659" i="43" s="1"/>
  <c r="BE47" i="16"/>
  <c r="X659" i="7" s="1"/>
  <c r="BF47" i="16"/>
  <c r="X659" i="39" s="1"/>
  <c r="BG47" i="16"/>
  <c r="X659" i="41" s="1"/>
  <c r="BH47" i="16"/>
  <c r="X659" i="38" s="1"/>
  <c r="BI47" i="16"/>
  <c r="X659" i="40" s="1"/>
  <c r="BJ47" i="16"/>
  <c r="X659" i="42" s="1"/>
  <c r="BK47" i="16"/>
  <c r="X659" i="43" s="1"/>
  <c r="BE48" i="16"/>
  <c r="Y659" i="7" s="1"/>
  <c r="BF48" i="16"/>
  <c r="Y659" i="39" s="1"/>
  <c r="BG48" i="16"/>
  <c r="Y659" i="41" s="1"/>
  <c r="BH48" i="16"/>
  <c r="Y659" i="38" s="1"/>
  <c r="BI48" i="16"/>
  <c r="Y659" i="40" s="1"/>
  <c r="BJ48" i="16"/>
  <c r="Y659" i="42" s="1"/>
  <c r="BK48" i="16"/>
  <c r="Y659" i="43" s="1"/>
  <c r="BE49" i="16"/>
  <c r="Z659" i="7" s="1"/>
  <c r="BF49" i="16"/>
  <c r="Z659" i="39" s="1"/>
  <c r="BG49" i="16"/>
  <c r="Z659" i="41" s="1"/>
  <c r="BH49" i="16"/>
  <c r="Z659" i="38" s="1"/>
  <c r="BI49" i="16"/>
  <c r="Z659" i="40" s="1"/>
  <c r="BJ49" i="16"/>
  <c r="Z659" i="42" s="1"/>
  <c r="BK49" i="16"/>
  <c r="Z659" i="43" s="1"/>
  <c r="BE50" i="16"/>
  <c r="AA659" i="7" s="1"/>
  <c r="BF50" i="16"/>
  <c r="AA659" i="39" s="1"/>
  <c r="BG50" i="16"/>
  <c r="AA659" i="41" s="1"/>
  <c r="BH50" i="16"/>
  <c r="AA659" i="38" s="1"/>
  <c r="BI50" i="16"/>
  <c r="AA659" i="40" s="1"/>
  <c r="BJ50" i="16"/>
  <c r="AA659" i="42" s="1"/>
  <c r="BK50" i="16"/>
  <c r="AA659" i="43" s="1"/>
  <c r="BE51" i="16"/>
  <c r="AB659" i="7" s="1"/>
  <c r="BF51" i="16"/>
  <c r="AB659" i="39" s="1"/>
  <c r="BG51" i="16"/>
  <c r="AB659" i="41" s="1"/>
  <c r="BH51" i="16"/>
  <c r="AB659" i="38" s="1"/>
  <c r="BI51" i="16"/>
  <c r="AB659" i="40" s="1"/>
  <c r="BJ51" i="16"/>
  <c r="AB659" i="42" s="1"/>
  <c r="BK51" i="16"/>
  <c r="AB659" i="43" s="1"/>
  <c r="BE52" i="16"/>
  <c r="AC659" i="7" s="1"/>
  <c r="BF52" i="16"/>
  <c r="AC659" i="39" s="1"/>
  <c r="BG52" i="16"/>
  <c r="AC659" i="41" s="1"/>
  <c r="BH52" i="16"/>
  <c r="AC659" i="38" s="1"/>
  <c r="BI52" i="16"/>
  <c r="AC659" i="40" s="1"/>
  <c r="BJ52" i="16"/>
  <c r="AC659" i="42" s="1"/>
  <c r="BK52" i="16"/>
  <c r="AC659" i="43" s="1"/>
  <c r="BE53" i="16"/>
  <c r="AD659" i="7" s="1"/>
  <c r="BF53" i="16"/>
  <c r="AD659" i="39" s="1"/>
  <c r="BG53" i="16"/>
  <c r="AD659" i="41" s="1"/>
  <c r="BH53" i="16"/>
  <c r="AD659" i="38" s="1"/>
  <c r="BI53" i="16"/>
  <c r="AD659" i="40" s="1"/>
  <c r="BJ53" i="16"/>
  <c r="AD659" i="42" s="1"/>
  <c r="BK53" i="16"/>
  <c r="AD659" i="43" s="1"/>
  <c r="BE54" i="16"/>
  <c r="AE659" i="7" s="1"/>
  <c r="BF54" i="16"/>
  <c r="AE659" i="39" s="1"/>
  <c r="BG54" i="16"/>
  <c r="AE659" i="41" s="1"/>
  <c r="BH54" i="16"/>
  <c r="AE659" i="38" s="1"/>
  <c r="BI54" i="16"/>
  <c r="AE659" i="40" s="1"/>
  <c r="BJ54" i="16"/>
  <c r="AE659" i="42" s="1"/>
  <c r="BK54" i="16"/>
  <c r="AE659" i="43" s="1"/>
  <c r="BE55" i="16"/>
  <c r="AF659" i="7" s="1"/>
  <c r="BF55" i="16"/>
  <c r="AF659" i="39" s="1"/>
  <c r="BG55" i="16"/>
  <c r="AF659" i="41" s="1"/>
  <c r="BH55" i="16"/>
  <c r="AF659" i="38" s="1"/>
  <c r="BI55" i="16"/>
  <c r="AF659" i="40" s="1"/>
  <c r="BJ55" i="16"/>
  <c r="AF659" i="42" s="1"/>
  <c r="BK55" i="16"/>
  <c r="AF659" i="43" s="1"/>
  <c r="BE56" i="16"/>
  <c r="AG659" i="7" s="1"/>
  <c r="BF56" i="16"/>
  <c r="AG659" i="39" s="1"/>
  <c r="BG56" i="16"/>
  <c r="AG659" i="41" s="1"/>
  <c r="BH56" i="16"/>
  <c r="AG659" i="38" s="1"/>
  <c r="BI56" i="16"/>
  <c r="AG659" i="40" s="1"/>
  <c r="BJ56" i="16"/>
  <c r="AG659" i="42" s="1"/>
  <c r="BK56" i="16"/>
  <c r="AG659" i="43" s="1"/>
  <c r="BE57" i="16"/>
  <c r="AH659" i="7" s="1"/>
  <c r="BF57" i="16"/>
  <c r="AH659" i="39" s="1"/>
  <c r="BG57" i="16"/>
  <c r="AH659" i="41" s="1"/>
  <c r="BH57" i="16"/>
  <c r="AH659" i="38" s="1"/>
  <c r="BI57" i="16"/>
  <c r="AH659" i="40" s="1"/>
  <c r="BJ57" i="16"/>
  <c r="AH659" i="42" s="1"/>
  <c r="BK57" i="16"/>
  <c r="AH659" i="43" s="1"/>
  <c r="BE58" i="16"/>
  <c r="AI659" i="7" s="1"/>
  <c r="BF58" i="16"/>
  <c r="AI659" i="39" s="1"/>
  <c r="BG58" i="16"/>
  <c r="AI659" i="41" s="1"/>
  <c r="BH58" i="16"/>
  <c r="AI659" i="38" s="1"/>
  <c r="BI58" i="16"/>
  <c r="AI659" i="40" s="1"/>
  <c r="BJ58" i="16"/>
  <c r="AI659" i="42" s="1"/>
  <c r="BK58" i="16"/>
  <c r="AI659" i="43" s="1"/>
  <c r="BE59" i="16"/>
  <c r="AJ659" i="7" s="1"/>
  <c r="BF59" i="16"/>
  <c r="AJ659" i="39" s="1"/>
  <c r="BG59" i="16"/>
  <c r="AJ659" i="41" s="1"/>
  <c r="BH59" i="16"/>
  <c r="AJ659" i="38" s="1"/>
  <c r="BI59" i="16"/>
  <c r="AJ659" i="40" s="1"/>
  <c r="BJ59" i="16"/>
  <c r="AJ659" i="42" s="1"/>
  <c r="BK59" i="16"/>
  <c r="AJ659" i="43" s="1"/>
  <c r="BE60" i="16"/>
  <c r="AK659" i="7" s="1"/>
  <c r="BF60" i="16"/>
  <c r="AK659" i="39" s="1"/>
  <c r="BG60" i="16"/>
  <c r="AK659" i="41" s="1"/>
  <c r="BH60" i="16"/>
  <c r="AK659" i="38" s="1"/>
  <c r="BI60" i="16"/>
  <c r="AK659" i="40" s="1"/>
  <c r="BJ60" i="16"/>
  <c r="AK659" i="42" s="1"/>
  <c r="BK60" i="16"/>
  <c r="AK659" i="43" s="1"/>
  <c r="BE61" i="16"/>
  <c r="BF61" i="16"/>
  <c r="BG61" i="16"/>
  <c r="BH61" i="16"/>
  <c r="BI61" i="16"/>
  <c r="BJ61" i="16"/>
  <c r="BK61" i="16"/>
  <c r="BE62" i="16"/>
  <c r="AL659" i="7" s="1"/>
  <c r="BF62" i="16"/>
  <c r="AL659" i="39" s="1"/>
  <c r="BG62" i="16"/>
  <c r="AL659" i="41" s="1"/>
  <c r="BH62" i="16"/>
  <c r="AL659" i="38" s="1"/>
  <c r="BI62" i="16"/>
  <c r="AL659" i="40" s="1"/>
  <c r="BJ62" i="16"/>
  <c r="AL659" i="42" s="1"/>
  <c r="BK62" i="16"/>
  <c r="AL659" i="43" s="1"/>
  <c r="BE63" i="16"/>
  <c r="AM659" i="7" s="1"/>
  <c r="BF63" i="16"/>
  <c r="AM659" i="39" s="1"/>
  <c r="BG63" i="16"/>
  <c r="AM659" i="41" s="1"/>
  <c r="BH63" i="16"/>
  <c r="AM659" i="38" s="1"/>
  <c r="BI63" i="16"/>
  <c r="AM659" i="40" s="1"/>
  <c r="BJ63" i="16"/>
  <c r="AM659" i="42" s="1"/>
  <c r="BK63" i="16"/>
  <c r="AM659" i="43" s="1"/>
  <c r="BE64" i="16"/>
  <c r="AN659" i="7" s="1"/>
  <c r="BF64" i="16"/>
  <c r="AN659" i="39" s="1"/>
  <c r="BG64" i="16"/>
  <c r="AN659" i="41" s="1"/>
  <c r="BH64" i="16"/>
  <c r="AN659" i="38" s="1"/>
  <c r="BI64" i="16"/>
  <c r="AN659" i="40" s="1"/>
  <c r="BJ64" i="16"/>
  <c r="AN659" i="42" s="1"/>
  <c r="BK64" i="16"/>
  <c r="AN659" i="43" s="1"/>
  <c r="BE65" i="16"/>
  <c r="AO659" i="7" s="1"/>
  <c r="BF65" i="16"/>
  <c r="AO659" i="39" s="1"/>
  <c r="BG65" i="16"/>
  <c r="AO659" i="41" s="1"/>
  <c r="BH65" i="16"/>
  <c r="AO659" i="38" s="1"/>
  <c r="BI65" i="16"/>
  <c r="AO659" i="40" s="1"/>
  <c r="BJ65" i="16"/>
  <c r="AO659" i="42" s="1"/>
  <c r="BK65" i="16"/>
  <c r="AO659" i="43" s="1"/>
  <c r="BE66" i="16"/>
  <c r="AP659" i="7" s="1"/>
  <c r="BF66" i="16"/>
  <c r="AP659" i="39" s="1"/>
  <c r="BG66" i="16"/>
  <c r="AP659" i="41" s="1"/>
  <c r="BH66" i="16"/>
  <c r="AP659" i="38" s="1"/>
  <c r="BI66" i="16"/>
  <c r="AP659" i="40" s="1"/>
  <c r="BJ66" i="16"/>
  <c r="AP659" i="42" s="1"/>
  <c r="BK66" i="16"/>
  <c r="AP659" i="43" s="1"/>
  <c r="BE67" i="16"/>
  <c r="AQ659" i="7" s="1"/>
  <c r="BF67" i="16"/>
  <c r="AQ659" i="39" s="1"/>
  <c r="BG67" i="16"/>
  <c r="AQ659" i="41" s="1"/>
  <c r="BH67" i="16"/>
  <c r="AQ659" i="38" s="1"/>
  <c r="BI67" i="16"/>
  <c r="AQ659" i="40" s="1"/>
  <c r="BJ67" i="16"/>
  <c r="AQ659" i="42" s="1"/>
  <c r="BK67" i="16"/>
  <c r="AQ659" i="43" s="1"/>
  <c r="BE68" i="16"/>
  <c r="AR659" i="7" s="1"/>
  <c r="BF68" i="16"/>
  <c r="AR659" i="39" s="1"/>
  <c r="BG68" i="16"/>
  <c r="AR659" i="41" s="1"/>
  <c r="BH68" i="16"/>
  <c r="AR659" i="38" s="1"/>
  <c r="BI68" i="16"/>
  <c r="AR659" i="40" s="1"/>
  <c r="BJ68" i="16"/>
  <c r="AR659" i="42" s="1"/>
  <c r="BK68" i="16"/>
  <c r="AR659" i="43" s="1"/>
  <c r="BE69" i="16"/>
  <c r="AS659" i="7" s="1"/>
  <c r="BF69" i="16"/>
  <c r="AS659" i="39" s="1"/>
  <c r="BG69" i="16"/>
  <c r="AS659" i="41" s="1"/>
  <c r="BH69" i="16"/>
  <c r="AS659" i="38" s="1"/>
  <c r="BI69" i="16"/>
  <c r="AS659" i="40" s="1"/>
  <c r="BJ69" i="16"/>
  <c r="AS659" i="42" s="1"/>
  <c r="BK69" i="16"/>
  <c r="AS659" i="43" s="1"/>
  <c r="BE70" i="16"/>
  <c r="AT659" i="7" s="1"/>
  <c r="BF70" i="16"/>
  <c r="AT659" i="39" s="1"/>
  <c r="BG70" i="16"/>
  <c r="AT659" i="41" s="1"/>
  <c r="BH70" i="16"/>
  <c r="AT659" i="38" s="1"/>
  <c r="BI70" i="16"/>
  <c r="AT659" i="40" s="1"/>
  <c r="BJ70" i="16"/>
  <c r="AT659" i="42" s="1"/>
  <c r="BK70" i="16"/>
  <c r="AT659" i="43" s="1"/>
  <c r="BE71" i="16"/>
  <c r="AU659" i="7" s="1"/>
  <c r="BF71" i="16"/>
  <c r="AU659" i="39" s="1"/>
  <c r="BG71" i="16"/>
  <c r="AU659" i="41" s="1"/>
  <c r="BH71" i="16"/>
  <c r="AU659" i="38" s="1"/>
  <c r="BI71" i="16"/>
  <c r="AU659" i="40" s="1"/>
  <c r="BJ71" i="16"/>
  <c r="AU659" i="42" s="1"/>
  <c r="BK71" i="16"/>
  <c r="AU659" i="43" s="1"/>
  <c r="BE72" i="16"/>
  <c r="AV659" i="7" s="1"/>
  <c r="BF72" i="16"/>
  <c r="AV659" i="39" s="1"/>
  <c r="BG72" i="16"/>
  <c r="AV659" i="41" s="1"/>
  <c r="BH72" i="16"/>
  <c r="AV659" i="38" s="1"/>
  <c r="BI72" i="16"/>
  <c r="AV659" i="40" s="1"/>
  <c r="BJ72" i="16"/>
  <c r="AV659" i="42" s="1"/>
  <c r="BK72" i="16"/>
  <c r="AV659" i="43" s="1"/>
  <c r="BE73" i="16"/>
  <c r="AW659" i="7" s="1"/>
  <c r="BF73" i="16"/>
  <c r="AW659" i="39" s="1"/>
  <c r="BG73" i="16"/>
  <c r="AW659" i="41" s="1"/>
  <c r="BH73" i="16"/>
  <c r="AW659" i="38" s="1"/>
  <c r="BI73" i="16"/>
  <c r="AW659" i="40" s="1"/>
  <c r="BJ73" i="16"/>
  <c r="AW659" i="42" s="1"/>
  <c r="BK73" i="16"/>
  <c r="AW659" i="43" s="1"/>
  <c r="BE74" i="16"/>
  <c r="BF74" i="16"/>
  <c r="BG74" i="16"/>
  <c r="BH74" i="16"/>
  <c r="BI74" i="16"/>
  <c r="BJ74" i="16"/>
  <c r="BK74" i="16"/>
  <c r="BE75" i="16"/>
  <c r="AX659" i="7" s="1"/>
  <c r="BF75" i="16"/>
  <c r="AX659" i="39" s="1"/>
  <c r="BG75" i="16"/>
  <c r="AX659" i="41" s="1"/>
  <c r="BH75" i="16"/>
  <c r="AX659" i="38" s="1"/>
  <c r="BI75" i="16"/>
  <c r="AX659" i="40" s="1"/>
  <c r="BJ75" i="16"/>
  <c r="AX659" i="42" s="1"/>
  <c r="BK75" i="16"/>
  <c r="AX659" i="43" s="1"/>
  <c r="BE76" i="16"/>
  <c r="AY659" i="7" s="1"/>
  <c r="BF76" i="16"/>
  <c r="AY659" i="39" s="1"/>
  <c r="BG76" i="16"/>
  <c r="AY659" i="41" s="1"/>
  <c r="BH76" i="16"/>
  <c r="AY659" i="38" s="1"/>
  <c r="BI76" i="16"/>
  <c r="AY659" i="40" s="1"/>
  <c r="BJ76" i="16"/>
  <c r="AY659" i="42" s="1"/>
  <c r="BK76" i="16"/>
  <c r="AY659" i="43" s="1"/>
  <c r="BE77" i="16"/>
  <c r="AZ659" i="7" s="1"/>
  <c r="BF77" i="16"/>
  <c r="AZ659" i="39" s="1"/>
  <c r="BG77" i="16"/>
  <c r="AZ659" i="41" s="1"/>
  <c r="BH77" i="16"/>
  <c r="AZ659" i="38" s="1"/>
  <c r="BI77" i="16"/>
  <c r="AZ659" i="40" s="1"/>
  <c r="BJ77" i="16"/>
  <c r="AZ659" i="42" s="1"/>
  <c r="BK77" i="16"/>
  <c r="AZ659" i="43" s="1"/>
  <c r="BE78" i="16"/>
  <c r="BA659" i="7" s="1"/>
  <c r="BF78" i="16"/>
  <c r="BA659" i="39" s="1"/>
  <c r="BG78" i="16"/>
  <c r="BA659" i="41" s="1"/>
  <c r="BH78" i="16"/>
  <c r="BA659" i="38" s="1"/>
  <c r="BI78" i="16"/>
  <c r="BA659" i="40" s="1"/>
  <c r="BJ78" i="16"/>
  <c r="BA659" i="42" s="1"/>
  <c r="BK78" i="16"/>
  <c r="BA659" i="43" s="1"/>
  <c r="BE79" i="16"/>
  <c r="BB659" i="7" s="1"/>
  <c r="BF79" i="16"/>
  <c r="BB659" i="39" s="1"/>
  <c r="BG79" i="16"/>
  <c r="BB659" i="41" s="1"/>
  <c r="BH79" i="16"/>
  <c r="BB659" i="38" s="1"/>
  <c r="BI79" i="16"/>
  <c r="BB659" i="40" s="1"/>
  <c r="BJ79" i="16"/>
  <c r="BB659" i="42" s="1"/>
  <c r="BK79" i="16"/>
  <c r="BB659" i="43" s="1"/>
  <c r="BE80" i="16"/>
  <c r="BC659" i="7" s="1"/>
  <c r="BF80" i="16"/>
  <c r="BC659" i="39" s="1"/>
  <c r="BG80" i="16"/>
  <c r="BC659" i="41" s="1"/>
  <c r="BH80" i="16"/>
  <c r="BC659" i="38" s="1"/>
  <c r="BI80" i="16"/>
  <c r="BC659" i="40" s="1"/>
  <c r="BJ80" i="16"/>
  <c r="BC659" i="42" s="1"/>
  <c r="BK80" i="16"/>
  <c r="BC659" i="43" s="1"/>
  <c r="BE81" i="16"/>
  <c r="BD659" i="7" s="1"/>
  <c r="BF81" i="16"/>
  <c r="BD659" i="39" s="1"/>
  <c r="BG81" i="16"/>
  <c r="BD659" i="41" s="1"/>
  <c r="BH81" i="16"/>
  <c r="BD659" i="38" s="1"/>
  <c r="BI81" i="16"/>
  <c r="BD659" i="40" s="1"/>
  <c r="BJ81" i="16"/>
  <c r="BD659" i="42" s="1"/>
  <c r="BK81" i="16"/>
  <c r="BD659" i="43" s="1"/>
  <c r="BE82" i="16"/>
  <c r="BE659" i="7" s="1"/>
  <c r="BF82" i="16"/>
  <c r="BE659" i="39" s="1"/>
  <c r="BG82" i="16"/>
  <c r="BE659" i="41" s="1"/>
  <c r="BH82" i="16"/>
  <c r="BE659" i="38" s="1"/>
  <c r="BI82" i="16"/>
  <c r="BE659" i="40" s="1"/>
  <c r="BJ82" i="16"/>
  <c r="BE659" i="42" s="1"/>
  <c r="BK82" i="16"/>
  <c r="BE659" i="43" s="1"/>
  <c r="BE83" i="16"/>
  <c r="BF83" i="16"/>
  <c r="BG83" i="16"/>
  <c r="BH83" i="16"/>
  <c r="BI83" i="16"/>
  <c r="BJ83" i="16"/>
  <c r="BK83" i="16"/>
  <c r="BE84" i="16"/>
  <c r="BF659" i="7" s="1"/>
  <c r="BF84" i="16"/>
  <c r="BF659" i="39" s="1"/>
  <c r="BG84" i="16"/>
  <c r="BF659" i="41" s="1"/>
  <c r="BH84" i="16"/>
  <c r="BF659" i="38" s="1"/>
  <c r="BI84" i="16"/>
  <c r="BF659" i="40" s="1"/>
  <c r="BJ84" i="16"/>
  <c r="BF659" i="42" s="1"/>
  <c r="BK84" i="16"/>
  <c r="BF659" i="43" s="1"/>
  <c r="BE85" i="16"/>
  <c r="BG659" i="7" s="1"/>
  <c r="BF85" i="16"/>
  <c r="BG659" i="39" s="1"/>
  <c r="BG85" i="16"/>
  <c r="BG659" i="41" s="1"/>
  <c r="BH85" i="16"/>
  <c r="BG659" i="38" s="1"/>
  <c r="BI85" i="16"/>
  <c r="BG659" i="40" s="1"/>
  <c r="BJ85" i="16"/>
  <c r="BG659" i="42" s="1"/>
  <c r="BK85" i="16"/>
  <c r="BG659" i="43" s="1"/>
  <c r="BE86" i="16"/>
  <c r="BH659" i="7" s="1"/>
  <c r="BF86" i="16"/>
  <c r="BH659" i="39" s="1"/>
  <c r="BG86" i="16"/>
  <c r="BH659" i="41" s="1"/>
  <c r="BH86" i="16"/>
  <c r="BH659" i="38" s="1"/>
  <c r="BI86" i="16"/>
  <c r="BH659" i="40" s="1"/>
  <c r="BJ86" i="16"/>
  <c r="BH659" i="42" s="1"/>
  <c r="BK86" i="16"/>
  <c r="BH659" i="43" s="1"/>
  <c r="BE87" i="16"/>
  <c r="BI659" i="7" s="1"/>
  <c r="BF87" i="16"/>
  <c r="BI659" i="39" s="1"/>
  <c r="BG87" i="16"/>
  <c r="BI659" i="41" s="1"/>
  <c r="BH87" i="16"/>
  <c r="BI659" i="38" s="1"/>
  <c r="BI87" i="16"/>
  <c r="BI659" i="40" s="1"/>
  <c r="BJ87" i="16"/>
  <c r="BI659" i="42" s="1"/>
  <c r="BK87" i="16"/>
  <c r="BI659" i="43" s="1"/>
  <c r="BE88" i="16"/>
  <c r="BJ659" i="7" s="1"/>
  <c r="BF88" i="16"/>
  <c r="BJ659" i="39" s="1"/>
  <c r="BG88" i="16"/>
  <c r="BJ659" i="41" s="1"/>
  <c r="BH88" i="16"/>
  <c r="BJ659" i="38" s="1"/>
  <c r="BI88" i="16"/>
  <c r="BJ659" i="40" s="1"/>
  <c r="BJ88" i="16"/>
  <c r="BJ659" i="42" s="1"/>
  <c r="BK88" i="16"/>
  <c r="BJ659" i="43" s="1"/>
  <c r="BE89" i="16"/>
  <c r="BK659" i="7" s="1"/>
  <c r="BF89" i="16"/>
  <c r="BK659" i="39" s="1"/>
  <c r="BG89" i="16"/>
  <c r="BK659" i="41" s="1"/>
  <c r="BH89" i="16"/>
  <c r="BK659" i="38" s="1"/>
  <c r="BI89" i="16"/>
  <c r="BK659" i="40" s="1"/>
  <c r="BJ89" i="16"/>
  <c r="BK659" i="42" s="1"/>
  <c r="BK89" i="16"/>
  <c r="BK659" i="43" s="1"/>
  <c r="BE90" i="16"/>
  <c r="BL659" i="7" s="1"/>
  <c r="BF90" i="16"/>
  <c r="BL659" i="39" s="1"/>
  <c r="BG90" i="16"/>
  <c r="BL659" i="41" s="1"/>
  <c r="BH90" i="16"/>
  <c r="BL659" i="38" s="1"/>
  <c r="BI90" i="16"/>
  <c r="BL659" i="40" s="1"/>
  <c r="BJ90" i="16"/>
  <c r="BL659" i="42" s="1"/>
  <c r="BK90" i="16"/>
  <c r="BL659" i="43" s="1"/>
  <c r="BE91" i="16"/>
  <c r="BM659" i="7" s="1"/>
  <c r="BF91" i="16"/>
  <c r="BM659" i="39" s="1"/>
  <c r="BG91" i="16"/>
  <c r="BM659" i="41" s="1"/>
  <c r="BH91" i="16"/>
  <c r="BM659" i="38" s="1"/>
  <c r="BI91" i="16"/>
  <c r="BM659" i="40" s="1"/>
  <c r="BJ91" i="16"/>
  <c r="BM659" i="42" s="1"/>
  <c r="BK91" i="16"/>
  <c r="BM659" i="43" s="1"/>
  <c r="BE26" i="18"/>
  <c r="D660" i="7" s="1"/>
  <c r="BF26" i="18"/>
  <c r="D660" i="39" s="1"/>
  <c r="BG26" i="18"/>
  <c r="D660" i="41" s="1"/>
  <c r="BH26" i="18"/>
  <c r="D660" i="38" s="1"/>
  <c r="BI26" i="18"/>
  <c r="D660" i="40" s="1"/>
  <c r="BJ26" i="18"/>
  <c r="D660" i="42" s="1"/>
  <c r="BK26" i="18"/>
  <c r="D660" i="43" s="1"/>
  <c r="BE27" i="18"/>
  <c r="E660" i="7" s="1"/>
  <c r="BF27" i="18"/>
  <c r="E660" i="39" s="1"/>
  <c r="BG27" i="18"/>
  <c r="E660" i="41" s="1"/>
  <c r="BH27" i="18"/>
  <c r="E660" i="38" s="1"/>
  <c r="BI27" i="18"/>
  <c r="E660" i="40" s="1"/>
  <c r="BJ27" i="18"/>
  <c r="E660" i="42" s="1"/>
  <c r="BK27" i="18"/>
  <c r="E660" i="43" s="1"/>
  <c r="BE28" i="18"/>
  <c r="F660" i="7" s="1"/>
  <c r="BF28" i="18"/>
  <c r="F660" i="39" s="1"/>
  <c r="BG28" i="18"/>
  <c r="F660" i="41" s="1"/>
  <c r="BH28" i="18"/>
  <c r="F660" i="38" s="1"/>
  <c r="BI28" i="18"/>
  <c r="F660" i="40" s="1"/>
  <c r="BJ28" i="18"/>
  <c r="F660" i="42" s="1"/>
  <c r="BK28" i="18"/>
  <c r="F660" i="43" s="1"/>
  <c r="BE29" i="18"/>
  <c r="G660" i="7" s="1"/>
  <c r="BF29" i="18"/>
  <c r="G660" i="39" s="1"/>
  <c r="BG29" i="18"/>
  <c r="G660" i="41" s="1"/>
  <c r="BH29" i="18"/>
  <c r="G660" i="38" s="1"/>
  <c r="BI29" i="18"/>
  <c r="G660" i="40" s="1"/>
  <c r="BJ29" i="18"/>
  <c r="G660" i="42" s="1"/>
  <c r="BK29" i="18"/>
  <c r="G660" i="43" s="1"/>
  <c r="BE30" i="18"/>
  <c r="H660" i="7" s="1"/>
  <c r="BF30" i="18"/>
  <c r="H660" i="39" s="1"/>
  <c r="BG30" i="18"/>
  <c r="H660" i="41" s="1"/>
  <c r="BH30" i="18"/>
  <c r="H660" i="38" s="1"/>
  <c r="BI30" i="18"/>
  <c r="H660" i="40" s="1"/>
  <c r="BJ30" i="18"/>
  <c r="H660" i="42" s="1"/>
  <c r="BK30" i="18"/>
  <c r="H660" i="43" s="1"/>
  <c r="BE31" i="18"/>
  <c r="I660" i="7" s="1"/>
  <c r="BF31" i="18"/>
  <c r="I660" i="39" s="1"/>
  <c r="BG31" i="18"/>
  <c r="I660" i="41" s="1"/>
  <c r="BH31" i="18"/>
  <c r="I660" i="38" s="1"/>
  <c r="BI31" i="18"/>
  <c r="I660" i="40" s="1"/>
  <c r="BJ31" i="18"/>
  <c r="I660" i="42" s="1"/>
  <c r="BK31" i="18"/>
  <c r="I660" i="43" s="1"/>
  <c r="BE32" i="18"/>
  <c r="J660" i="7" s="1"/>
  <c r="BF32" i="18"/>
  <c r="J660" i="39" s="1"/>
  <c r="BG32" i="18"/>
  <c r="J660" i="41" s="1"/>
  <c r="BH32" i="18"/>
  <c r="J660" i="38" s="1"/>
  <c r="BI32" i="18"/>
  <c r="J660" i="40" s="1"/>
  <c r="BJ32" i="18"/>
  <c r="J660" i="42" s="1"/>
  <c r="BK32" i="18"/>
  <c r="J660" i="43" s="1"/>
  <c r="BE33" i="18"/>
  <c r="K660" i="7" s="1"/>
  <c r="BF33" i="18"/>
  <c r="K660" i="39" s="1"/>
  <c r="BG33" i="18"/>
  <c r="K660" i="41" s="1"/>
  <c r="BH33" i="18"/>
  <c r="K660" i="38" s="1"/>
  <c r="BI33" i="18"/>
  <c r="K660" i="40" s="1"/>
  <c r="BJ33" i="18"/>
  <c r="K660" i="42" s="1"/>
  <c r="BK33" i="18"/>
  <c r="K660" i="43" s="1"/>
  <c r="BE34" i="18"/>
  <c r="L660" i="7" s="1"/>
  <c r="BF34" i="18"/>
  <c r="L660" i="39" s="1"/>
  <c r="BG34" i="18"/>
  <c r="L660" i="41" s="1"/>
  <c r="BH34" i="18"/>
  <c r="L660" i="38" s="1"/>
  <c r="BI34" i="18"/>
  <c r="L660" i="40" s="1"/>
  <c r="BJ34" i="18"/>
  <c r="L660" i="42" s="1"/>
  <c r="BK34" i="18"/>
  <c r="L660" i="43" s="1"/>
  <c r="BE35" i="18"/>
  <c r="M660" i="7" s="1"/>
  <c r="BF35" i="18"/>
  <c r="M660" i="39" s="1"/>
  <c r="BG35" i="18"/>
  <c r="M660" i="41" s="1"/>
  <c r="BH35" i="18"/>
  <c r="M660" i="38" s="1"/>
  <c r="BI35" i="18"/>
  <c r="M660" i="40" s="1"/>
  <c r="BJ35" i="18"/>
  <c r="M660" i="42" s="1"/>
  <c r="BK35" i="18"/>
  <c r="M660" i="43" s="1"/>
  <c r="BE36" i="18"/>
  <c r="N660" i="7" s="1"/>
  <c r="BF36" i="18"/>
  <c r="N660" i="39" s="1"/>
  <c r="BG36" i="18"/>
  <c r="N660" i="41" s="1"/>
  <c r="BH36" i="18"/>
  <c r="N660" i="38" s="1"/>
  <c r="BI36" i="18"/>
  <c r="N660" i="40" s="1"/>
  <c r="BJ36" i="18"/>
  <c r="N660" i="42" s="1"/>
  <c r="BK36" i="18"/>
  <c r="N660" i="43" s="1"/>
  <c r="BE37" i="18"/>
  <c r="O660" i="7" s="1"/>
  <c r="BF37" i="18"/>
  <c r="O660" i="39" s="1"/>
  <c r="BG37" i="18"/>
  <c r="O660" i="41" s="1"/>
  <c r="BH37" i="18"/>
  <c r="O660" i="38" s="1"/>
  <c r="BI37" i="18"/>
  <c r="O660" i="40" s="1"/>
  <c r="BJ37" i="18"/>
  <c r="O660" i="42" s="1"/>
  <c r="BK37" i="18"/>
  <c r="O660" i="43" s="1"/>
  <c r="BE38" i="18"/>
  <c r="BF38" i="18"/>
  <c r="BG38" i="18"/>
  <c r="BH38" i="18"/>
  <c r="BI38" i="18"/>
  <c r="BJ38" i="18"/>
  <c r="BK38" i="18"/>
  <c r="BE39" i="18"/>
  <c r="P660" i="7" s="1"/>
  <c r="BF39" i="18"/>
  <c r="P660" i="39" s="1"/>
  <c r="BG39" i="18"/>
  <c r="P660" i="41" s="1"/>
  <c r="BH39" i="18"/>
  <c r="P660" i="38" s="1"/>
  <c r="BI39" i="18"/>
  <c r="P660" i="40" s="1"/>
  <c r="BJ39" i="18"/>
  <c r="P660" i="42" s="1"/>
  <c r="BK39" i="18"/>
  <c r="P660" i="43" s="1"/>
  <c r="BE40" i="18"/>
  <c r="Q660" i="7" s="1"/>
  <c r="BF40" i="18"/>
  <c r="Q660" i="39" s="1"/>
  <c r="BG40" i="18"/>
  <c r="Q660" i="41" s="1"/>
  <c r="BH40" i="18"/>
  <c r="Q660" i="38" s="1"/>
  <c r="BI40" i="18"/>
  <c r="Q660" i="40" s="1"/>
  <c r="BJ40" i="18"/>
  <c r="Q660" i="42" s="1"/>
  <c r="BK40" i="18"/>
  <c r="Q660" i="43" s="1"/>
  <c r="BE41" i="18"/>
  <c r="R660" i="7" s="1"/>
  <c r="BF41" i="18"/>
  <c r="R660" i="39" s="1"/>
  <c r="BG41" i="18"/>
  <c r="R660" i="41" s="1"/>
  <c r="BH41" i="18"/>
  <c r="R660" i="38" s="1"/>
  <c r="BI41" i="18"/>
  <c r="R660" i="40" s="1"/>
  <c r="BJ41" i="18"/>
  <c r="R660" i="42" s="1"/>
  <c r="BK41" i="18"/>
  <c r="R660" i="43" s="1"/>
  <c r="BE42" i="18"/>
  <c r="S660" i="7" s="1"/>
  <c r="BF42" i="18"/>
  <c r="S660" i="39" s="1"/>
  <c r="BG42" i="18"/>
  <c r="S660" i="41" s="1"/>
  <c r="BH42" i="18"/>
  <c r="S660" i="38" s="1"/>
  <c r="BI42" i="18"/>
  <c r="S660" i="40" s="1"/>
  <c r="BJ42" i="18"/>
  <c r="S660" i="42" s="1"/>
  <c r="BK42" i="18"/>
  <c r="S660" i="43" s="1"/>
  <c r="BE43" i="18"/>
  <c r="T660" i="7" s="1"/>
  <c r="BF43" i="18"/>
  <c r="T660" i="39" s="1"/>
  <c r="BG43" i="18"/>
  <c r="T660" i="41" s="1"/>
  <c r="BH43" i="18"/>
  <c r="T660" i="38" s="1"/>
  <c r="BI43" i="18"/>
  <c r="T660" i="40" s="1"/>
  <c r="BJ43" i="18"/>
  <c r="T660" i="42" s="1"/>
  <c r="BK43" i="18"/>
  <c r="T660" i="43" s="1"/>
  <c r="BE44" i="18"/>
  <c r="U660" i="7" s="1"/>
  <c r="BF44" i="18"/>
  <c r="U660" i="39" s="1"/>
  <c r="BG44" i="18"/>
  <c r="U660" i="41" s="1"/>
  <c r="BH44" i="18"/>
  <c r="U660" i="38" s="1"/>
  <c r="BI44" i="18"/>
  <c r="U660" i="40" s="1"/>
  <c r="BJ44" i="18"/>
  <c r="U660" i="42" s="1"/>
  <c r="BK44" i="18"/>
  <c r="U660" i="43" s="1"/>
  <c r="BE45" i="18"/>
  <c r="V660" i="7" s="1"/>
  <c r="BF45" i="18"/>
  <c r="V660" i="39" s="1"/>
  <c r="BG45" i="18"/>
  <c r="V660" i="41" s="1"/>
  <c r="BH45" i="18"/>
  <c r="V660" i="38" s="1"/>
  <c r="BI45" i="18"/>
  <c r="V660" i="40" s="1"/>
  <c r="BJ45" i="18"/>
  <c r="V660" i="42" s="1"/>
  <c r="BK45" i="18"/>
  <c r="V660" i="43" s="1"/>
  <c r="BE46" i="18"/>
  <c r="W660" i="7" s="1"/>
  <c r="BF46" i="18"/>
  <c r="W660" i="39" s="1"/>
  <c r="BG46" i="18"/>
  <c r="W660" i="41" s="1"/>
  <c r="BH46" i="18"/>
  <c r="W660" i="38" s="1"/>
  <c r="BI46" i="18"/>
  <c r="W660" i="40" s="1"/>
  <c r="BJ46" i="18"/>
  <c r="W660" i="42" s="1"/>
  <c r="BK46" i="18"/>
  <c r="W660" i="43" s="1"/>
  <c r="BE47" i="18"/>
  <c r="X660" i="7" s="1"/>
  <c r="BF47" i="18"/>
  <c r="X660" i="39" s="1"/>
  <c r="BG47" i="18"/>
  <c r="X660" i="41" s="1"/>
  <c r="BH47" i="18"/>
  <c r="X660" i="38" s="1"/>
  <c r="BI47" i="18"/>
  <c r="X660" i="40" s="1"/>
  <c r="BJ47" i="18"/>
  <c r="X660" i="42" s="1"/>
  <c r="BK47" i="18"/>
  <c r="X660" i="43" s="1"/>
  <c r="BE48" i="18"/>
  <c r="Y660" i="7" s="1"/>
  <c r="BF48" i="18"/>
  <c r="Y660" i="39" s="1"/>
  <c r="BG48" i="18"/>
  <c r="Y660" i="41" s="1"/>
  <c r="BH48" i="18"/>
  <c r="Y660" i="38" s="1"/>
  <c r="BI48" i="18"/>
  <c r="Y660" i="40" s="1"/>
  <c r="BJ48" i="18"/>
  <c r="Y660" i="42" s="1"/>
  <c r="BK48" i="18"/>
  <c r="Y660" i="43" s="1"/>
  <c r="BE49" i="18"/>
  <c r="Z660" i="7" s="1"/>
  <c r="BF49" i="18"/>
  <c r="Z660" i="39" s="1"/>
  <c r="BG49" i="18"/>
  <c r="Z660" i="41" s="1"/>
  <c r="BH49" i="18"/>
  <c r="Z660" i="38" s="1"/>
  <c r="BI49" i="18"/>
  <c r="Z660" i="40" s="1"/>
  <c r="BJ49" i="18"/>
  <c r="Z660" i="42" s="1"/>
  <c r="BK49" i="18"/>
  <c r="Z660" i="43" s="1"/>
  <c r="BE50" i="18"/>
  <c r="AA660" i="7" s="1"/>
  <c r="BF50" i="18"/>
  <c r="AA660" i="39" s="1"/>
  <c r="BG50" i="18"/>
  <c r="AA660" i="41" s="1"/>
  <c r="BH50" i="18"/>
  <c r="AA660" i="38" s="1"/>
  <c r="BI50" i="18"/>
  <c r="AA660" i="40" s="1"/>
  <c r="BJ50" i="18"/>
  <c r="AA660" i="42" s="1"/>
  <c r="BK50" i="18"/>
  <c r="AA660" i="43" s="1"/>
  <c r="BE51" i="18"/>
  <c r="AB660" i="7" s="1"/>
  <c r="BF51" i="18"/>
  <c r="AB660" i="39" s="1"/>
  <c r="BG51" i="18"/>
  <c r="AB660" i="41" s="1"/>
  <c r="BH51" i="18"/>
  <c r="AB660" i="38" s="1"/>
  <c r="BI51" i="18"/>
  <c r="AB660" i="40" s="1"/>
  <c r="BJ51" i="18"/>
  <c r="AB660" i="42" s="1"/>
  <c r="BK51" i="18"/>
  <c r="AB660" i="43" s="1"/>
  <c r="BE52" i="18"/>
  <c r="AC660" i="7" s="1"/>
  <c r="BF52" i="18"/>
  <c r="AC660" i="39" s="1"/>
  <c r="BG52" i="18"/>
  <c r="AC660" i="41" s="1"/>
  <c r="BH52" i="18"/>
  <c r="AC660" i="38" s="1"/>
  <c r="BI52" i="18"/>
  <c r="AC660" i="40" s="1"/>
  <c r="BJ52" i="18"/>
  <c r="AC660" i="42" s="1"/>
  <c r="BK52" i="18"/>
  <c r="AC660" i="43" s="1"/>
  <c r="BE53" i="18"/>
  <c r="AD660" i="7" s="1"/>
  <c r="BF53" i="18"/>
  <c r="AD660" i="39" s="1"/>
  <c r="BG53" i="18"/>
  <c r="AD660" i="41" s="1"/>
  <c r="BH53" i="18"/>
  <c r="AD660" i="38" s="1"/>
  <c r="BI53" i="18"/>
  <c r="AD660" i="40" s="1"/>
  <c r="BJ53" i="18"/>
  <c r="AD660" i="42" s="1"/>
  <c r="BK53" i="18"/>
  <c r="AD660" i="43" s="1"/>
  <c r="BE54" i="18"/>
  <c r="AE660" i="7" s="1"/>
  <c r="BF54" i="18"/>
  <c r="AE660" i="39" s="1"/>
  <c r="BG54" i="18"/>
  <c r="AE660" i="41" s="1"/>
  <c r="BH54" i="18"/>
  <c r="AE660" i="38" s="1"/>
  <c r="BI54" i="18"/>
  <c r="AE660" i="40" s="1"/>
  <c r="BJ54" i="18"/>
  <c r="AE660" i="42" s="1"/>
  <c r="BK54" i="18"/>
  <c r="AE660" i="43" s="1"/>
  <c r="BE55" i="18"/>
  <c r="AF660" i="7" s="1"/>
  <c r="BF55" i="18"/>
  <c r="AF660" i="39" s="1"/>
  <c r="BG55" i="18"/>
  <c r="AF660" i="41" s="1"/>
  <c r="BH55" i="18"/>
  <c r="AF660" i="38" s="1"/>
  <c r="BI55" i="18"/>
  <c r="AF660" i="40" s="1"/>
  <c r="BJ55" i="18"/>
  <c r="AF660" i="42" s="1"/>
  <c r="BK55" i="18"/>
  <c r="AF660" i="43" s="1"/>
  <c r="BE56" i="18"/>
  <c r="AG660" i="7" s="1"/>
  <c r="BF56" i="18"/>
  <c r="AG660" i="39" s="1"/>
  <c r="BG56" i="18"/>
  <c r="AG660" i="41" s="1"/>
  <c r="BH56" i="18"/>
  <c r="AG660" i="38" s="1"/>
  <c r="BI56" i="18"/>
  <c r="AG660" i="40" s="1"/>
  <c r="BJ56" i="18"/>
  <c r="AG660" i="42" s="1"/>
  <c r="BK56" i="18"/>
  <c r="AG660" i="43" s="1"/>
  <c r="BE57" i="18"/>
  <c r="AH660" i="7" s="1"/>
  <c r="BF57" i="18"/>
  <c r="AH660" i="39" s="1"/>
  <c r="BG57" i="18"/>
  <c r="AH660" i="41" s="1"/>
  <c r="BH57" i="18"/>
  <c r="AH660" i="38" s="1"/>
  <c r="BI57" i="18"/>
  <c r="AH660" i="40" s="1"/>
  <c r="BJ57" i="18"/>
  <c r="AH660" i="42" s="1"/>
  <c r="BK57" i="18"/>
  <c r="AH660" i="43" s="1"/>
  <c r="BE58" i="18"/>
  <c r="AI660" i="7" s="1"/>
  <c r="BF58" i="18"/>
  <c r="AI660" i="39" s="1"/>
  <c r="BG58" i="18"/>
  <c r="AI660" i="41" s="1"/>
  <c r="BH58" i="18"/>
  <c r="AI660" i="38" s="1"/>
  <c r="BI58" i="18"/>
  <c r="AI660" i="40" s="1"/>
  <c r="BJ58" i="18"/>
  <c r="AI660" i="42" s="1"/>
  <c r="BK58" i="18"/>
  <c r="AI660" i="43" s="1"/>
  <c r="BE59" i="18"/>
  <c r="AJ660" i="7" s="1"/>
  <c r="BF59" i="18"/>
  <c r="AJ660" i="39" s="1"/>
  <c r="BG59" i="18"/>
  <c r="AJ660" i="41" s="1"/>
  <c r="BH59" i="18"/>
  <c r="AJ660" i="38" s="1"/>
  <c r="BI59" i="18"/>
  <c r="AJ660" i="40" s="1"/>
  <c r="BJ59" i="18"/>
  <c r="AJ660" i="42" s="1"/>
  <c r="BK59" i="18"/>
  <c r="AJ660" i="43" s="1"/>
  <c r="BE60" i="18"/>
  <c r="AK660" i="7" s="1"/>
  <c r="BF60" i="18"/>
  <c r="AK660" i="39" s="1"/>
  <c r="BG60" i="18"/>
  <c r="AK660" i="41" s="1"/>
  <c r="BH60" i="18"/>
  <c r="AK660" i="38" s="1"/>
  <c r="BI60" i="18"/>
  <c r="AK660" i="40" s="1"/>
  <c r="BJ60" i="18"/>
  <c r="AK660" i="42" s="1"/>
  <c r="BK60" i="18"/>
  <c r="AK660" i="43" s="1"/>
  <c r="BE61" i="18"/>
  <c r="BF61" i="18"/>
  <c r="BG61" i="18"/>
  <c r="BH61" i="18"/>
  <c r="BI61" i="18"/>
  <c r="BJ61" i="18"/>
  <c r="BK61" i="18"/>
  <c r="BE62" i="18"/>
  <c r="AL660" i="7" s="1"/>
  <c r="BF62" i="18"/>
  <c r="AL660" i="39" s="1"/>
  <c r="BG62" i="18"/>
  <c r="AL660" i="41" s="1"/>
  <c r="BH62" i="18"/>
  <c r="AL660" i="38" s="1"/>
  <c r="BI62" i="18"/>
  <c r="AL660" i="40" s="1"/>
  <c r="BJ62" i="18"/>
  <c r="AL660" i="42" s="1"/>
  <c r="BK62" i="18"/>
  <c r="AL660" i="43" s="1"/>
  <c r="BE63" i="18"/>
  <c r="AM660" i="7" s="1"/>
  <c r="BF63" i="18"/>
  <c r="AM660" i="39" s="1"/>
  <c r="BG63" i="18"/>
  <c r="AM660" i="41" s="1"/>
  <c r="BH63" i="18"/>
  <c r="AM660" i="38" s="1"/>
  <c r="BI63" i="18"/>
  <c r="AM660" i="40" s="1"/>
  <c r="BJ63" i="18"/>
  <c r="AM660" i="42" s="1"/>
  <c r="BK63" i="18"/>
  <c r="AM660" i="43" s="1"/>
  <c r="BE64" i="18"/>
  <c r="AN660" i="7" s="1"/>
  <c r="BF64" i="18"/>
  <c r="AN660" i="39" s="1"/>
  <c r="BG64" i="18"/>
  <c r="AN660" i="41" s="1"/>
  <c r="BH64" i="18"/>
  <c r="AN660" i="38" s="1"/>
  <c r="BI64" i="18"/>
  <c r="AN660" i="40" s="1"/>
  <c r="BJ64" i="18"/>
  <c r="AN660" i="42" s="1"/>
  <c r="BK64" i="18"/>
  <c r="AN660" i="43" s="1"/>
  <c r="BE65" i="18"/>
  <c r="AO660" i="7" s="1"/>
  <c r="BF65" i="18"/>
  <c r="AO660" i="39" s="1"/>
  <c r="BG65" i="18"/>
  <c r="AO660" i="41" s="1"/>
  <c r="BH65" i="18"/>
  <c r="AO660" i="38" s="1"/>
  <c r="BI65" i="18"/>
  <c r="AO660" i="40" s="1"/>
  <c r="BJ65" i="18"/>
  <c r="AO660" i="42" s="1"/>
  <c r="BK65" i="18"/>
  <c r="AO660" i="43" s="1"/>
  <c r="BE66" i="18"/>
  <c r="AP660" i="7" s="1"/>
  <c r="BF66" i="18"/>
  <c r="AP660" i="39" s="1"/>
  <c r="BG66" i="18"/>
  <c r="AP660" i="41" s="1"/>
  <c r="BH66" i="18"/>
  <c r="AP660" i="38" s="1"/>
  <c r="BI66" i="18"/>
  <c r="AP660" i="40" s="1"/>
  <c r="BJ66" i="18"/>
  <c r="AP660" i="42" s="1"/>
  <c r="BK66" i="18"/>
  <c r="AP660" i="43" s="1"/>
  <c r="BE67" i="18"/>
  <c r="AQ660" i="7" s="1"/>
  <c r="BF67" i="18"/>
  <c r="AQ660" i="39" s="1"/>
  <c r="BG67" i="18"/>
  <c r="AQ660" i="41" s="1"/>
  <c r="BH67" i="18"/>
  <c r="AQ660" i="38" s="1"/>
  <c r="BI67" i="18"/>
  <c r="AQ660" i="40" s="1"/>
  <c r="BJ67" i="18"/>
  <c r="AQ660" i="42" s="1"/>
  <c r="BK67" i="18"/>
  <c r="AQ660" i="43" s="1"/>
  <c r="BE68" i="18"/>
  <c r="AR660" i="7" s="1"/>
  <c r="BF68" i="18"/>
  <c r="AR660" i="39" s="1"/>
  <c r="BG68" i="18"/>
  <c r="AR660" i="41" s="1"/>
  <c r="BH68" i="18"/>
  <c r="AR660" i="38" s="1"/>
  <c r="BI68" i="18"/>
  <c r="AR660" i="40" s="1"/>
  <c r="BJ68" i="18"/>
  <c r="AR660" i="42" s="1"/>
  <c r="BK68" i="18"/>
  <c r="AR660" i="43" s="1"/>
  <c r="BE69" i="18"/>
  <c r="AS660" i="7" s="1"/>
  <c r="BF69" i="18"/>
  <c r="AS660" i="39" s="1"/>
  <c r="BG69" i="18"/>
  <c r="AS660" i="41" s="1"/>
  <c r="BH69" i="18"/>
  <c r="AS660" i="38" s="1"/>
  <c r="BI69" i="18"/>
  <c r="AS660" i="40" s="1"/>
  <c r="BJ69" i="18"/>
  <c r="AS660" i="42" s="1"/>
  <c r="BK69" i="18"/>
  <c r="AS660" i="43" s="1"/>
  <c r="BE70" i="18"/>
  <c r="AT660" i="7" s="1"/>
  <c r="BF70" i="18"/>
  <c r="AT660" i="39" s="1"/>
  <c r="BG70" i="18"/>
  <c r="AT660" i="41" s="1"/>
  <c r="BH70" i="18"/>
  <c r="AT660" i="38" s="1"/>
  <c r="BI70" i="18"/>
  <c r="AT660" i="40" s="1"/>
  <c r="BJ70" i="18"/>
  <c r="AT660" i="42" s="1"/>
  <c r="BK70" i="18"/>
  <c r="AT660" i="43" s="1"/>
  <c r="BE71" i="18"/>
  <c r="AU660" i="7" s="1"/>
  <c r="BF71" i="18"/>
  <c r="AU660" i="39" s="1"/>
  <c r="BG71" i="18"/>
  <c r="AU660" i="41" s="1"/>
  <c r="BH71" i="18"/>
  <c r="AU660" i="38" s="1"/>
  <c r="BI71" i="18"/>
  <c r="AU660" i="40" s="1"/>
  <c r="BJ71" i="18"/>
  <c r="AU660" i="42" s="1"/>
  <c r="BK71" i="18"/>
  <c r="AU660" i="43" s="1"/>
  <c r="BE72" i="18"/>
  <c r="AV660" i="7" s="1"/>
  <c r="BF72" i="18"/>
  <c r="AV660" i="39" s="1"/>
  <c r="BG72" i="18"/>
  <c r="AV660" i="41" s="1"/>
  <c r="BH72" i="18"/>
  <c r="AV660" i="38" s="1"/>
  <c r="BI72" i="18"/>
  <c r="AV660" i="40" s="1"/>
  <c r="BJ72" i="18"/>
  <c r="AV660" i="42" s="1"/>
  <c r="BK72" i="18"/>
  <c r="AV660" i="43" s="1"/>
  <c r="BE73" i="18"/>
  <c r="AW660" i="7" s="1"/>
  <c r="BF73" i="18"/>
  <c r="AW660" i="39" s="1"/>
  <c r="BG73" i="18"/>
  <c r="AW660" i="41" s="1"/>
  <c r="BH73" i="18"/>
  <c r="AW660" i="38" s="1"/>
  <c r="BI73" i="18"/>
  <c r="AW660" i="40" s="1"/>
  <c r="BJ73" i="18"/>
  <c r="AW660" i="42" s="1"/>
  <c r="BK73" i="18"/>
  <c r="AW660" i="43" s="1"/>
  <c r="BE74" i="18"/>
  <c r="BF74" i="18"/>
  <c r="BG74" i="18"/>
  <c r="BH74" i="18"/>
  <c r="BI74" i="18"/>
  <c r="BJ74" i="18"/>
  <c r="BK74" i="18"/>
  <c r="BE75" i="18"/>
  <c r="AX660" i="7" s="1"/>
  <c r="BF75" i="18"/>
  <c r="AX660" i="39" s="1"/>
  <c r="BG75" i="18"/>
  <c r="AX660" i="41" s="1"/>
  <c r="BH75" i="18"/>
  <c r="AX660" i="38" s="1"/>
  <c r="BI75" i="18"/>
  <c r="AX660" i="40" s="1"/>
  <c r="BJ75" i="18"/>
  <c r="AX660" i="42" s="1"/>
  <c r="BK75" i="18"/>
  <c r="AX660" i="43" s="1"/>
  <c r="BE76" i="18"/>
  <c r="AY660" i="7" s="1"/>
  <c r="BF76" i="18"/>
  <c r="AY660" i="39" s="1"/>
  <c r="BG76" i="18"/>
  <c r="AY660" i="41" s="1"/>
  <c r="BH76" i="18"/>
  <c r="AY660" i="38" s="1"/>
  <c r="BI76" i="18"/>
  <c r="AY660" i="40" s="1"/>
  <c r="BJ76" i="18"/>
  <c r="AY660" i="42" s="1"/>
  <c r="BK76" i="18"/>
  <c r="AY660" i="43" s="1"/>
  <c r="BE77" i="18"/>
  <c r="AZ660" i="7" s="1"/>
  <c r="BF77" i="18"/>
  <c r="AZ660" i="39" s="1"/>
  <c r="BG77" i="18"/>
  <c r="AZ660" i="41" s="1"/>
  <c r="BH77" i="18"/>
  <c r="AZ660" i="38" s="1"/>
  <c r="BI77" i="18"/>
  <c r="AZ660" i="40" s="1"/>
  <c r="BJ77" i="18"/>
  <c r="AZ660" i="42" s="1"/>
  <c r="BK77" i="18"/>
  <c r="AZ660" i="43" s="1"/>
  <c r="BE78" i="18"/>
  <c r="BA660" i="7" s="1"/>
  <c r="BF78" i="18"/>
  <c r="BA660" i="39" s="1"/>
  <c r="BG78" i="18"/>
  <c r="BA660" i="41" s="1"/>
  <c r="BH78" i="18"/>
  <c r="BA660" i="38" s="1"/>
  <c r="BI78" i="18"/>
  <c r="BA660" i="40" s="1"/>
  <c r="BJ78" i="18"/>
  <c r="BA660" i="42" s="1"/>
  <c r="BK78" i="18"/>
  <c r="BA660" i="43" s="1"/>
  <c r="BE79" i="18"/>
  <c r="BB660" i="7" s="1"/>
  <c r="BF79" i="18"/>
  <c r="BB660" i="39" s="1"/>
  <c r="BG79" i="18"/>
  <c r="BB660" i="41" s="1"/>
  <c r="BH79" i="18"/>
  <c r="BB660" i="38" s="1"/>
  <c r="BI79" i="18"/>
  <c r="BB660" i="40" s="1"/>
  <c r="BJ79" i="18"/>
  <c r="BB660" i="42" s="1"/>
  <c r="BK79" i="18"/>
  <c r="BB660" i="43" s="1"/>
  <c r="BE80" i="18"/>
  <c r="BC660" i="7" s="1"/>
  <c r="BF80" i="18"/>
  <c r="BC660" i="39" s="1"/>
  <c r="BG80" i="18"/>
  <c r="BC660" i="41" s="1"/>
  <c r="BH80" i="18"/>
  <c r="BC660" i="38" s="1"/>
  <c r="BI80" i="18"/>
  <c r="BC660" i="40" s="1"/>
  <c r="BJ80" i="18"/>
  <c r="BC660" i="42" s="1"/>
  <c r="BK80" i="18"/>
  <c r="BC660" i="43" s="1"/>
  <c r="BE81" i="18"/>
  <c r="BD660" i="7" s="1"/>
  <c r="BF81" i="18"/>
  <c r="BD660" i="39" s="1"/>
  <c r="BG81" i="18"/>
  <c r="BD660" i="41" s="1"/>
  <c r="BH81" i="18"/>
  <c r="BD660" i="38" s="1"/>
  <c r="BI81" i="18"/>
  <c r="BD660" i="40" s="1"/>
  <c r="BJ81" i="18"/>
  <c r="BD660" i="42" s="1"/>
  <c r="BK81" i="18"/>
  <c r="BD660" i="43" s="1"/>
  <c r="BE82" i="18"/>
  <c r="BE660" i="7" s="1"/>
  <c r="BF82" i="18"/>
  <c r="BE660" i="39" s="1"/>
  <c r="BG82" i="18"/>
  <c r="BE660" i="41" s="1"/>
  <c r="BH82" i="18"/>
  <c r="BE660" i="38" s="1"/>
  <c r="BI82" i="18"/>
  <c r="BE660" i="40" s="1"/>
  <c r="BJ82" i="18"/>
  <c r="BE660" i="42" s="1"/>
  <c r="BK82" i="18"/>
  <c r="BE660" i="43" s="1"/>
  <c r="BE83" i="18"/>
  <c r="BF83" i="18"/>
  <c r="BG83" i="18"/>
  <c r="BH83" i="18"/>
  <c r="BI83" i="18"/>
  <c r="BJ83" i="18"/>
  <c r="BK83" i="18"/>
  <c r="BE84" i="18"/>
  <c r="BF660" i="7" s="1"/>
  <c r="BF84" i="18"/>
  <c r="BF660" i="39" s="1"/>
  <c r="BG84" i="18"/>
  <c r="BF660" i="41" s="1"/>
  <c r="BH84" i="18"/>
  <c r="BF660" i="38" s="1"/>
  <c r="BI84" i="18"/>
  <c r="BF660" i="40" s="1"/>
  <c r="BJ84" i="18"/>
  <c r="BF660" i="42" s="1"/>
  <c r="BK84" i="18"/>
  <c r="BF660" i="43" s="1"/>
  <c r="BE85" i="18"/>
  <c r="BG660" i="7" s="1"/>
  <c r="BF85" i="18"/>
  <c r="BG660" i="39" s="1"/>
  <c r="BG85" i="18"/>
  <c r="BG660" i="41" s="1"/>
  <c r="BH85" i="18"/>
  <c r="BG660" i="38" s="1"/>
  <c r="BI85" i="18"/>
  <c r="BG660" i="40" s="1"/>
  <c r="BJ85" i="18"/>
  <c r="BG660" i="42" s="1"/>
  <c r="BK85" i="18"/>
  <c r="BG660" i="43" s="1"/>
  <c r="BE86" i="18"/>
  <c r="BH660" i="7" s="1"/>
  <c r="BF86" i="18"/>
  <c r="BH660" i="39" s="1"/>
  <c r="BG86" i="18"/>
  <c r="BH660" i="41" s="1"/>
  <c r="BH86" i="18"/>
  <c r="BH660" i="38" s="1"/>
  <c r="BI86" i="18"/>
  <c r="BH660" i="40" s="1"/>
  <c r="BJ86" i="18"/>
  <c r="BH660" i="42" s="1"/>
  <c r="BK86" i="18"/>
  <c r="BH660" i="43" s="1"/>
  <c r="BE87" i="18"/>
  <c r="BI660" i="7" s="1"/>
  <c r="BF87" i="18"/>
  <c r="BI660" i="39" s="1"/>
  <c r="BG87" i="18"/>
  <c r="BI660" i="41" s="1"/>
  <c r="BH87" i="18"/>
  <c r="BI660" i="38" s="1"/>
  <c r="BI87" i="18"/>
  <c r="BI660" i="40" s="1"/>
  <c r="BJ87" i="18"/>
  <c r="BI660" i="42" s="1"/>
  <c r="BK87" i="18"/>
  <c r="BI660" i="43" s="1"/>
  <c r="BE88" i="18"/>
  <c r="BJ660" i="7" s="1"/>
  <c r="BF88" i="18"/>
  <c r="BJ660" i="39" s="1"/>
  <c r="BG88" i="18"/>
  <c r="BJ660" i="41" s="1"/>
  <c r="BH88" i="18"/>
  <c r="BJ660" i="38" s="1"/>
  <c r="BI88" i="18"/>
  <c r="BJ660" i="40" s="1"/>
  <c r="BJ88" i="18"/>
  <c r="BJ660" i="42" s="1"/>
  <c r="BK88" i="18"/>
  <c r="BJ660" i="43" s="1"/>
  <c r="BE89" i="18"/>
  <c r="BK660" i="7" s="1"/>
  <c r="BF89" i="18"/>
  <c r="BK660" i="39" s="1"/>
  <c r="BG89" i="18"/>
  <c r="BK660" i="41" s="1"/>
  <c r="BH89" i="18"/>
  <c r="BK660" i="38" s="1"/>
  <c r="BI89" i="18"/>
  <c r="BK660" i="40" s="1"/>
  <c r="BJ89" i="18"/>
  <c r="BK660" i="42" s="1"/>
  <c r="BK89" i="18"/>
  <c r="BK660" i="43" s="1"/>
  <c r="BE90" i="18"/>
  <c r="BL660" i="7" s="1"/>
  <c r="BF90" i="18"/>
  <c r="BL660" i="39" s="1"/>
  <c r="BG90" i="18"/>
  <c r="BL660" i="41" s="1"/>
  <c r="BH90" i="18"/>
  <c r="BL660" i="38" s="1"/>
  <c r="BI90" i="18"/>
  <c r="BL660" i="40" s="1"/>
  <c r="BJ90" i="18"/>
  <c r="BL660" i="42" s="1"/>
  <c r="BK90" i="18"/>
  <c r="BL660" i="43" s="1"/>
  <c r="BE91" i="18"/>
  <c r="BM660" i="7" s="1"/>
  <c r="BF91" i="18"/>
  <c r="BM660" i="39" s="1"/>
  <c r="BG91" i="18"/>
  <c r="BM660" i="41" s="1"/>
  <c r="BH91" i="18"/>
  <c r="BM660" i="38" s="1"/>
  <c r="BI91" i="18"/>
  <c r="BM660" i="40" s="1"/>
  <c r="BJ91" i="18"/>
  <c r="BM660" i="42" s="1"/>
  <c r="BK91" i="18"/>
  <c r="BM660" i="43" s="1"/>
  <c r="BE26" i="17"/>
  <c r="D661" i="7" s="1"/>
  <c r="BF26" i="17"/>
  <c r="D661" i="39" s="1"/>
  <c r="BG26" i="17"/>
  <c r="D661" i="41" s="1"/>
  <c r="BH26" i="17"/>
  <c r="D661" i="38" s="1"/>
  <c r="BI26" i="17"/>
  <c r="D661" i="40" s="1"/>
  <c r="BJ26" i="17"/>
  <c r="D661" i="42" s="1"/>
  <c r="BK26" i="17"/>
  <c r="D661" i="43" s="1"/>
  <c r="BE27" i="17"/>
  <c r="E661" i="7" s="1"/>
  <c r="BF27" i="17"/>
  <c r="E661" i="39" s="1"/>
  <c r="BG27" i="17"/>
  <c r="E661" i="41" s="1"/>
  <c r="BH27" i="17"/>
  <c r="E661" i="38" s="1"/>
  <c r="BI27" i="17"/>
  <c r="E661" i="40" s="1"/>
  <c r="BJ27" i="17"/>
  <c r="E661" i="42" s="1"/>
  <c r="BK27" i="17"/>
  <c r="E661" i="43" s="1"/>
  <c r="BE28" i="17"/>
  <c r="F661" i="7" s="1"/>
  <c r="BF28" i="17"/>
  <c r="F661" i="39" s="1"/>
  <c r="BG28" i="17"/>
  <c r="F661" i="41" s="1"/>
  <c r="BH28" i="17"/>
  <c r="F661" i="38" s="1"/>
  <c r="BI28" i="17"/>
  <c r="F661" i="40" s="1"/>
  <c r="BJ28" i="17"/>
  <c r="F661" i="42" s="1"/>
  <c r="BK28" i="17"/>
  <c r="F661" i="43" s="1"/>
  <c r="BE29" i="17"/>
  <c r="G661" i="7" s="1"/>
  <c r="BF29" i="17"/>
  <c r="G661" i="39" s="1"/>
  <c r="BG29" i="17"/>
  <c r="G661" i="41" s="1"/>
  <c r="BH29" i="17"/>
  <c r="G661" i="38" s="1"/>
  <c r="BI29" i="17"/>
  <c r="G661" i="40" s="1"/>
  <c r="BJ29" i="17"/>
  <c r="G661" i="42" s="1"/>
  <c r="BK29" i="17"/>
  <c r="G661" i="43" s="1"/>
  <c r="BE30" i="17"/>
  <c r="H661" i="7" s="1"/>
  <c r="BF30" i="17"/>
  <c r="H661" i="39" s="1"/>
  <c r="BG30" i="17"/>
  <c r="H661" i="41" s="1"/>
  <c r="BH30" i="17"/>
  <c r="H661" i="38" s="1"/>
  <c r="BI30" i="17"/>
  <c r="H661" i="40" s="1"/>
  <c r="BJ30" i="17"/>
  <c r="H661" i="42" s="1"/>
  <c r="BK30" i="17"/>
  <c r="H661" i="43" s="1"/>
  <c r="BE31" i="17"/>
  <c r="I661" i="7" s="1"/>
  <c r="BF31" i="17"/>
  <c r="I661" i="39" s="1"/>
  <c r="BG31" i="17"/>
  <c r="I661" i="41" s="1"/>
  <c r="BH31" i="17"/>
  <c r="I661" i="38" s="1"/>
  <c r="BI31" i="17"/>
  <c r="I661" i="40" s="1"/>
  <c r="BJ31" i="17"/>
  <c r="I661" i="42" s="1"/>
  <c r="BK31" i="17"/>
  <c r="I661" i="43" s="1"/>
  <c r="BE32" i="17"/>
  <c r="J661" i="7" s="1"/>
  <c r="BF32" i="17"/>
  <c r="J661" i="39" s="1"/>
  <c r="BG32" i="17"/>
  <c r="J661" i="41" s="1"/>
  <c r="BH32" i="17"/>
  <c r="J661" i="38" s="1"/>
  <c r="BI32" i="17"/>
  <c r="J661" i="40" s="1"/>
  <c r="BJ32" i="17"/>
  <c r="J661" i="42" s="1"/>
  <c r="BK32" i="17"/>
  <c r="J661" i="43" s="1"/>
  <c r="BE33" i="17"/>
  <c r="K661" i="7" s="1"/>
  <c r="BF33" i="17"/>
  <c r="K661" i="39" s="1"/>
  <c r="BG33" i="17"/>
  <c r="K661" i="41" s="1"/>
  <c r="BH33" i="17"/>
  <c r="K661" i="38" s="1"/>
  <c r="BI33" i="17"/>
  <c r="K661" i="40" s="1"/>
  <c r="BJ33" i="17"/>
  <c r="K661" i="42" s="1"/>
  <c r="BK33" i="17"/>
  <c r="K661" i="43" s="1"/>
  <c r="BE34" i="17"/>
  <c r="L661" i="7" s="1"/>
  <c r="BF34" i="17"/>
  <c r="L661" i="39" s="1"/>
  <c r="BG34" i="17"/>
  <c r="L661" i="41" s="1"/>
  <c r="BH34" i="17"/>
  <c r="L661" i="38" s="1"/>
  <c r="BI34" i="17"/>
  <c r="L661" i="40" s="1"/>
  <c r="BJ34" i="17"/>
  <c r="L661" i="42" s="1"/>
  <c r="BK34" i="17"/>
  <c r="L661" i="43" s="1"/>
  <c r="BE35" i="17"/>
  <c r="M661" i="7" s="1"/>
  <c r="BF35" i="17"/>
  <c r="M661" i="39" s="1"/>
  <c r="BG35" i="17"/>
  <c r="M661" i="41" s="1"/>
  <c r="BH35" i="17"/>
  <c r="M661" i="38" s="1"/>
  <c r="BI35" i="17"/>
  <c r="M661" i="40" s="1"/>
  <c r="BJ35" i="17"/>
  <c r="M661" i="42" s="1"/>
  <c r="BK35" i="17"/>
  <c r="M661" i="43" s="1"/>
  <c r="BE36" i="17"/>
  <c r="N661" i="7" s="1"/>
  <c r="BF36" i="17"/>
  <c r="N661" i="39" s="1"/>
  <c r="BG36" i="17"/>
  <c r="N661" i="41" s="1"/>
  <c r="BH36" i="17"/>
  <c r="N661" i="38" s="1"/>
  <c r="BI36" i="17"/>
  <c r="N661" i="40" s="1"/>
  <c r="BJ36" i="17"/>
  <c r="N661" i="42" s="1"/>
  <c r="BK36" i="17"/>
  <c r="N661" i="43" s="1"/>
  <c r="BE37" i="17"/>
  <c r="O661" i="7" s="1"/>
  <c r="BF37" i="17"/>
  <c r="O661" i="39" s="1"/>
  <c r="BG37" i="17"/>
  <c r="O661" i="41" s="1"/>
  <c r="BH37" i="17"/>
  <c r="O661" i="38" s="1"/>
  <c r="BI37" i="17"/>
  <c r="O661" i="40" s="1"/>
  <c r="BJ37" i="17"/>
  <c r="O661" i="42" s="1"/>
  <c r="BK37" i="17"/>
  <c r="O661" i="43" s="1"/>
  <c r="BE38" i="17"/>
  <c r="BF38" i="17"/>
  <c r="BG38" i="17"/>
  <c r="BH38" i="17"/>
  <c r="BI38" i="17"/>
  <c r="BJ38" i="17"/>
  <c r="BK38" i="17"/>
  <c r="BE39" i="17"/>
  <c r="P661" i="7" s="1"/>
  <c r="BF39" i="17"/>
  <c r="P661" i="39" s="1"/>
  <c r="BG39" i="17"/>
  <c r="P661" i="41" s="1"/>
  <c r="BH39" i="17"/>
  <c r="P661" i="38" s="1"/>
  <c r="BI39" i="17"/>
  <c r="P661" i="40" s="1"/>
  <c r="BJ39" i="17"/>
  <c r="P661" i="42" s="1"/>
  <c r="BK39" i="17"/>
  <c r="P661" i="43" s="1"/>
  <c r="BE40" i="17"/>
  <c r="Q661" i="7" s="1"/>
  <c r="BF40" i="17"/>
  <c r="Q661" i="39" s="1"/>
  <c r="BG40" i="17"/>
  <c r="Q661" i="41" s="1"/>
  <c r="BH40" i="17"/>
  <c r="Q661" i="38" s="1"/>
  <c r="BI40" i="17"/>
  <c r="Q661" i="40" s="1"/>
  <c r="BJ40" i="17"/>
  <c r="Q661" i="42" s="1"/>
  <c r="BK40" i="17"/>
  <c r="Q661" i="43" s="1"/>
  <c r="BE41" i="17"/>
  <c r="R661" i="7" s="1"/>
  <c r="BF41" i="17"/>
  <c r="R661" i="39" s="1"/>
  <c r="BG41" i="17"/>
  <c r="R661" i="41" s="1"/>
  <c r="BH41" i="17"/>
  <c r="R661" i="38" s="1"/>
  <c r="BI41" i="17"/>
  <c r="R661" i="40" s="1"/>
  <c r="BJ41" i="17"/>
  <c r="R661" i="42" s="1"/>
  <c r="BK41" i="17"/>
  <c r="R661" i="43" s="1"/>
  <c r="BE42" i="17"/>
  <c r="S661" i="7" s="1"/>
  <c r="BF42" i="17"/>
  <c r="S661" i="39" s="1"/>
  <c r="BG42" i="17"/>
  <c r="S661" i="41" s="1"/>
  <c r="BH42" i="17"/>
  <c r="S661" i="38" s="1"/>
  <c r="BI42" i="17"/>
  <c r="S661" i="40" s="1"/>
  <c r="BJ42" i="17"/>
  <c r="S661" i="42" s="1"/>
  <c r="BK42" i="17"/>
  <c r="S661" i="43" s="1"/>
  <c r="BE43" i="17"/>
  <c r="T661" i="7" s="1"/>
  <c r="BF43" i="17"/>
  <c r="T661" i="39" s="1"/>
  <c r="BG43" i="17"/>
  <c r="T661" i="41" s="1"/>
  <c r="BH43" i="17"/>
  <c r="T661" i="38" s="1"/>
  <c r="BI43" i="17"/>
  <c r="T661" i="40" s="1"/>
  <c r="BJ43" i="17"/>
  <c r="T661" i="42" s="1"/>
  <c r="BK43" i="17"/>
  <c r="T661" i="43" s="1"/>
  <c r="BE44" i="17"/>
  <c r="U661" i="7" s="1"/>
  <c r="BF44" i="17"/>
  <c r="U661" i="39" s="1"/>
  <c r="BG44" i="17"/>
  <c r="U661" i="41" s="1"/>
  <c r="BH44" i="17"/>
  <c r="U661" i="38" s="1"/>
  <c r="BI44" i="17"/>
  <c r="U661" i="40" s="1"/>
  <c r="BJ44" i="17"/>
  <c r="U661" i="42" s="1"/>
  <c r="BK44" i="17"/>
  <c r="U661" i="43" s="1"/>
  <c r="BE45" i="17"/>
  <c r="V661" i="7" s="1"/>
  <c r="BF45" i="17"/>
  <c r="V661" i="39" s="1"/>
  <c r="BG45" i="17"/>
  <c r="V661" i="41" s="1"/>
  <c r="BH45" i="17"/>
  <c r="V661" i="38" s="1"/>
  <c r="BI45" i="17"/>
  <c r="V661" i="40" s="1"/>
  <c r="BJ45" i="17"/>
  <c r="V661" i="42" s="1"/>
  <c r="BK45" i="17"/>
  <c r="V661" i="43" s="1"/>
  <c r="BE46" i="17"/>
  <c r="W661" i="7" s="1"/>
  <c r="BF46" i="17"/>
  <c r="W661" i="39" s="1"/>
  <c r="BG46" i="17"/>
  <c r="W661" i="41" s="1"/>
  <c r="BH46" i="17"/>
  <c r="W661" i="38" s="1"/>
  <c r="BI46" i="17"/>
  <c r="W661" i="40" s="1"/>
  <c r="BJ46" i="17"/>
  <c r="W661" i="42" s="1"/>
  <c r="BK46" i="17"/>
  <c r="W661" i="43" s="1"/>
  <c r="BE47" i="17"/>
  <c r="X661" i="7" s="1"/>
  <c r="BF47" i="17"/>
  <c r="X661" i="39" s="1"/>
  <c r="BG47" i="17"/>
  <c r="X661" i="41" s="1"/>
  <c r="BH47" i="17"/>
  <c r="X661" i="38" s="1"/>
  <c r="BI47" i="17"/>
  <c r="X661" i="40" s="1"/>
  <c r="BJ47" i="17"/>
  <c r="X661" i="42" s="1"/>
  <c r="BK47" i="17"/>
  <c r="X661" i="43" s="1"/>
  <c r="BE48" i="17"/>
  <c r="Y661" i="7" s="1"/>
  <c r="BF48" i="17"/>
  <c r="Y661" i="39" s="1"/>
  <c r="BG48" i="17"/>
  <c r="Y661" i="41" s="1"/>
  <c r="BH48" i="17"/>
  <c r="Y661" i="38" s="1"/>
  <c r="BI48" i="17"/>
  <c r="Y661" i="40" s="1"/>
  <c r="BJ48" i="17"/>
  <c r="Y661" i="42" s="1"/>
  <c r="BK48" i="17"/>
  <c r="Y661" i="43" s="1"/>
  <c r="BE49" i="17"/>
  <c r="Z661" i="7" s="1"/>
  <c r="BF49" i="17"/>
  <c r="Z661" i="39" s="1"/>
  <c r="BG49" i="17"/>
  <c r="Z661" i="41" s="1"/>
  <c r="BH49" i="17"/>
  <c r="Z661" i="38" s="1"/>
  <c r="BI49" i="17"/>
  <c r="Z661" i="40" s="1"/>
  <c r="BJ49" i="17"/>
  <c r="Z661" i="42" s="1"/>
  <c r="BK49" i="17"/>
  <c r="Z661" i="43" s="1"/>
  <c r="BE50" i="17"/>
  <c r="AA661" i="7" s="1"/>
  <c r="BF50" i="17"/>
  <c r="AA661" i="39" s="1"/>
  <c r="BG50" i="17"/>
  <c r="AA661" i="41" s="1"/>
  <c r="BH50" i="17"/>
  <c r="AA661" i="38" s="1"/>
  <c r="BI50" i="17"/>
  <c r="AA661" i="40" s="1"/>
  <c r="BJ50" i="17"/>
  <c r="AA661" i="42" s="1"/>
  <c r="BK50" i="17"/>
  <c r="AA661" i="43" s="1"/>
  <c r="BE51" i="17"/>
  <c r="AB661" i="7" s="1"/>
  <c r="BF51" i="17"/>
  <c r="AB661" i="39" s="1"/>
  <c r="BG51" i="17"/>
  <c r="AB661" i="41" s="1"/>
  <c r="BH51" i="17"/>
  <c r="AB661" i="38" s="1"/>
  <c r="BI51" i="17"/>
  <c r="AB661" i="40" s="1"/>
  <c r="BJ51" i="17"/>
  <c r="AB661" i="42" s="1"/>
  <c r="BK51" i="17"/>
  <c r="AB661" i="43" s="1"/>
  <c r="BE52" i="17"/>
  <c r="AC661" i="7" s="1"/>
  <c r="BF52" i="17"/>
  <c r="AC661" i="39" s="1"/>
  <c r="BG52" i="17"/>
  <c r="AC661" i="41" s="1"/>
  <c r="BH52" i="17"/>
  <c r="AC661" i="38" s="1"/>
  <c r="BI52" i="17"/>
  <c r="AC661" i="40" s="1"/>
  <c r="BJ52" i="17"/>
  <c r="AC661" i="42" s="1"/>
  <c r="BK52" i="17"/>
  <c r="AC661" i="43" s="1"/>
  <c r="BE53" i="17"/>
  <c r="AD661" i="7" s="1"/>
  <c r="BF53" i="17"/>
  <c r="AD661" i="39" s="1"/>
  <c r="BG53" i="17"/>
  <c r="AD661" i="41" s="1"/>
  <c r="BH53" i="17"/>
  <c r="AD661" i="38" s="1"/>
  <c r="BI53" i="17"/>
  <c r="AD661" i="40" s="1"/>
  <c r="BJ53" i="17"/>
  <c r="AD661" i="42" s="1"/>
  <c r="BK53" i="17"/>
  <c r="AD661" i="43" s="1"/>
  <c r="BE54" i="17"/>
  <c r="AE661" i="7" s="1"/>
  <c r="BF54" i="17"/>
  <c r="AE661" i="39" s="1"/>
  <c r="BG54" i="17"/>
  <c r="AE661" i="41" s="1"/>
  <c r="BH54" i="17"/>
  <c r="AE661" i="38" s="1"/>
  <c r="BI54" i="17"/>
  <c r="AE661" i="40" s="1"/>
  <c r="BJ54" i="17"/>
  <c r="AE661" i="42" s="1"/>
  <c r="BK54" i="17"/>
  <c r="AE661" i="43" s="1"/>
  <c r="BE55" i="17"/>
  <c r="AF661" i="7" s="1"/>
  <c r="BF55" i="17"/>
  <c r="AF661" i="39" s="1"/>
  <c r="BG55" i="17"/>
  <c r="AF661" i="41" s="1"/>
  <c r="BH55" i="17"/>
  <c r="AF661" i="38" s="1"/>
  <c r="BI55" i="17"/>
  <c r="AF661" i="40" s="1"/>
  <c r="BJ55" i="17"/>
  <c r="AF661" i="42" s="1"/>
  <c r="BK55" i="17"/>
  <c r="AF661" i="43" s="1"/>
  <c r="BE56" i="17"/>
  <c r="AG661" i="7" s="1"/>
  <c r="BF56" i="17"/>
  <c r="AG661" i="39" s="1"/>
  <c r="BG56" i="17"/>
  <c r="AG661" i="41" s="1"/>
  <c r="BH56" i="17"/>
  <c r="AG661" i="38" s="1"/>
  <c r="BI56" i="17"/>
  <c r="AG661" i="40" s="1"/>
  <c r="BJ56" i="17"/>
  <c r="AG661" i="42" s="1"/>
  <c r="BK56" i="17"/>
  <c r="AG661" i="43" s="1"/>
  <c r="BE57" i="17"/>
  <c r="AH661" i="7" s="1"/>
  <c r="BF57" i="17"/>
  <c r="AH661" i="39" s="1"/>
  <c r="BG57" i="17"/>
  <c r="AH661" i="41" s="1"/>
  <c r="BH57" i="17"/>
  <c r="AH661" i="38" s="1"/>
  <c r="BI57" i="17"/>
  <c r="AH661" i="40" s="1"/>
  <c r="BJ57" i="17"/>
  <c r="AH661" i="42" s="1"/>
  <c r="BK57" i="17"/>
  <c r="AH661" i="43" s="1"/>
  <c r="BE58" i="17"/>
  <c r="AI661" i="7" s="1"/>
  <c r="BF58" i="17"/>
  <c r="AI661" i="39" s="1"/>
  <c r="BG58" i="17"/>
  <c r="AI661" i="41" s="1"/>
  <c r="BH58" i="17"/>
  <c r="AI661" i="38" s="1"/>
  <c r="BI58" i="17"/>
  <c r="AI661" i="40" s="1"/>
  <c r="BJ58" i="17"/>
  <c r="AI661" i="42" s="1"/>
  <c r="BK58" i="17"/>
  <c r="AI661" i="43" s="1"/>
  <c r="BE59" i="17"/>
  <c r="AJ661" i="7" s="1"/>
  <c r="BF59" i="17"/>
  <c r="AJ661" i="39" s="1"/>
  <c r="BG59" i="17"/>
  <c r="AJ661" i="41" s="1"/>
  <c r="BH59" i="17"/>
  <c r="AJ661" i="38" s="1"/>
  <c r="BI59" i="17"/>
  <c r="AJ661" i="40" s="1"/>
  <c r="BJ59" i="17"/>
  <c r="AJ661" i="42" s="1"/>
  <c r="BK59" i="17"/>
  <c r="AJ661" i="43" s="1"/>
  <c r="BE60" i="17"/>
  <c r="AK661" i="7" s="1"/>
  <c r="BF60" i="17"/>
  <c r="AK661" i="39" s="1"/>
  <c r="BG60" i="17"/>
  <c r="AK661" i="41" s="1"/>
  <c r="BH60" i="17"/>
  <c r="AK661" i="38" s="1"/>
  <c r="BI60" i="17"/>
  <c r="AK661" i="40" s="1"/>
  <c r="BJ60" i="17"/>
  <c r="AK661" i="42" s="1"/>
  <c r="BK60" i="17"/>
  <c r="AK661" i="43" s="1"/>
  <c r="BE61" i="17"/>
  <c r="BF61" i="17"/>
  <c r="BG61" i="17"/>
  <c r="BH61" i="17"/>
  <c r="BI61" i="17"/>
  <c r="BJ61" i="17"/>
  <c r="BK61" i="17"/>
  <c r="BE62" i="17"/>
  <c r="AL661" i="7" s="1"/>
  <c r="BF62" i="17"/>
  <c r="AL661" i="39" s="1"/>
  <c r="BG62" i="17"/>
  <c r="AL661" i="41" s="1"/>
  <c r="BH62" i="17"/>
  <c r="AL661" i="38" s="1"/>
  <c r="BI62" i="17"/>
  <c r="AL661" i="40" s="1"/>
  <c r="BJ62" i="17"/>
  <c r="AL661" i="42" s="1"/>
  <c r="BK62" i="17"/>
  <c r="AL661" i="43" s="1"/>
  <c r="BE63" i="17"/>
  <c r="AM661" i="7" s="1"/>
  <c r="BF63" i="17"/>
  <c r="AM661" i="39" s="1"/>
  <c r="BG63" i="17"/>
  <c r="AM661" i="41" s="1"/>
  <c r="BH63" i="17"/>
  <c r="AM661" i="38" s="1"/>
  <c r="BI63" i="17"/>
  <c r="AM661" i="40" s="1"/>
  <c r="BJ63" i="17"/>
  <c r="AM661" i="42" s="1"/>
  <c r="BK63" i="17"/>
  <c r="AM661" i="43" s="1"/>
  <c r="BE64" i="17"/>
  <c r="AN661" i="7" s="1"/>
  <c r="BF64" i="17"/>
  <c r="AN661" i="39" s="1"/>
  <c r="BG64" i="17"/>
  <c r="AN661" i="41" s="1"/>
  <c r="BH64" i="17"/>
  <c r="AN661" i="38" s="1"/>
  <c r="BI64" i="17"/>
  <c r="AN661" i="40" s="1"/>
  <c r="BJ64" i="17"/>
  <c r="AN661" i="42" s="1"/>
  <c r="BK64" i="17"/>
  <c r="AN661" i="43" s="1"/>
  <c r="BE65" i="17"/>
  <c r="AO661" i="7" s="1"/>
  <c r="BF65" i="17"/>
  <c r="AO661" i="39" s="1"/>
  <c r="BG65" i="17"/>
  <c r="AO661" i="41" s="1"/>
  <c r="BH65" i="17"/>
  <c r="AO661" i="38" s="1"/>
  <c r="BI65" i="17"/>
  <c r="AO661" i="40" s="1"/>
  <c r="BJ65" i="17"/>
  <c r="AO661" i="42" s="1"/>
  <c r="BK65" i="17"/>
  <c r="AO661" i="43" s="1"/>
  <c r="BE66" i="17"/>
  <c r="AP661" i="7" s="1"/>
  <c r="BF66" i="17"/>
  <c r="AP661" i="39" s="1"/>
  <c r="BG66" i="17"/>
  <c r="AP661" i="41" s="1"/>
  <c r="BH66" i="17"/>
  <c r="AP661" i="38" s="1"/>
  <c r="BI66" i="17"/>
  <c r="AP661" i="40" s="1"/>
  <c r="BJ66" i="17"/>
  <c r="AP661" i="42" s="1"/>
  <c r="BK66" i="17"/>
  <c r="AP661" i="43" s="1"/>
  <c r="BE67" i="17"/>
  <c r="AQ661" i="7" s="1"/>
  <c r="BF67" i="17"/>
  <c r="AQ661" i="39" s="1"/>
  <c r="BG67" i="17"/>
  <c r="AQ661" i="41" s="1"/>
  <c r="BH67" i="17"/>
  <c r="AQ661" i="38" s="1"/>
  <c r="BI67" i="17"/>
  <c r="AQ661" i="40" s="1"/>
  <c r="BJ67" i="17"/>
  <c r="AQ661" i="42" s="1"/>
  <c r="BK67" i="17"/>
  <c r="AQ661" i="43" s="1"/>
  <c r="BE68" i="17"/>
  <c r="AR661" i="7" s="1"/>
  <c r="BF68" i="17"/>
  <c r="AR661" i="39" s="1"/>
  <c r="BG68" i="17"/>
  <c r="AR661" i="41" s="1"/>
  <c r="BH68" i="17"/>
  <c r="AR661" i="38" s="1"/>
  <c r="BI68" i="17"/>
  <c r="AR661" i="40" s="1"/>
  <c r="BJ68" i="17"/>
  <c r="AR661" i="42" s="1"/>
  <c r="BK68" i="17"/>
  <c r="AR661" i="43" s="1"/>
  <c r="BE69" i="17"/>
  <c r="AS661" i="7" s="1"/>
  <c r="BF69" i="17"/>
  <c r="AS661" i="39" s="1"/>
  <c r="BG69" i="17"/>
  <c r="AS661" i="41" s="1"/>
  <c r="BH69" i="17"/>
  <c r="AS661" i="38" s="1"/>
  <c r="BI69" i="17"/>
  <c r="AS661" i="40" s="1"/>
  <c r="BJ69" i="17"/>
  <c r="AS661" i="42" s="1"/>
  <c r="BK69" i="17"/>
  <c r="AS661" i="43" s="1"/>
  <c r="BE70" i="17"/>
  <c r="AT661" i="7" s="1"/>
  <c r="BF70" i="17"/>
  <c r="AT661" i="39" s="1"/>
  <c r="BG70" i="17"/>
  <c r="AT661" i="41" s="1"/>
  <c r="BH70" i="17"/>
  <c r="AT661" i="38" s="1"/>
  <c r="BI70" i="17"/>
  <c r="AT661" i="40" s="1"/>
  <c r="BJ70" i="17"/>
  <c r="AT661" i="42" s="1"/>
  <c r="BK70" i="17"/>
  <c r="AT661" i="43" s="1"/>
  <c r="BE71" i="17"/>
  <c r="AU661" i="7" s="1"/>
  <c r="BF71" i="17"/>
  <c r="AU661" i="39" s="1"/>
  <c r="BG71" i="17"/>
  <c r="AU661" i="41" s="1"/>
  <c r="BH71" i="17"/>
  <c r="AU661" i="38" s="1"/>
  <c r="BI71" i="17"/>
  <c r="AU661" i="40" s="1"/>
  <c r="BJ71" i="17"/>
  <c r="AU661" i="42" s="1"/>
  <c r="BK71" i="17"/>
  <c r="AU661" i="43" s="1"/>
  <c r="BE72" i="17"/>
  <c r="AV661" i="7" s="1"/>
  <c r="BF72" i="17"/>
  <c r="AV661" i="39" s="1"/>
  <c r="BG72" i="17"/>
  <c r="AV661" i="41" s="1"/>
  <c r="BH72" i="17"/>
  <c r="AV661" i="38" s="1"/>
  <c r="BI72" i="17"/>
  <c r="AV661" i="40" s="1"/>
  <c r="BJ72" i="17"/>
  <c r="AV661" i="42" s="1"/>
  <c r="BK72" i="17"/>
  <c r="AV661" i="43" s="1"/>
  <c r="BE73" i="17"/>
  <c r="AW661" i="7" s="1"/>
  <c r="BF73" i="17"/>
  <c r="AW661" i="39" s="1"/>
  <c r="BG73" i="17"/>
  <c r="AW661" i="41" s="1"/>
  <c r="BH73" i="17"/>
  <c r="AW661" i="38" s="1"/>
  <c r="BI73" i="17"/>
  <c r="AW661" i="40" s="1"/>
  <c r="BJ73" i="17"/>
  <c r="AW661" i="42" s="1"/>
  <c r="BK73" i="17"/>
  <c r="AW661" i="43" s="1"/>
  <c r="BE74" i="17"/>
  <c r="BF74" i="17"/>
  <c r="BG74" i="17"/>
  <c r="BH74" i="17"/>
  <c r="BI74" i="17"/>
  <c r="BJ74" i="17"/>
  <c r="BK74" i="17"/>
  <c r="BE75" i="17"/>
  <c r="AX661" i="7" s="1"/>
  <c r="BF75" i="17"/>
  <c r="AX661" i="39" s="1"/>
  <c r="BG75" i="17"/>
  <c r="AX661" i="41" s="1"/>
  <c r="BH75" i="17"/>
  <c r="AX661" i="38" s="1"/>
  <c r="BI75" i="17"/>
  <c r="AX661" i="40" s="1"/>
  <c r="BJ75" i="17"/>
  <c r="AX661" i="42" s="1"/>
  <c r="BK75" i="17"/>
  <c r="AX661" i="43" s="1"/>
  <c r="BE76" i="17"/>
  <c r="AY661" i="7" s="1"/>
  <c r="BF76" i="17"/>
  <c r="AY661" i="39" s="1"/>
  <c r="BG76" i="17"/>
  <c r="AY661" i="41" s="1"/>
  <c r="BH76" i="17"/>
  <c r="AY661" i="38" s="1"/>
  <c r="BI76" i="17"/>
  <c r="AY661" i="40" s="1"/>
  <c r="BJ76" i="17"/>
  <c r="AY661" i="42" s="1"/>
  <c r="BK76" i="17"/>
  <c r="AY661" i="43" s="1"/>
  <c r="BE77" i="17"/>
  <c r="AZ661" i="7" s="1"/>
  <c r="BF77" i="17"/>
  <c r="AZ661" i="39" s="1"/>
  <c r="BG77" i="17"/>
  <c r="AZ661" i="41" s="1"/>
  <c r="BH77" i="17"/>
  <c r="AZ661" i="38" s="1"/>
  <c r="BI77" i="17"/>
  <c r="AZ661" i="40" s="1"/>
  <c r="BJ77" i="17"/>
  <c r="AZ661" i="42" s="1"/>
  <c r="BK77" i="17"/>
  <c r="AZ661" i="43" s="1"/>
  <c r="BE78" i="17"/>
  <c r="BA661" i="7" s="1"/>
  <c r="BF78" i="17"/>
  <c r="BA661" i="39" s="1"/>
  <c r="BG78" i="17"/>
  <c r="BA661" i="41" s="1"/>
  <c r="BH78" i="17"/>
  <c r="BA661" i="38" s="1"/>
  <c r="BI78" i="17"/>
  <c r="BA661" i="40" s="1"/>
  <c r="BJ78" i="17"/>
  <c r="BA661" i="42" s="1"/>
  <c r="BK78" i="17"/>
  <c r="BA661" i="43" s="1"/>
  <c r="BE79" i="17"/>
  <c r="BB661" i="7" s="1"/>
  <c r="BF79" i="17"/>
  <c r="BB661" i="39" s="1"/>
  <c r="BG79" i="17"/>
  <c r="BB661" i="41" s="1"/>
  <c r="BH79" i="17"/>
  <c r="BB661" i="38" s="1"/>
  <c r="BI79" i="17"/>
  <c r="BB661" i="40" s="1"/>
  <c r="BJ79" i="17"/>
  <c r="BB661" i="42" s="1"/>
  <c r="BK79" i="17"/>
  <c r="BB661" i="43" s="1"/>
  <c r="BE80" i="17"/>
  <c r="BC661" i="7" s="1"/>
  <c r="BF80" i="17"/>
  <c r="BC661" i="39" s="1"/>
  <c r="BG80" i="17"/>
  <c r="BC661" i="41" s="1"/>
  <c r="BH80" i="17"/>
  <c r="BC661" i="38" s="1"/>
  <c r="BI80" i="17"/>
  <c r="BC661" i="40" s="1"/>
  <c r="BJ80" i="17"/>
  <c r="BC661" i="42" s="1"/>
  <c r="BK80" i="17"/>
  <c r="BC661" i="43" s="1"/>
  <c r="BE81" i="17"/>
  <c r="BD661" i="7" s="1"/>
  <c r="BF81" i="17"/>
  <c r="BD661" i="39" s="1"/>
  <c r="BG81" i="17"/>
  <c r="BD661" i="41" s="1"/>
  <c r="BH81" i="17"/>
  <c r="BD661" i="38" s="1"/>
  <c r="BI81" i="17"/>
  <c r="BD661" i="40" s="1"/>
  <c r="BJ81" i="17"/>
  <c r="BD661" i="42" s="1"/>
  <c r="BK81" i="17"/>
  <c r="BD661" i="43" s="1"/>
  <c r="BE82" i="17"/>
  <c r="BE661" i="7" s="1"/>
  <c r="BF82" i="17"/>
  <c r="BE661" i="39" s="1"/>
  <c r="BG82" i="17"/>
  <c r="BE661" i="41" s="1"/>
  <c r="BH82" i="17"/>
  <c r="BE661" i="38" s="1"/>
  <c r="BI82" i="17"/>
  <c r="BE661" i="40" s="1"/>
  <c r="BJ82" i="17"/>
  <c r="BE661" i="42" s="1"/>
  <c r="BK82" i="17"/>
  <c r="BE661" i="43" s="1"/>
  <c r="BE83" i="17"/>
  <c r="BF83" i="17"/>
  <c r="BG83" i="17"/>
  <c r="BH83" i="17"/>
  <c r="BI83" i="17"/>
  <c r="BJ83" i="17"/>
  <c r="BK83" i="17"/>
  <c r="BE84" i="17"/>
  <c r="BF661" i="7" s="1"/>
  <c r="BF84" i="17"/>
  <c r="BF661" i="39" s="1"/>
  <c r="BG84" i="17"/>
  <c r="BF661" i="41" s="1"/>
  <c r="BH84" i="17"/>
  <c r="BF661" i="38" s="1"/>
  <c r="BI84" i="17"/>
  <c r="BF661" i="40" s="1"/>
  <c r="BJ84" i="17"/>
  <c r="BF661" i="42" s="1"/>
  <c r="BK84" i="17"/>
  <c r="BF661" i="43" s="1"/>
  <c r="BE85" i="17"/>
  <c r="BG661" i="7" s="1"/>
  <c r="BF85" i="17"/>
  <c r="BG661" i="39" s="1"/>
  <c r="BG85" i="17"/>
  <c r="BG661" i="41" s="1"/>
  <c r="BH85" i="17"/>
  <c r="BG661" i="38" s="1"/>
  <c r="BI85" i="17"/>
  <c r="BG661" i="40" s="1"/>
  <c r="BJ85" i="17"/>
  <c r="BG661" i="42" s="1"/>
  <c r="BK85" i="17"/>
  <c r="BG661" i="43" s="1"/>
  <c r="BE86" i="17"/>
  <c r="BH661" i="7" s="1"/>
  <c r="BF86" i="17"/>
  <c r="BH661" i="39" s="1"/>
  <c r="BG86" i="17"/>
  <c r="BH661" i="41" s="1"/>
  <c r="BH86" i="17"/>
  <c r="BH661" i="38" s="1"/>
  <c r="BI86" i="17"/>
  <c r="BH661" i="40" s="1"/>
  <c r="BJ86" i="17"/>
  <c r="BH661" i="42" s="1"/>
  <c r="BK86" i="17"/>
  <c r="BH661" i="43" s="1"/>
  <c r="BE87" i="17"/>
  <c r="BI661" i="7" s="1"/>
  <c r="BF87" i="17"/>
  <c r="BI661" i="39" s="1"/>
  <c r="BG87" i="17"/>
  <c r="BI661" i="41" s="1"/>
  <c r="BH87" i="17"/>
  <c r="BI661" i="38" s="1"/>
  <c r="BI87" i="17"/>
  <c r="BI661" i="40" s="1"/>
  <c r="BJ87" i="17"/>
  <c r="BI661" i="42" s="1"/>
  <c r="BK87" i="17"/>
  <c r="BI661" i="43" s="1"/>
  <c r="BE88" i="17"/>
  <c r="BJ661" i="7" s="1"/>
  <c r="BF88" i="17"/>
  <c r="BJ661" i="39" s="1"/>
  <c r="BG88" i="17"/>
  <c r="BJ661" i="41" s="1"/>
  <c r="BH88" i="17"/>
  <c r="BJ661" i="38" s="1"/>
  <c r="BI88" i="17"/>
  <c r="BJ661" i="40" s="1"/>
  <c r="BJ88" i="17"/>
  <c r="BJ661" i="42" s="1"/>
  <c r="BK88" i="17"/>
  <c r="BJ661" i="43" s="1"/>
  <c r="BE89" i="17"/>
  <c r="BK661" i="7" s="1"/>
  <c r="BF89" i="17"/>
  <c r="BK661" i="39" s="1"/>
  <c r="BG89" i="17"/>
  <c r="BK661" i="41" s="1"/>
  <c r="BH89" i="17"/>
  <c r="BK661" i="38" s="1"/>
  <c r="BI89" i="17"/>
  <c r="BK661" i="40" s="1"/>
  <c r="BJ89" i="17"/>
  <c r="BK661" i="42" s="1"/>
  <c r="BK89" i="17"/>
  <c r="BK661" i="43" s="1"/>
  <c r="BE90" i="17"/>
  <c r="BL661" i="7" s="1"/>
  <c r="BF90" i="17"/>
  <c r="BL661" i="39" s="1"/>
  <c r="BG90" i="17"/>
  <c r="BL661" i="41" s="1"/>
  <c r="BH90" i="17"/>
  <c r="BL661" i="38" s="1"/>
  <c r="BI90" i="17"/>
  <c r="BL661" i="40" s="1"/>
  <c r="BJ90" i="17"/>
  <c r="BL661" i="42" s="1"/>
  <c r="BK90" i="17"/>
  <c r="BL661" i="43" s="1"/>
  <c r="BE91" i="17"/>
  <c r="BM661" i="7" s="1"/>
  <c r="BF91" i="17"/>
  <c r="BM661" i="39" s="1"/>
  <c r="BG91" i="17"/>
  <c r="BM661" i="41" s="1"/>
  <c r="BH91" i="17"/>
  <c r="BM661" i="38" s="1"/>
  <c r="BI91" i="17"/>
  <c r="BM661" i="40" s="1"/>
  <c r="BJ91" i="17"/>
  <c r="BM661" i="42" s="1"/>
  <c r="BK91" i="17"/>
  <c r="BM661" i="43" s="1"/>
  <c r="BE26" i="19"/>
  <c r="D662" i="7" s="1"/>
  <c r="BF26" i="19"/>
  <c r="D662" i="39" s="1"/>
  <c r="BG26" i="19"/>
  <c r="D662" i="41" s="1"/>
  <c r="BH26" i="19"/>
  <c r="D662" i="38" s="1"/>
  <c r="BI26" i="19"/>
  <c r="D662" i="40" s="1"/>
  <c r="BJ26" i="19"/>
  <c r="D662" i="42" s="1"/>
  <c r="BK26" i="19"/>
  <c r="D662" i="43" s="1"/>
  <c r="BE27" i="19"/>
  <c r="E662" i="7" s="1"/>
  <c r="BF27" i="19"/>
  <c r="E662" i="39" s="1"/>
  <c r="BG27" i="19"/>
  <c r="E662" i="41" s="1"/>
  <c r="BH27" i="19"/>
  <c r="E662" i="38" s="1"/>
  <c r="BI27" i="19"/>
  <c r="E662" i="40" s="1"/>
  <c r="BJ27" i="19"/>
  <c r="E662" i="42" s="1"/>
  <c r="BK27" i="19"/>
  <c r="E662" i="43" s="1"/>
  <c r="BE28" i="19"/>
  <c r="F662" i="7" s="1"/>
  <c r="BF28" i="19"/>
  <c r="F662" i="39" s="1"/>
  <c r="BG28" i="19"/>
  <c r="F662" i="41" s="1"/>
  <c r="BH28" i="19"/>
  <c r="F662" i="38" s="1"/>
  <c r="BI28" i="19"/>
  <c r="F662" i="40" s="1"/>
  <c r="BJ28" i="19"/>
  <c r="F662" i="42" s="1"/>
  <c r="BK28" i="19"/>
  <c r="F662" i="43" s="1"/>
  <c r="BE29" i="19"/>
  <c r="G662" i="7" s="1"/>
  <c r="BF29" i="19"/>
  <c r="G662" i="39" s="1"/>
  <c r="BG29" i="19"/>
  <c r="G662" i="41" s="1"/>
  <c r="BH29" i="19"/>
  <c r="G662" i="38" s="1"/>
  <c r="BI29" i="19"/>
  <c r="G662" i="40" s="1"/>
  <c r="BJ29" i="19"/>
  <c r="G662" i="42" s="1"/>
  <c r="BK29" i="19"/>
  <c r="G662" i="43" s="1"/>
  <c r="BE30" i="19"/>
  <c r="H662" i="7" s="1"/>
  <c r="BF30" i="19"/>
  <c r="H662" i="39" s="1"/>
  <c r="BG30" i="19"/>
  <c r="H662" i="41" s="1"/>
  <c r="BH30" i="19"/>
  <c r="H662" i="38" s="1"/>
  <c r="BI30" i="19"/>
  <c r="H662" i="40" s="1"/>
  <c r="BJ30" i="19"/>
  <c r="H662" i="42" s="1"/>
  <c r="BK30" i="19"/>
  <c r="H662" i="43" s="1"/>
  <c r="BE31" i="19"/>
  <c r="I662" i="7" s="1"/>
  <c r="BF31" i="19"/>
  <c r="I662" i="39" s="1"/>
  <c r="BG31" i="19"/>
  <c r="I662" i="41" s="1"/>
  <c r="BH31" i="19"/>
  <c r="I662" i="38" s="1"/>
  <c r="BI31" i="19"/>
  <c r="I662" i="40" s="1"/>
  <c r="BJ31" i="19"/>
  <c r="I662" i="42" s="1"/>
  <c r="BK31" i="19"/>
  <c r="I662" i="43" s="1"/>
  <c r="BE32" i="19"/>
  <c r="J662" i="7" s="1"/>
  <c r="BF32" i="19"/>
  <c r="J662" i="39" s="1"/>
  <c r="BG32" i="19"/>
  <c r="J662" i="41" s="1"/>
  <c r="BH32" i="19"/>
  <c r="J662" i="38" s="1"/>
  <c r="BI32" i="19"/>
  <c r="J662" i="40" s="1"/>
  <c r="BJ32" i="19"/>
  <c r="J662" i="42" s="1"/>
  <c r="BK32" i="19"/>
  <c r="J662" i="43" s="1"/>
  <c r="BE33" i="19"/>
  <c r="K662" i="7" s="1"/>
  <c r="BF33" i="19"/>
  <c r="K662" i="39" s="1"/>
  <c r="BG33" i="19"/>
  <c r="K662" i="41" s="1"/>
  <c r="BH33" i="19"/>
  <c r="K662" i="38" s="1"/>
  <c r="BI33" i="19"/>
  <c r="K662" i="40" s="1"/>
  <c r="BJ33" i="19"/>
  <c r="K662" i="42" s="1"/>
  <c r="BK33" i="19"/>
  <c r="K662" i="43" s="1"/>
  <c r="BE34" i="19"/>
  <c r="L662" i="7" s="1"/>
  <c r="BF34" i="19"/>
  <c r="L662" i="39" s="1"/>
  <c r="BG34" i="19"/>
  <c r="L662" i="41" s="1"/>
  <c r="BH34" i="19"/>
  <c r="L662" i="38" s="1"/>
  <c r="BI34" i="19"/>
  <c r="L662" i="40" s="1"/>
  <c r="BJ34" i="19"/>
  <c r="L662" i="42" s="1"/>
  <c r="BK34" i="19"/>
  <c r="L662" i="43" s="1"/>
  <c r="BE35" i="19"/>
  <c r="M662" i="7" s="1"/>
  <c r="BF35" i="19"/>
  <c r="M662" i="39" s="1"/>
  <c r="BG35" i="19"/>
  <c r="M662" i="41" s="1"/>
  <c r="BH35" i="19"/>
  <c r="M662" i="38" s="1"/>
  <c r="BI35" i="19"/>
  <c r="M662" i="40" s="1"/>
  <c r="BJ35" i="19"/>
  <c r="M662" i="42" s="1"/>
  <c r="BK35" i="19"/>
  <c r="M662" i="43" s="1"/>
  <c r="BE36" i="19"/>
  <c r="N662" i="7" s="1"/>
  <c r="BF36" i="19"/>
  <c r="N662" i="39" s="1"/>
  <c r="BG36" i="19"/>
  <c r="N662" i="41" s="1"/>
  <c r="BH36" i="19"/>
  <c r="N662" i="38" s="1"/>
  <c r="BI36" i="19"/>
  <c r="N662" i="40" s="1"/>
  <c r="BJ36" i="19"/>
  <c r="N662" i="42" s="1"/>
  <c r="BK36" i="19"/>
  <c r="N662" i="43" s="1"/>
  <c r="BE37" i="19"/>
  <c r="O662" i="7" s="1"/>
  <c r="BF37" i="19"/>
  <c r="O662" i="39" s="1"/>
  <c r="BG37" i="19"/>
  <c r="O662" i="41" s="1"/>
  <c r="BH37" i="19"/>
  <c r="O662" i="38" s="1"/>
  <c r="BI37" i="19"/>
  <c r="O662" i="40" s="1"/>
  <c r="BJ37" i="19"/>
  <c r="O662" i="42" s="1"/>
  <c r="BK37" i="19"/>
  <c r="O662" i="43" s="1"/>
  <c r="BE38" i="19"/>
  <c r="BF38" i="19"/>
  <c r="BG38" i="19"/>
  <c r="BH38" i="19"/>
  <c r="BI38" i="19"/>
  <c r="BJ38" i="19"/>
  <c r="BK38" i="19"/>
  <c r="BE39" i="19"/>
  <c r="P662" i="7" s="1"/>
  <c r="BF39" i="19"/>
  <c r="P662" i="39" s="1"/>
  <c r="BG39" i="19"/>
  <c r="P662" i="41" s="1"/>
  <c r="BH39" i="19"/>
  <c r="P662" i="38" s="1"/>
  <c r="BI39" i="19"/>
  <c r="P662" i="40" s="1"/>
  <c r="BJ39" i="19"/>
  <c r="P662" i="42" s="1"/>
  <c r="BK39" i="19"/>
  <c r="P662" i="43" s="1"/>
  <c r="BE40" i="19"/>
  <c r="Q662" i="7" s="1"/>
  <c r="BF40" i="19"/>
  <c r="Q662" i="39" s="1"/>
  <c r="BG40" i="19"/>
  <c r="Q662" i="41" s="1"/>
  <c r="BH40" i="19"/>
  <c r="Q662" i="38" s="1"/>
  <c r="BI40" i="19"/>
  <c r="Q662" i="40" s="1"/>
  <c r="BJ40" i="19"/>
  <c r="Q662" i="42" s="1"/>
  <c r="BK40" i="19"/>
  <c r="Q662" i="43" s="1"/>
  <c r="BE41" i="19"/>
  <c r="R662" i="7" s="1"/>
  <c r="BF41" i="19"/>
  <c r="R662" i="39" s="1"/>
  <c r="BG41" i="19"/>
  <c r="R662" i="41" s="1"/>
  <c r="BH41" i="19"/>
  <c r="R662" i="38" s="1"/>
  <c r="BI41" i="19"/>
  <c r="R662" i="40" s="1"/>
  <c r="BJ41" i="19"/>
  <c r="R662" i="42" s="1"/>
  <c r="BK41" i="19"/>
  <c r="R662" i="43" s="1"/>
  <c r="BE42" i="19"/>
  <c r="S662" i="7" s="1"/>
  <c r="BF42" i="19"/>
  <c r="S662" i="39" s="1"/>
  <c r="BG42" i="19"/>
  <c r="S662" i="41" s="1"/>
  <c r="BH42" i="19"/>
  <c r="S662" i="38" s="1"/>
  <c r="BI42" i="19"/>
  <c r="S662" i="40" s="1"/>
  <c r="BJ42" i="19"/>
  <c r="S662" i="42" s="1"/>
  <c r="BK42" i="19"/>
  <c r="S662" i="43" s="1"/>
  <c r="BE43" i="19"/>
  <c r="T662" i="7" s="1"/>
  <c r="BF43" i="19"/>
  <c r="T662" i="39" s="1"/>
  <c r="BG43" i="19"/>
  <c r="T662" i="41" s="1"/>
  <c r="BH43" i="19"/>
  <c r="T662" i="38" s="1"/>
  <c r="BI43" i="19"/>
  <c r="T662" i="40" s="1"/>
  <c r="BJ43" i="19"/>
  <c r="T662" i="42" s="1"/>
  <c r="BK43" i="19"/>
  <c r="T662" i="43" s="1"/>
  <c r="BE44" i="19"/>
  <c r="U662" i="7" s="1"/>
  <c r="BF44" i="19"/>
  <c r="U662" i="39" s="1"/>
  <c r="BG44" i="19"/>
  <c r="U662" i="41" s="1"/>
  <c r="BH44" i="19"/>
  <c r="U662" i="38" s="1"/>
  <c r="BI44" i="19"/>
  <c r="U662" i="40" s="1"/>
  <c r="BJ44" i="19"/>
  <c r="U662" i="42" s="1"/>
  <c r="BK44" i="19"/>
  <c r="U662" i="43" s="1"/>
  <c r="BE45" i="19"/>
  <c r="V662" i="7" s="1"/>
  <c r="BF45" i="19"/>
  <c r="V662" i="39" s="1"/>
  <c r="BG45" i="19"/>
  <c r="V662" i="41" s="1"/>
  <c r="BH45" i="19"/>
  <c r="V662" i="38" s="1"/>
  <c r="BI45" i="19"/>
  <c r="V662" i="40" s="1"/>
  <c r="BJ45" i="19"/>
  <c r="V662" i="42" s="1"/>
  <c r="BK45" i="19"/>
  <c r="V662" i="43" s="1"/>
  <c r="BE46" i="19"/>
  <c r="W662" i="7" s="1"/>
  <c r="BF46" i="19"/>
  <c r="W662" i="39" s="1"/>
  <c r="BG46" i="19"/>
  <c r="W662" i="41" s="1"/>
  <c r="BH46" i="19"/>
  <c r="W662" i="38" s="1"/>
  <c r="BI46" i="19"/>
  <c r="W662" i="40" s="1"/>
  <c r="BJ46" i="19"/>
  <c r="W662" i="42" s="1"/>
  <c r="BK46" i="19"/>
  <c r="W662" i="43" s="1"/>
  <c r="BE47" i="19"/>
  <c r="X662" i="7" s="1"/>
  <c r="BF47" i="19"/>
  <c r="X662" i="39" s="1"/>
  <c r="BG47" i="19"/>
  <c r="X662" i="41" s="1"/>
  <c r="BH47" i="19"/>
  <c r="X662" i="38" s="1"/>
  <c r="BI47" i="19"/>
  <c r="X662" i="40" s="1"/>
  <c r="BJ47" i="19"/>
  <c r="X662" i="42" s="1"/>
  <c r="BK47" i="19"/>
  <c r="X662" i="43" s="1"/>
  <c r="BE48" i="19"/>
  <c r="Y662" i="7" s="1"/>
  <c r="BF48" i="19"/>
  <c r="Y662" i="39" s="1"/>
  <c r="BG48" i="19"/>
  <c r="Y662" i="41" s="1"/>
  <c r="BH48" i="19"/>
  <c r="Y662" i="38" s="1"/>
  <c r="BI48" i="19"/>
  <c r="Y662" i="40" s="1"/>
  <c r="BJ48" i="19"/>
  <c r="Y662" i="42" s="1"/>
  <c r="BK48" i="19"/>
  <c r="Y662" i="43" s="1"/>
  <c r="BE49" i="19"/>
  <c r="Z662" i="7" s="1"/>
  <c r="BF49" i="19"/>
  <c r="Z662" i="39" s="1"/>
  <c r="BG49" i="19"/>
  <c r="Z662" i="41" s="1"/>
  <c r="BH49" i="19"/>
  <c r="Z662" i="38" s="1"/>
  <c r="BI49" i="19"/>
  <c r="Z662" i="40" s="1"/>
  <c r="BJ49" i="19"/>
  <c r="Z662" i="42" s="1"/>
  <c r="BK49" i="19"/>
  <c r="Z662" i="43" s="1"/>
  <c r="BE50" i="19"/>
  <c r="AA662" i="7" s="1"/>
  <c r="BF50" i="19"/>
  <c r="AA662" i="39" s="1"/>
  <c r="BG50" i="19"/>
  <c r="AA662" i="41" s="1"/>
  <c r="BH50" i="19"/>
  <c r="AA662" i="38" s="1"/>
  <c r="BI50" i="19"/>
  <c r="AA662" i="40" s="1"/>
  <c r="BJ50" i="19"/>
  <c r="AA662" i="42" s="1"/>
  <c r="BK50" i="19"/>
  <c r="AA662" i="43" s="1"/>
  <c r="BE51" i="19"/>
  <c r="AB662" i="7" s="1"/>
  <c r="BF51" i="19"/>
  <c r="AB662" i="39" s="1"/>
  <c r="BG51" i="19"/>
  <c r="AB662" i="41" s="1"/>
  <c r="BH51" i="19"/>
  <c r="AB662" i="38" s="1"/>
  <c r="BI51" i="19"/>
  <c r="AB662" i="40" s="1"/>
  <c r="BJ51" i="19"/>
  <c r="AB662" i="42" s="1"/>
  <c r="BK51" i="19"/>
  <c r="AB662" i="43" s="1"/>
  <c r="BE52" i="19"/>
  <c r="AC662" i="7" s="1"/>
  <c r="BF52" i="19"/>
  <c r="AC662" i="39" s="1"/>
  <c r="BG52" i="19"/>
  <c r="AC662" i="41" s="1"/>
  <c r="BH52" i="19"/>
  <c r="AC662" i="38" s="1"/>
  <c r="BI52" i="19"/>
  <c r="AC662" i="40" s="1"/>
  <c r="BJ52" i="19"/>
  <c r="AC662" i="42" s="1"/>
  <c r="BK52" i="19"/>
  <c r="AC662" i="43" s="1"/>
  <c r="BE53" i="19"/>
  <c r="AD662" i="7" s="1"/>
  <c r="BF53" i="19"/>
  <c r="AD662" i="39" s="1"/>
  <c r="BG53" i="19"/>
  <c r="AD662" i="41" s="1"/>
  <c r="BH53" i="19"/>
  <c r="AD662" i="38" s="1"/>
  <c r="BI53" i="19"/>
  <c r="AD662" i="40" s="1"/>
  <c r="BJ53" i="19"/>
  <c r="AD662" i="42" s="1"/>
  <c r="BK53" i="19"/>
  <c r="AD662" i="43" s="1"/>
  <c r="BE54" i="19"/>
  <c r="AE662" i="7" s="1"/>
  <c r="BF54" i="19"/>
  <c r="AE662" i="39" s="1"/>
  <c r="BG54" i="19"/>
  <c r="AE662" i="41" s="1"/>
  <c r="BH54" i="19"/>
  <c r="AE662" i="38" s="1"/>
  <c r="BI54" i="19"/>
  <c r="AE662" i="40" s="1"/>
  <c r="BJ54" i="19"/>
  <c r="AE662" i="42" s="1"/>
  <c r="BK54" i="19"/>
  <c r="AE662" i="43" s="1"/>
  <c r="BE55" i="19"/>
  <c r="AF662" i="7" s="1"/>
  <c r="BF55" i="19"/>
  <c r="AF662" i="39" s="1"/>
  <c r="BG55" i="19"/>
  <c r="AF662" i="41" s="1"/>
  <c r="BH55" i="19"/>
  <c r="AF662" i="38" s="1"/>
  <c r="BI55" i="19"/>
  <c r="AF662" i="40" s="1"/>
  <c r="BJ55" i="19"/>
  <c r="AF662" i="42" s="1"/>
  <c r="BK55" i="19"/>
  <c r="AF662" i="43" s="1"/>
  <c r="BE56" i="19"/>
  <c r="AG662" i="7" s="1"/>
  <c r="BF56" i="19"/>
  <c r="AG662" i="39" s="1"/>
  <c r="BG56" i="19"/>
  <c r="AG662" i="41" s="1"/>
  <c r="BH56" i="19"/>
  <c r="AG662" i="38" s="1"/>
  <c r="BI56" i="19"/>
  <c r="AG662" i="40" s="1"/>
  <c r="BJ56" i="19"/>
  <c r="AG662" i="42" s="1"/>
  <c r="BK56" i="19"/>
  <c r="AG662" i="43" s="1"/>
  <c r="BE57" i="19"/>
  <c r="AH662" i="7" s="1"/>
  <c r="BF57" i="19"/>
  <c r="AH662" i="39" s="1"/>
  <c r="BG57" i="19"/>
  <c r="AH662" i="41" s="1"/>
  <c r="BH57" i="19"/>
  <c r="AH662" i="38" s="1"/>
  <c r="BI57" i="19"/>
  <c r="AH662" i="40" s="1"/>
  <c r="BJ57" i="19"/>
  <c r="AH662" i="42" s="1"/>
  <c r="BK57" i="19"/>
  <c r="AH662" i="43" s="1"/>
  <c r="BE58" i="19"/>
  <c r="AI662" i="7" s="1"/>
  <c r="BF58" i="19"/>
  <c r="AI662" i="39" s="1"/>
  <c r="BG58" i="19"/>
  <c r="AI662" i="41" s="1"/>
  <c r="BH58" i="19"/>
  <c r="AI662" i="38" s="1"/>
  <c r="BI58" i="19"/>
  <c r="AI662" i="40" s="1"/>
  <c r="BJ58" i="19"/>
  <c r="AI662" i="42" s="1"/>
  <c r="BK58" i="19"/>
  <c r="AI662" i="43" s="1"/>
  <c r="BE59" i="19"/>
  <c r="AJ662" i="7" s="1"/>
  <c r="BF59" i="19"/>
  <c r="AJ662" i="39" s="1"/>
  <c r="BG59" i="19"/>
  <c r="AJ662" i="41" s="1"/>
  <c r="BH59" i="19"/>
  <c r="AJ662" i="38" s="1"/>
  <c r="BI59" i="19"/>
  <c r="AJ662" i="40" s="1"/>
  <c r="BJ59" i="19"/>
  <c r="AJ662" i="42" s="1"/>
  <c r="BK59" i="19"/>
  <c r="AJ662" i="43" s="1"/>
  <c r="BE60" i="19"/>
  <c r="AK662" i="7" s="1"/>
  <c r="BF60" i="19"/>
  <c r="AK662" i="39" s="1"/>
  <c r="BG60" i="19"/>
  <c r="AK662" i="41" s="1"/>
  <c r="BH60" i="19"/>
  <c r="AK662" i="38" s="1"/>
  <c r="BI60" i="19"/>
  <c r="AK662" i="40" s="1"/>
  <c r="BJ60" i="19"/>
  <c r="AK662" i="42" s="1"/>
  <c r="BK60" i="19"/>
  <c r="AK662" i="43" s="1"/>
  <c r="BE61" i="19"/>
  <c r="BF61" i="19"/>
  <c r="BG61" i="19"/>
  <c r="BH61" i="19"/>
  <c r="BI61" i="19"/>
  <c r="BJ61" i="19"/>
  <c r="BK61" i="19"/>
  <c r="BE62" i="19"/>
  <c r="AL662" i="7" s="1"/>
  <c r="BF62" i="19"/>
  <c r="AL662" i="39" s="1"/>
  <c r="BG62" i="19"/>
  <c r="AL662" i="41" s="1"/>
  <c r="BH62" i="19"/>
  <c r="AL662" i="38" s="1"/>
  <c r="BI62" i="19"/>
  <c r="AL662" i="40" s="1"/>
  <c r="BJ62" i="19"/>
  <c r="AL662" i="42" s="1"/>
  <c r="BK62" i="19"/>
  <c r="AL662" i="43" s="1"/>
  <c r="BE63" i="19"/>
  <c r="AM662" i="7" s="1"/>
  <c r="BF63" i="19"/>
  <c r="AM662" i="39" s="1"/>
  <c r="BG63" i="19"/>
  <c r="AM662" i="41" s="1"/>
  <c r="BH63" i="19"/>
  <c r="AM662" i="38" s="1"/>
  <c r="BI63" i="19"/>
  <c r="AM662" i="40" s="1"/>
  <c r="BJ63" i="19"/>
  <c r="AM662" i="42" s="1"/>
  <c r="BK63" i="19"/>
  <c r="AM662" i="43" s="1"/>
  <c r="BE64" i="19"/>
  <c r="AN662" i="7" s="1"/>
  <c r="BF64" i="19"/>
  <c r="AN662" i="39" s="1"/>
  <c r="BG64" i="19"/>
  <c r="AN662" i="41" s="1"/>
  <c r="BH64" i="19"/>
  <c r="AN662" i="38" s="1"/>
  <c r="BI64" i="19"/>
  <c r="AN662" i="40" s="1"/>
  <c r="BJ64" i="19"/>
  <c r="AN662" i="42" s="1"/>
  <c r="BK64" i="19"/>
  <c r="AN662" i="43" s="1"/>
  <c r="BE65" i="19"/>
  <c r="AO662" i="7" s="1"/>
  <c r="BF65" i="19"/>
  <c r="AO662" i="39" s="1"/>
  <c r="BG65" i="19"/>
  <c r="AO662" i="41" s="1"/>
  <c r="BH65" i="19"/>
  <c r="AO662" i="38" s="1"/>
  <c r="BI65" i="19"/>
  <c r="AO662" i="40" s="1"/>
  <c r="BJ65" i="19"/>
  <c r="AO662" i="42" s="1"/>
  <c r="BK65" i="19"/>
  <c r="AO662" i="43" s="1"/>
  <c r="BE66" i="19"/>
  <c r="AP662" i="7" s="1"/>
  <c r="BF66" i="19"/>
  <c r="AP662" i="39" s="1"/>
  <c r="BG66" i="19"/>
  <c r="AP662" i="41" s="1"/>
  <c r="BH66" i="19"/>
  <c r="AP662" i="38" s="1"/>
  <c r="BI66" i="19"/>
  <c r="AP662" i="40" s="1"/>
  <c r="BJ66" i="19"/>
  <c r="AP662" i="42" s="1"/>
  <c r="BK66" i="19"/>
  <c r="AP662" i="43" s="1"/>
  <c r="BE67" i="19"/>
  <c r="AQ662" i="7" s="1"/>
  <c r="BF67" i="19"/>
  <c r="AQ662" i="39" s="1"/>
  <c r="BG67" i="19"/>
  <c r="AQ662" i="41" s="1"/>
  <c r="BH67" i="19"/>
  <c r="AQ662" i="38" s="1"/>
  <c r="BI67" i="19"/>
  <c r="AQ662" i="40" s="1"/>
  <c r="BJ67" i="19"/>
  <c r="AQ662" i="42" s="1"/>
  <c r="BK67" i="19"/>
  <c r="AQ662" i="43" s="1"/>
  <c r="BE68" i="19"/>
  <c r="AR662" i="7" s="1"/>
  <c r="BF68" i="19"/>
  <c r="AR662" i="39" s="1"/>
  <c r="BG68" i="19"/>
  <c r="AR662" i="41" s="1"/>
  <c r="BH68" i="19"/>
  <c r="AR662" i="38" s="1"/>
  <c r="BI68" i="19"/>
  <c r="AR662" i="40" s="1"/>
  <c r="BJ68" i="19"/>
  <c r="AR662" i="42" s="1"/>
  <c r="BK68" i="19"/>
  <c r="AR662" i="43" s="1"/>
  <c r="BE69" i="19"/>
  <c r="AS662" i="7" s="1"/>
  <c r="BF69" i="19"/>
  <c r="AS662" i="39" s="1"/>
  <c r="BG69" i="19"/>
  <c r="AS662" i="41" s="1"/>
  <c r="BH69" i="19"/>
  <c r="AS662" i="38" s="1"/>
  <c r="BI69" i="19"/>
  <c r="AS662" i="40" s="1"/>
  <c r="BJ69" i="19"/>
  <c r="AS662" i="42" s="1"/>
  <c r="BK69" i="19"/>
  <c r="AS662" i="43" s="1"/>
  <c r="BE70" i="19"/>
  <c r="AT662" i="7" s="1"/>
  <c r="BF70" i="19"/>
  <c r="AT662" i="39" s="1"/>
  <c r="BG70" i="19"/>
  <c r="AT662" i="41" s="1"/>
  <c r="BH70" i="19"/>
  <c r="AT662" i="38" s="1"/>
  <c r="BI70" i="19"/>
  <c r="AT662" i="40" s="1"/>
  <c r="BJ70" i="19"/>
  <c r="AT662" i="42" s="1"/>
  <c r="BK70" i="19"/>
  <c r="AT662" i="43" s="1"/>
  <c r="BE71" i="19"/>
  <c r="AU662" i="7" s="1"/>
  <c r="BF71" i="19"/>
  <c r="AU662" i="39" s="1"/>
  <c r="BG71" i="19"/>
  <c r="AU662" i="41" s="1"/>
  <c r="BH71" i="19"/>
  <c r="AU662" i="38" s="1"/>
  <c r="BI71" i="19"/>
  <c r="AU662" i="40" s="1"/>
  <c r="BJ71" i="19"/>
  <c r="AU662" i="42" s="1"/>
  <c r="BK71" i="19"/>
  <c r="AU662" i="43" s="1"/>
  <c r="BE72" i="19"/>
  <c r="AV662" i="7" s="1"/>
  <c r="BF72" i="19"/>
  <c r="AV662" i="39" s="1"/>
  <c r="BG72" i="19"/>
  <c r="AV662" i="41" s="1"/>
  <c r="BH72" i="19"/>
  <c r="AV662" i="38" s="1"/>
  <c r="BI72" i="19"/>
  <c r="AV662" i="40" s="1"/>
  <c r="BJ72" i="19"/>
  <c r="AV662" i="42" s="1"/>
  <c r="BK72" i="19"/>
  <c r="AV662" i="43" s="1"/>
  <c r="BE73" i="19"/>
  <c r="AW662" i="7" s="1"/>
  <c r="BF73" i="19"/>
  <c r="AW662" i="39" s="1"/>
  <c r="BG73" i="19"/>
  <c r="AW662" i="41" s="1"/>
  <c r="BH73" i="19"/>
  <c r="AW662" i="38" s="1"/>
  <c r="BI73" i="19"/>
  <c r="AW662" i="40" s="1"/>
  <c r="BJ73" i="19"/>
  <c r="AW662" i="42" s="1"/>
  <c r="BK73" i="19"/>
  <c r="AW662" i="43" s="1"/>
  <c r="BE74" i="19"/>
  <c r="BF74" i="19"/>
  <c r="BG74" i="19"/>
  <c r="BH74" i="19"/>
  <c r="BI74" i="19"/>
  <c r="BJ74" i="19"/>
  <c r="BK74" i="19"/>
  <c r="BE75" i="19"/>
  <c r="AX662" i="7" s="1"/>
  <c r="BF75" i="19"/>
  <c r="AX662" i="39" s="1"/>
  <c r="BG75" i="19"/>
  <c r="AX662" i="41" s="1"/>
  <c r="BH75" i="19"/>
  <c r="AX662" i="38" s="1"/>
  <c r="BI75" i="19"/>
  <c r="AX662" i="40" s="1"/>
  <c r="BJ75" i="19"/>
  <c r="AX662" i="42" s="1"/>
  <c r="BK75" i="19"/>
  <c r="AX662" i="43" s="1"/>
  <c r="BE76" i="19"/>
  <c r="AY662" i="7" s="1"/>
  <c r="BF76" i="19"/>
  <c r="AY662" i="39" s="1"/>
  <c r="BG76" i="19"/>
  <c r="AY662" i="41" s="1"/>
  <c r="BH76" i="19"/>
  <c r="AY662" i="38" s="1"/>
  <c r="BI76" i="19"/>
  <c r="AY662" i="40" s="1"/>
  <c r="BJ76" i="19"/>
  <c r="AY662" i="42" s="1"/>
  <c r="BK76" i="19"/>
  <c r="AY662" i="43" s="1"/>
  <c r="BE77" i="19"/>
  <c r="AZ662" i="7" s="1"/>
  <c r="BF77" i="19"/>
  <c r="AZ662" i="39" s="1"/>
  <c r="BG77" i="19"/>
  <c r="AZ662" i="41" s="1"/>
  <c r="BH77" i="19"/>
  <c r="AZ662" i="38" s="1"/>
  <c r="BI77" i="19"/>
  <c r="AZ662" i="40" s="1"/>
  <c r="BJ77" i="19"/>
  <c r="AZ662" i="42" s="1"/>
  <c r="BK77" i="19"/>
  <c r="AZ662" i="43" s="1"/>
  <c r="BE78" i="19"/>
  <c r="BA662" i="7" s="1"/>
  <c r="BF78" i="19"/>
  <c r="BA662" i="39" s="1"/>
  <c r="BG78" i="19"/>
  <c r="BA662" i="41" s="1"/>
  <c r="BH78" i="19"/>
  <c r="BA662" i="38" s="1"/>
  <c r="BI78" i="19"/>
  <c r="BA662" i="40" s="1"/>
  <c r="BJ78" i="19"/>
  <c r="BA662" i="42" s="1"/>
  <c r="BK78" i="19"/>
  <c r="BA662" i="43" s="1"/>
  <c r="BE79" i="19"/>
  <c r="BB662" i="7" s="1"/>
  <c r="BF79" i="19"/>
  <c r="BB662" i="39" s="1"/>
  <c r="BG79" i="19"/>
  <c r="BB662" i="41" s="1"/>
  <c r="BH79" i="19"/>
  <c r="BB662" i="38" s="1"/>
  <c r="BI79" i="19"/>
  <c r="BB662" i="40" s="1"/>
  <c r="BJ79" i="19"/>
  <c r="BB662" i="42" s="1"/>
  <c r="BK79" i="19"/>
  <c r="BB662" i="43" s="1"/>
  <c r="BE80" i="19"/>
  <c r="BC662" i="7" s="1"/>
  <c r="BF80" i="19"/>
  <c r="BC662" i="39" s="1"/>
  <c r="BG80" i="19"/>
  <c r="BC662" i="41" s="1"/>
  <c r="BH80" i="19"/>
  <c r="BC662" i="38" s="1"/>
  <c r="BI80" i="19"/>
  <c r="BC662" i="40" s="1"/>
  <c r="BJ80" i="19"/>
  <c r="BC662" i="42" s="1"/>
  <c r="BK80" i="19"/>
  <c r="BC662" i="43" s="1"/>
  <c r="BE81" i="19"/>
  <c r="BD662" i="7" s="1"/>
  <c r="BF81" i="19"/>
  <c r="BD662" i="39" s="1"/>
  <c r="BG81" i="19"/>
  <c r="BD662" i="41" s="1"/>
  <c r="BH81" i="19"/>
  <c r="BD662" i="38" s="1"/>
  <c r="BI81" i="19"/>
  <c r="BD662" i="40" s="1"/>
  <c r="BJ81" i="19"/>
  <c r="BD662" i="42" s="1"/>
  <c r="BK81" i="19"/>
  <c r="BD662" i="43" s="1"/>
  <c r="BE82" i="19"/>
  <c r="BE662" i="7" s="1"/>
  <c r="BF82" i="19"/>
  <c r="BE662" i="39" s="1"/>
  <c r="BG82" i="19"/>
  <c r="BE662" i="41" s="1"/>
  <c r="BH82" i="19"/>
  <c r="BE662" i="38" s="1"/>
  <c r="BI82" i="19"/>
  <c r="BE662" i="40" s="1"/>
  <c r="BJ82" i="19"/>
  <c r="BE662" i="42" s="1"/>
  <c r="BK82" i="19"/>
  <c r="BE662" i="43" s="1"/>
  <c r="BE83" i="19"/>
  <c r="BF83" i="19"/>
  <c r="BG83" i="19"/>
  <c r="BH83" i="19"/>
  <c r="BI83" i="19"/>
  <c r="BJ83" i="19"/>
  <c r="BK83" i="19"/>
  <c r="BE84" i="19"/>
  <c r="BF662" i="7" s="1"/>
  <c r="BF84" i="19"/>
  <c r="BF662" i="39" s="1"/>
  <c r="BG84" i="19"/>
  <c r="BF662" i="41" s="1"/>
  <c r="BH84" i="19"/>
  <c r="BF662" i="38" s="1"/>
  <c r="BI84" i="19"/>
  <c r="BF662" i="40" s="1"/>
  <c r="BJ84" i="19"/>
  <c r="BF662" i="42" s="1"/>
  <c r="BK84" i="19"/>
  <c r="BF662" i="43" s="1"/>
  <c r="BE85" i="19"/>
  <c r="BG662" i="7" s="1"/>
  <c r="BF85" i="19"/>
  <c r="BG662" i="39" s="1"/>
  <c r="BG85" i="19"/>
  <c r="BG662" i="41" s="1"/>
  <c r="BH85" i="19"/>
  <c r="BG662" i="38" s="1"/>
  <c r="BI85" i="19"/>
  <c r="BG662" i="40" s="1"/>
  <c r="BJ85" i="19"/>
  <c r="BG662" i="42" s="1"/>
  <c r="BK85" i="19"/>
  <c r="BG662" i="43" s="1"/>
  <c r="BE86" i="19"/>
  <c r="BH662" i="7" s="1"/>
  <c r="BF86" i="19"/>
  <c r="BH662" i="39" s="1"/>
  <c r="BG86" i="19"/>
  <c r="BH662" i="41" s="1"/>
  <c r="BH86" i="19"/>
  <c r="BH662" i="38" s="1"/>
  <c r="BI86" i="19"/>
  <c r="BH662" i="40" s="1"/>
  <c r="BJ86" i="19"/>
  <c r="BH662" i="42" s="1"/>
  <c r="BK86" i="19"/>
  <c r="BH662" i="43" s="1"/>
  <c r="BE87" i="19"/>
  <c r="BI662" i="7" s="1"/>
  <c r="BF87" i="19"/>
  <c r="BI662" i="39" s="1"/>
  <c r="BG87" i="19"/>
  <c r="BI662" i="41" s="1"/>
  <c r="BH87" i="19"/>
  <c r="BI662" i="38" s="1"/>
  <c r="BI87" i="19"/>
  <c r="BI662" i="40" s="1"/>
  <c r="BJ87" i="19"/>
  <c r="BI662" i="42" s="1"/>
  <c r="BK87" i="19"/>
  <c r="BI662" i="43" s="1"/>
  <c r="BE88" i="19"/>
  <c r="BJ662" i="7" s="1"/>
  <c r="BF88" i="19"/>
  <c r="BJ662" i="39" s="1"/>
  <c r="BG88" i="19"/>
  <c r="BJ662" i="41" s="1"/>
  <c r="BH88" i="19"/>
  <c r="BJ662" i="38" s="1"/>
  <c r="BI88" i="19"/>
  <c r="BJ662" i="40" s="1"/>
  <c r="BJ88" i="19"/>
  <c r="BJ662" i="42" s="1"/>
  <c r="BK88" i="19"/>
  <c r="BJ662" i="43" s="1"/>
  <c r="BE89" i="19"/>
  <c r="BK662" i="7" s="1"/>
  <c r="BF89" i="19"/>
  <c r="BK662" i="39" s="1"/>
  <c r="BG89" i="19"/>
  <c r="BK662" i="41" s="1"/>
  <c r="BH89" i="19"/>
  <c r="BK662" i="38" s="1"/>
  <c r="BI89" i="19"/>
  <c r="BK662" i="40" s="1"/>
  <c r="BJ89" i="19"/>
  <c r="BK662" i="42" s="1"/>
  <c r="BK89" i="19"/>
  <c r="BK662" i="43" s="1"/>
  <c r="BE90" i="19"/>
  <c r="BL662" i="7" s="1"/>
  <c r="BF90" i="19"/>
  <c r="BL662" i="39" s="1"/>
  <c r="BG90" i="19"/>
  <c r="BL662" i="41" s="1"/>
  <c r="BH90" i="19"/>
  <c r="BL662" i="38" s="1"/>
  <c r="BI90" i="19"/>
  <c r="BL662" i="40" s="1"/>
  <c r="BJ90" i="19"/>
  <c r="BL662" i="42" s="1"/>
  <c r="BK90" i="19"/>
  <c r="BL662" i="43" s="1"/>
  <c r="BE91" i="19"/>
  <c r="BM662" i="7" s="1"/>
  <c r="BF91" i="19"/>
  <c r="BM662" i="39" s="1"/>
  <c r="BG91" i="19"/>
  <c r="BM662" i="41" s="1"/>
  <c r="BH91" i="19"/>
  <c r="BM662" i="38" s="1"/>
  <c r="BI91" i="19"/>
  <c r="BM662" i="40" s="1"/>
  <c r="BJ91" i="19"/>
  <c r="BM662" i="42" s="1"/>
  <c r="BK91" i="19"/>
  <c r="BM662" i="43" s="1"/>
  <c r="BE26" i="20"/>
  <c r="D663" i="7" s="1"/>
  <c r="BF26" i="20"/>
  <c r="D663" i="39" s="1"/>
  <c r="BG26" i="20"/>
  <c r="D663" i="41" s="1"/>
  <c r="BH26" i="20"/>
  <c r="D663" i="38" s="1"/>
  <c r="BI26" i="20"/>
  <c r="D663" i="40" s="1"/>
  <c r="BJ26" i="20"/>
  <c r="D663" i="42" s="1"/>
  <c r="BK26" i="20"/>
  <c r="D663" i="43" s="1"/>
  <c r="BE27" i="20"/>
  <c r="E663" i="7" s="1"/>
  <c r="BF27" i="20"/>
  <c r="E663" i="39" s="1"/>
  <c r="BG27" i="20"/>
  <c r="E663" i="41" s="1"/>
  <c r="BH27" i="20"/>
  <c r="E663" i="38" s="1"/>
  <c r="BI27" i="20"/>
  <c r="E663" i="40" s="1"/>
  <c r="BJ27" i="20"/>
  <c r="E663" i="42" s="1"/>
  <c r="BK27" i="20"/>
  <c r="E663" i="43" s="1"/>
  <c r="BE28" i="20"/>
  <c r="F663" i="7" s="1"/>
  <c r="BF28" i="20"/>
  <c r="F663" i="39" s="1"/>
  <c r="BG28" i="20"/>
  <c r="F663" i="41" s="1"/>
  <c r="BH28" i="20"/>
  <c r="F663" i="38" s="1"/>
  <c r="BI28" i="20"/>
  <c r="F663" i="40" s="1"/>
  <c r="BJ28" i="20"/>
  <c r="F663" i="42" s="1"/>
  <c r="BK28" i="20"/>
  <c r="F663" i="43" s="1"/>
  <c r="BE29" i="20"/>
  <c r="G663" i="7" s="1"/>
  <c r="BF29" i="20"/>
  <c r="G663" i="39" s="1"/>
  <c r="BG29" i="20"/>
  <c r="G663" i="41" s="1"/>
  <c r="BH29" i="20"/>
  <c r="G663" i="38" s="1"/>
  <c r="BI29" i="20"/>
  <c r="G663" i="40" s="1"/>
  <c r="BJ29" i="20"/>
  <c r="G663" i="42" s="1"/>
  <c r="BK29" i="20"/>
  <c r="G663" i="43" s="1"/>
  <c r="BE30" i="20"/>
  <c r="H663" i="7" s="1"/>
  <c r="BF30" i="20"/>
  <c r="H663" i="39" s="1"/>
  <c r="BG30" i="20"/>
  <c r="H663" i="41" s="1"/>
  <c r="BH30" i="20"/>
  <c r="H663" i="38" s="1"/>
  <c r="BI30" i="20"/>
  <c r="H663" i="40" s="1"/>
  <c r="BJ30" i="20"/>
  <c r="H663" i="42" s="1"/>
  <c r="BK30" i="20"/>
  <c r="H663" i="43" s="1"/>
  <c r="BE31" i="20"/>
  <c r="I663" i="7" s="1"/>
  <c r="BF31" i="20"/>
  <c r="I663" i="39" s="1"/>
  <c r="BG31" i="20"/>
  <c r="I663" i="41" s="1"/>
  <c r="BH31" i="20"/>
  <c r="I663" i="38" s="1"/>
  <c r="BI31" i="20"/>
  <c r="I663" i="40" s="1"/>
  <c r="BJ31" i="20"/>
  <c r="I663" i="42" s="1"/>
  <c r="BK31" i="20"/>
  <c r="I663" i="43" s="1"/>
  <c r="BE32" i="20"/>
  <c r="J663" i="7" s="1"/>
  <c r="BF32" i="20"/>
  <c r="J663" i="39" s="1"/>
  <c r="BG32" i="20"/>
  <c r="J663" i="41" s="1"/>
  <c r="BH32" i="20"/>
  <c r="J663" i="38" s="1"/>
  <c r="BI32" i="20"/>
  <c r="J663" i="40" s="1"/>
  <c r="BJ32" i="20"/>
  <c r="J663" i="42" s="1"/>
  <c r="BK32" i="20"/>
  <c r="J663" i="43" s="1"/>
  <c r="BE33" i="20"/>
  <c r="K663" i="7" s="1"/>
  <c r="BF33" i="20"/>
  <c r="K663" i="39" s="1"/>
  <c r="BG33" i="20"/>
  <c r="K663" i="41" s="1"/>
  <c r="BH33" i="20"/>
  <c r="K663" i="38" s="1"/>
  <c r="BI33" i="20"/>
  <c r="K663" i="40" s="1"/>
  <c r="BJ33" i="20"/>
  <c r="K663" i="42" s="1"/>
  <c r="BK33" i="20"/>
  <c r="K663" i="43" s="1"/>
  <c r="BE34" i="20"/>
  <c r="L663" i="7" s="1"/>
  <c r="BF34" i="20"/>
  <c r="L663" i="39" s="1"/>
  <c r="BG34" i="20"/>
  <c r="L663" i="41" s="1"/>
  <c r="BH34" i="20"/>
  <c r="L663" i="38" s="1"/>
  <c r="BI34" i="20"/>
  <c r="L663" i="40" s="1"/>
  <c r="BJ34" i="20"/>
  <c r="L663" i="42" s="1"/>
  <c r="BK34" i="20"/>
  <c r="L663" i="43" s="1"/>
  <c r="BE35" i="20"/>
  <c r="M663" i="7" s="1"/>
  <c r="BF35" i="20"/>
  <c r="M663" i="39" s="1"/>
  <c r="BG35" i="20"/>
  <c r="M663" i="41" s="1"/>
  <c r="BH35" i="20"/>
  <c r="M663" i="38" s="1"/>
  <c r="BI35" i="20"/>
  <c r="M663" i="40" s="1"/>
  <c r="BJ35" i="20"/>
  <c r="M663" i="42" s="1"/>
  <c r="BK35" i="20"/>
  <c r="M663" i="43" s="1"/>
  <c r="BE36" i="20"/>
  <c r="N663" i="7" s="1"/>
  <c r="BF36" i="20"/>
  <c r="N663" i="39" s="1"/>
  <c r="BG36" i="20"/>
  <c r="N663" i="41" s="1"/>
  <c r="BH36" i="20"/>
  <c r="N663" i="38" s="1"/>
  <c r="BI36" i="20"/>
  <c r="N663" i="40" s="1"/>
  <c r="BJ36" i="20"/>
  <c r="N663" i="42" s="1"/>
  <c r="BK36" i="20"/>
  <c r="N663" i="43" s="1"/>
  <c r="BE37" i="20"/>
  <c r="O663" i="7" s="1"/>
  <c r="BF37" i="20"/>
  <c r="O663" i="39" s="1"/>
  <c r="BG37" i="20"/>
  <c r="O663" i="41" s="1"/>
  <c r="BH37" i="20"/>
  <c r="O663" i="38" s="1"/>
  <c r="BI37" i="20"/>
  <c r="O663" i="40" s="1"/>
  <c r="BJ37" i="20"/>
  <c r="O663" i="42" s="1"/>
  <c r="BK37" i="20"/>
  <c r="O663" i="43" s="1"/>
  <c r="BE38" i="20"/>
  <c r="BF38" i="20"/>
  <c r="BG38" i="20"/>
  <c r="BH38" i="20"/>
  <c r="BI38" i="20"/>
  <c r="BJ38" i="20"/>
  <c r="BK38" i="20"/>
  <c r="BE39" i="20"/>
  <c r="P663" i="7" s="1"/>
  <c r="BF39" i="20"/>
  <c r="P663" i="39" s="1"/>
  <c r="BG39" i="20"/>
  <c r="P663" i="41" s="1"/>
  <c r="BH39" i="20"/>
  <c r="P663" i="38" s="1"/>
  <c r="BI39" i="20"/>
  <c r="P663" i="40" s="1"/>
  <c r="BJ39" i="20"/>
  <c r="P663" i="42" s="1"/>
  <c r="BK39" i="20"/>
  <c r="P663" i="43" s="1"/>
  <c r="BE40" i="20"/>
  <c r="Q663" i="7" s="1"/>
  <c r="BF40" i="20"/>
  <c r="Q663" i="39" s="1"/>
  <c r="BG40" i="20"/>
  <c r="Q663" i="41" s="1"/>
  <c r="BH40" i="20"/>
  <c r="Q663" i="38" s="1"/>
  <c r="BI40" i="20"/>
  <c r="Q663" i="40" s="1"/>
  <c r="BJ40" i="20"/>
  <c r="Q663" i="42" s="1"/>
  <c r="BK40" i="20"/>
  <c r="Q663" i="43" s="1"/>
  <c r="BE41" i="20"/>
  <c r="R663" i="7" s="1"/>
  <c r="BF41" i="20"/>
  <c r="R663" i="39" s="1"/>
  <c r="BG41" i="20"/>
  <c r="R663" i="41" s="1"/>
  <c r="BH41" i="20"/>
  <c r="R663" i="38" s="1"/>
  <c r="BI41" i="20"/>
  <c r="R663" i="40" s="1"/>
  <c r="BJ41" i="20"/>
  <c r="R663" i="42" s="1"/>
  <c r="BK41" i="20"/>
  <c r="R663" i="43" s="1"/>
  <c r="BE42" i="20"/>
  <c r="S663" i="7" s="1"/>
  <c r="BF42" i="20"/>
  <c r="S663" i="39" s="1"/>
  <c r="BG42" i="20"/>
  <c r="S663" i="41" s="1"/>
  <c r="BH42" i="20"/>
  <c r="S663" i="38" s="1"/>
  <c r="BI42" i="20"/>
  <c r="S663" i="40" s="1"/>
  <c r="BJ42" i="20"/>
  <c r="S663" i="42" s="1"/>
  <c r="BK42" i="20"/>
  <c r="S663" i="43" s="1"/>
  <c r="BE43" i="20"/>
  <c r="T663" i="7" s="1"/>
  <c r="BF43" i="20"/>
  <c r="T663" i="39" s="1"/>
  <c r="BG43" i="20"/>
  <c r="T663" i="41" s="1"/>
  <c r="BH43" i="20"/>
  <c r="T663" i="38" s="1"/>
  <c r="BI43" i="20"/>
  <c r="T663" i="40" s="1"/>
  <c r="BJ43" i="20"/>
  <c r="T663" i="42" s="1"/>
  <c r="BK43" i="20"/>
  <c r="T663" i="43" s="1"/>
  <c r="BE44" i="20"/>
  <c r="U663" i="7" s="1"/>
  <c r="BF44" i="20"/>
  <c r="U663" i="39" s="1"/>
  <c r="BG44" i="20"/>
  <c r="U663" i="41" s="1"/>
  <c r="BH44" i="20"/>
  <c r="U663" i="38" s="1"/>
  <c r="BI44" i="20"/>
  <c r="U663" i="40" s="1"/>
  <c r="BJ44" i="20"/>
  <c r="U663" i="42" s="1"/>
  <c r="BK44" i="20"/>
  <c r="U663" i="43" s="1"/>
  <c r="BE45" i="20"/>
  <c r="V663" i="7" s="1"/>
  <c r="BF45" i="20"/>
  <c r="V663" i="39" s="1"/>
  <c r="BG45" i="20"/>
  <c r="V663" i="41" s="1"/>
  <c r="BH45" i="20"/>
  <c r="V663" i="38" s="1"/>
  <c r="BI45" i="20"/>
  <c r="V663" i="40" s="1"/>
  <c r="BJ45" i="20"/>
  <c r="V663" i="42" s="1"/>
  <c r="BK45" i="20"/>
  <c r="V663" i="43" s="1"/>
  <c r="BE46" i="20"/>
  <c r="W663" i="7" s="1"/>
  <c r="BF46" i="20"/>
  <c r="W663" i="39" s="1"/>
  <c r="BG46" i="20"/>
  <c r="W663" i="41" s="1"/>
  <c r="BH46" i="20"/>
  <c r="W663" i="38" s="1"/>
  <c r="BI46" i="20"/>
  <c r="W663" i="40" s="1"/>
  <c r="BJ46" i="20"/>
  <c r="W663" i="42" s="1"/>
  <c r="BK46" i="20"/>
  <c r="W663" i="43" s="1"/>
  <c r="BE47" i="20"/>
  <c r="X663" i="7" s="1"/>
  <c r="BF47" i="20"/>
  <c r="X663" i="39" s="1"/>
  <c r="BG47" i="20"/>
  <c r="X663" i="41" s="1"/>
  <c r="BH47" i="20"/>
  <c r="X663" i="38" s="1"/>
  <c r="BI47" i="20"/>
  <c r="X663" i="40" s="1"/>
  <c r="BJ47" i="20"/>
  <c r="X663" i="42" s="1"/>
  <c r="BK47" i="20"/>
  <c r="X663" i="43" s="1"/>
  <c r="BE48" i="20"/>
  <c r="Y663" i="7" s="1"/>
  <c r="BF48" i="20"/>
  <c r="Y663" i="39" s="1"/>
  <c r="BG48" i="20"/>
  <c r="Y663" i="41" s="1"/>
  <c r="BH48" i="20"/>
  <c r="Y663" i="38" s="1"/>
  <c r="BI48" i="20"/>
  <c r="Y663" i="40" s="1"/>
  <c r="BJ48" i="20"/>
  <c r="Y663" i="42" s="1"/>
  <c r="BK48" i="20"/>
  <c r="Y663" i="43" s="1"/>
  <c r="BE49" i="20"/>
  <c r="Z663" i="7" s="1"/>
  <c r="BF49" i="20"/>
  <c r="Z663" i="39" s="1"/>
  <c r="BG49" i="20"/>
  <c r="Z663" i="41" s="1"/>
  <c r="BH49" i="20"/>
  <c r="Z663" i="38" s="1"/>
  <c r="BI49" i="20"/>
  <c r="Z663" i="40" s="1"/>
  <c r="BJ49" i="20"/>
  <c r="Z663" i="42" s="1"/>
  <c r="BK49" i="20"/>
  <c r="Z663" i="43" s="1"/>
  <c r="BE50" i="20"/>
  <c r="AA663" i="7" s="1"/>
  <c r="BF50" i="20"/>
  <c r="AA663" i="39" s="1"/>
  <c r="BG50" i="20"/>
  <c r="AA663" i="41" s="1"/>
  <c r="BH50" i="20"/>
  <c r="AA663" i="38" s="1"/>
  <c r="BI50" i="20"/>
  <c r="AA663" i="40" s="1"/>
  <c r="BJ50" i="20"/>
  <c r="AA663" i="42" s="1"/>
  <c r="BK50" i="20"/>
  <c r="AA663" i="43" s="1"/>
  <c r="BE51" i="20"/>
  <c r="AB663" i="7" s="1"/>
  <c r="BF51" i="20"/>
  <c r="AB663" i="39" s="1"/>
  <c r="BG51" i="20"/>
  <c r="AB663" i="41" s="1"/>
  <c r="BH51" i="20"/>
  <c r="AB663" i="38" s="1"/>
  <c r="BI51" i="20"/>
  <c r="AB663" i="40" s="1"/>
  <c r="BJ51" i="20"/>
  <c r="AB663" i="42" s="1"/>
  <c r="BK51" i="20"/>
  <c r="AB663" i="43" s="1"/>
  <c r="BE52" i="20"/>
  <c r="AC663" i="7" s="1"/>
  <c r="BF52" i="20"/>
  <c r="AC663" i="39" s="1"/>
  <c r="BG52" i="20"/>
  <c r="AC663" i="41" s="1"/>
  <c r="BH52" i="20"/>
  <c r="AC663" i="38" s="1"/>
  <c r="BI52" i="20"/>
  <c r="AC663" i="40" s="1"/>
  <c r="BJ52" i="20"/>
  <c r="AC663" i="42" s="1"/>
  <c r="BK52" i="20"/>
  <c r="AC663" i="43" s="1"/>
  <c r="BE53" i="20"/>
  <c r="AD663" i="7" s="1"/>
  <c r="BF53" i="20"/>
  <c r="AD663" i="39" s="1"/>
  <c r="BG53" i="20"/>
  <c r="AD663" i="41" s="1"/>
  <c r="BH53" i="20"/>
  <c r="AD663" i="38" s="1"/>
  <c r="BI53" i="20"/>
  <c r="AD663" i="40" s="1"/>
  <c r="BJ53" i="20"/>
  <c r="AD663" i="42" s="1"/>
  <c r="BK53" i="20"/>
  <c r="AD663" i="43" s="1"/>
  <c r="BE54" i="20"/>
  <c r="AE663" i="7" s="1"/>
  <c r="BF54" i="20"/>
  <c r="AE663" i="39" s="1"/>
  <c r="BG54" i="20"/>
  <c r="AE663" i="41" s="1"/>
  <c r="BH54" i="20"/>
  <c r="AE663" i="38" s="1"/>
  <c r="BI54" i="20"/>
  <c r="AE663" i="40" s="1"/>
  <c r="BJ54" i="20"/>
  <c r="AE663" i="42" s="1"/>
  <c r="BK54" i="20"/>
  <c r="AE663" i="43" s="1"/>
  <c r="BE55" i="20"/>
  <c r="AF663" i="7" s="1"/>
  <c r="BF55" i="20"/>
  <c r="AF663" i="39" s="1"/>
  <c r="BG55" i="20"/>
  <c r="AF663" i="41" s="1"/>
  <c r="BH55" i="20"/>
  <c r="AF663" i="38" s="1"/>
  <c r="BI55" i="20"/>
  <c r="AF663" i="40" s="1"/>
  <c r="BJ55" i="20"/>
  <c r="AF663" i="42" s="1"/>
  <c r="BK55" i="20"/>
  <c r="AF663" i="43" s="1"/>
  <c r="BE56" i="20"/>
  <c r="AG663" i="7" s="1"/>
  <c r="BF56" i="20"/>
  <c r="AG663" i="39" s="1"/>
  <c r="BG56" i="20"/>
  <c r="AG663" i="41" s="1"/>
  <c r="BH56" i="20"/>
  <c r="AG663" i="38" s="1"/>
  <c r="BI56" i="20"/>
  <c r="AG663" i="40" s="1"/>
  <c r="BJ56" i="20"/>
  <c r="AG663" i="42" s="1"/>
  <c r="BK56" i="20"/>
  <c r="AG663" i="43" s="1"/>
  <c r="BE57" i="20"/>
  <c r="AH663" i="7" s="1"/>
  <c r="BF57" i="20"/>
  <c r="AH663" i="39" s="1"/>
  <c r="BG57" i="20"/>
  <c r="AH663" i="41" s="1"/>
  <c r="BH57" i="20"/>
  <c r="AH663" i="38" s="1"/>
  <c r="BI57" i="20"/>
  <c r="AH663" i="40" s="1"/>
  <c r="BJ57" i="20"/>
  <c r="AH663" i="42" s="1"/>
  <c r="BK57" i="20"/>
  <c r="AH663" i="43" s="1"/>
  <c r="BE58" i="20"/>
  <c r="AI663" i="7" s="1"/>
  <c r="BF58" i="20"/>
  <c r="AI663" i="39" s="1"/>
  <c r="BG58" i="20"/>
  <c r="AI663" i="41" s="1"/>
  <c r="BH58" i="20"/>
  <c r="AI663" i="38" s="1"/>
  <c r="BI58" i="20"/>
  <c r="AI663" i="40" s="1"/>
  <c r="BJ58" i="20"/>
  <c r="AI663" i="42" s="1"/>
  <c r="BK58" i="20"/>
  <c r="AI663" i="43" s="1"/>
  <c r="BE59" i="20"/>
  <c r="AJ663" i="7" s="1"/>
  <c r="BF59" i="20"/>
  <c r="AJ663" i="39" s="1"/>
  <c r="BG59" i="20"/>
  <c r="AJ663" i="41" s="1"/>
  <c r="BH59" i="20"/>
  <c r="AJ663" i="38" s="1"/>
  <c r="BI59" i="20"/>
  <c r="AJ663" i="40" s="1"/>
  <c r="BJ59" i="20"/>
  <c r="AJ663" i="42" s="1"/>
  <c r="BK59" i="20"/>
  <c r="AJ663" i="43" s="1"/>
  <c r="BE60" i="20"/>
  <c r="AK663" i="7" s="1"/>
  <c r="BF60" i="20"/>
  <c r="AK663" i="39" s="1"/>
  <c r="BG60" i="20"/>
  <c r="AK663" i="41" s="1"/>
  <c r="BH60" i="20"/>
  <c r="AK663" i="38" s="1"/>
  <c r="BI60" i="20"/>
  <c r="AK663" i="40" s="1"/>
  <c r="BJ60" i="20"/>
  <c r="AK663" i="42" s="1"/>
  <c r="BK60" i="20"/>
  <c r="AK663" i="43" s="1"/>
  <c r="BE61" i="20"/>
  <c r="BF61" i="20"/>
  <c r="BG61" i="20"/>
  <c r="BH61" i="20"/>
  <c r="BI61" i="20"/>
  <c r="BJ61" i="20"/>
  <c r="BK61" i="20"/>
  <c r="BE62" i="20"/>
  <c r="AL663" i="7" s="1"/>
  <c r="BF62" i="20"/>
  <c r="AL663" i="39" s="1"/>
  <c r="BG62" i="20"/>
  <c r="AL663" i="41" s="1"/>
  <c r="BH62" i="20"/>
  <c r="AL663" i="38" s="1"/>
  <c r="BI62" i="20"/>
  <c r="AL663" i="40" s="1"/>
  <c r="BJ62" i="20"/>
  <c r="AL663" i="42" s="1"/>
  <c r="BK62" i="20"/>
  <c r="AL663" i="43" s="1"/>
  <c r="BE63" i="20"/>
  <c r="AM663" i="7" s="1"/>
  <c r="BF63" i="20"/>
  <c r="AM663" i="39" s="1"/>
  <c r="BG63" i="20"/>
  <c r="AM663" i="41" s="1"/>
  <c r="BH63" i="20"/>
  <c r="AM663" i="38" s="1"/>
  <c r="BI63" i="20"/>
  <c r="AM663" i="40" s="1"/>
  <c r="BJ63" i="20"/>
  <c r="AM663" i="42" s="1"/>
  <c r="BK63" i="20"/>
  <c r="AM663" i="43" s="1"/>
  <c r="BE64" i="20"/>
  <c r="AN663" i="7" s="1"/>
  <c r="BF64" i="20"/>
  <c r="AN663" i="39" s="1"/>
  <c r="BG64" i="20"/>
  <c r="AN663" i="41" s="1"/>
  <c r="BH64" i="20"/>
  <c r="AN663" i="38" s="1"/>
  <c r="BI64" i="20"/>
  <c r="AN663" i="40" s="1"/>
  <c r="BJ64" i="20"/>
  <c r="AN663" i="42" s="1"/>
  <c r="BK64" i="20"/>
  <c r="AN663" i="43" s="1"/>
  <c r="BE65" i="20"/>
  <c r="AO663" i="7" s="1"/>
  <c r="BF65" i="20"/>
  <c r="AO663" i="39" s="1"/>
  <c r="BG65" i="20"/>
  <c r="AO663" i="41" s="1"/>
  <c r="BH65" i="20"/>
  <c r="AO663" i="38" s="1"/>
  <c r="BI65" i="20"/>
  <c r="AO663" i="40" s="1"/>
  <c r="BJ65" i="20"/>
  <c r="AO663" i="42" s="1"/>
  <c r="BK65" i="20"/>
  <c r="AO663" i="43" s="1"/>
  <c r="BE66" i="20"/>
  <c r="AP663" i="7" s="1"/>
  <c r="BF66" i="20"/>
  <c r="AP663" i="39" s="1"/>
  <c r="BG66" i="20"/>
  <c r="AP663" i="41" s="1"/>
  <c r="BH66" i="20"/>
  <c r="AP663" i="38" s="1"/>
  <c r="BI66" i="20"/>
  <c r="AP663" i="40" s="1"/>
  <c r="BJ66" i="20"/>
  <c r="AP663" i="42" s="1"/>
  <c r="BK66" i="20"/>
  <c r="AP663" i="43" s="1"/>
  <c r="BE67" i="20"/>
  <c r="AQ663" i="7" s="1"/>
  <c r="BF67" i="20"/>
  <c r="AQ663" i="39" s="1"/>
  <c r="BG67" i="20"/>
  <c r="AQ663" i="41" s="1"/>
  <c r="BH67" i="20"/>
  <c r="AQ663" i="38" s="1"/>
  <c r="BI67" i="20"/>
  <c r="AQ663" i="40" s="1"/>
  <c r="BJ67" i="20"/>
  <c r="AQ663" i="42" s="1"/>
  <c r="BK67" i="20"/>
  <c r="AQ663" i="43" s="1"/>
  <c r="BE68" i="20"/>
  <c r="AR663" i="7" s="1"/>
  <c r="BF68" i="20"/>
  <c r="AR663" i="39" s="1"/>
  <c r="BG68" i="20"/>
  <c r="AR663" i="41" s="1"/>
  <c r="BH68" i="20"/>
  <c r="AR663" i="38" s="1"/>
  <c r="BI68" i="20"/>
  <c r="AR663" i="40" s="1"/>
  <c r="BJ68" i="20"/>
  <c r="AR663" i="42" s="1"/>
  <c r="BK68" i="20"/>
  <c r="AR663" i="43" s="1"/>
  <c r="BE69" i="20"/>
  <c r="AS663" i="7" s="1"/>
  <c r="BF69" i="20"/>
  <c r="AS663" i="39" s="1"/>
  <c r="BG69" i="20"/>
  <c r="AS663" i="41" s="1"/>
  <c r="BH69" i="20"/>
  <c r="AS663" i="38" s="1"/>
  <c r="BI69" i="20"/>
  <c r="AS663" i="40" s="1"/>
  <c r="BJ69" i="20"/>
  <c r="AS663" i="42" s="1"/>
  <c r="BK69" i="20"/>
  <c r="AS663" i="43" s="1"/>
  <c r="BE70" i="20"/>
  <c r="AT663" i="7" s="1"/>
  <c r="BF70" i="20"/>
  <c r="AT663" i="39" s="1"/>
  <c r="BG70" i="20"/>
  <c r="AT663" i="41" s="1"/>
  <c r="BH70" i="20"/>
  <c r="AT663" i="38" s="1"/>
  <c r="BI70" i="20"/>
  <c r="AT663" i="40" s="1"/>
  <c r="BJ70" i="20"/>
  <c r="AT663" i="42" s="1"/>
  <c r="BK70" i="20"/>
  <c r="AT663" i="43" s="1"/>
  <c r="BE71" i="20"/>
  <c r="AU663" i="7" s="1"/>
  <c r="BF71" i="20"/>
  <c r="AU663" i="39" s="1"/>
  <c r="BG71" i="20"/>
  <c r="AU663" i="41" s="1"/>
  <c r="BH71" i="20"/>
  <c r="AU663" i="38" s="1"/>
  <c r="BI71" i="20"/>
  <c r="AU663" i="40" s="1"/>
  <c r="BJ71" i="20"/>
  <c r="AU663" i="42" s="1"/>
  <c r="BK71" i="20"/>
  <c r="AU663" i="43" s="1"/>
  <c r="BE72" i="20"/>
  <c r="AV663" i="7" s="1"/>
  <c r="BF72" i="20"/>
  <c r="AV663" i="39" s="1"/>
  <c r="BG72" i="20"/>
  <c r="AV663" i="41" s="1"/>
  <c r="BH72" i="20"/>
  <c r="AV663" i="38" s="1"/>
  <c r="BI72" i="20"/>
  <c r="AV663" i="40" s="1"/>
  <c r="BJ72" i="20"/>
  <c r="AV663" i="42" s="1"/>
  <c r="BK72" i="20"/>
  <c r="AV663" i="43" s="1"/>
  <c r="BE73" i="20"/>
  <c r="AW663" i="7" s="1"/>
  <c r="BF73" i="20"/>
  <c r="AW663" i="39" s="1"/>
  <c r="BG73" i="20"/>
  <c r="AW663" i="41" s="1"/>
  <c r="BH73" i="20"/>
  <c r="AW663" i="38" s="1"/>
  <c r="BI73" i="20"/>
  <c r="AW663" i="40" s="1"/>
  <c r="BJ73" i="20"/>
  <c r="AW663" i="42" s="1"/>
  <c r="BK73" i="20"/>
  <c r="AW663" i="43" s="1"/>
  <c r="BE74" i="20"/>
  <c r="BF74" i="20"/>
  <c r="BG74" i="20"/>
  <c r="BH74" i="20"/>
  <c r="BI74" i="20"/>
  <c r="BJ74" i="20"/>
  <c r="BK74" i="20"/>
  <c r="BE75" i="20"/>
  <c r="AX663" i="7" s="1"/>
  <c r="BF75" i="20"/>
  <c r="AX663" i="39" s="1"/>
  <c r="BG75" i="20"/>
  <c r="AX663" i="41" s="1"/>
  <c r="BH75" i="20"/>
  <c r="AX663" i="38" s="1"/>
  <c r="BI75" i="20"/>
  <c r="AX663" i="40" s="1"/>
  <c r="BJ75" i="20"/>
  <c r="AX663" i="42" s="1"/>
  <c r="BK75" i="20"/>
  <c r="AX663" i="43" s="1"/>
  <c r="BE76" i="20"/>
  <c r="AY663" i="7" s="1"/>
  <c r="BF76" i="20"/>
  <c r="AY663" i="39" s="1"/>
  <c r="BG76" i="20"/>
  <c r="AY663" i="41" s="1"/>
  <c r="BH76" i="20"/>
  <c r="AY663" i="38" s="1"/>
  <c r="BI76" i="20"/>
  <c r="AY663" i="40" s="1"/>
  <c r="BJ76" i="20"/>
  <c r="AY663" i="42" s="1"/>
  <c r="BK76" i="20"/>
  <c r="AY663" i="43" s="1"/>
  <c r="BE77" i="20"/>
  <c r="AZ663" i="7" s="1"/>
  <c r="BF77" i="20"/>
  <c r="AZ663" i="39" s="1"/>
  <c r="BG77" i="20"/>
  <c r="AZ663" i="41" s="1"/>
  <c r="BH77" i="20"/>
  <c r="AZ663" i="38" s="1"/>
  <c r="BI77" i="20"/>
  <c r="AZ663" i="40" s="1"/>
  <c r="BJ77" i="20"/>
  <c r="AZ663" i="42" s="1"/>
  <c r="BK77" i="20"/>
  <c r="AZ663" i="43" s="1"/>
  <c r="BE78" i="20"/>
  <c r="BA663" i="7" s="1"/>
  <c r="BF78" i="20"/>
  <c r="BA663" i="39" s="1"/>
  <c r="BG78" i="20"/>
  <c r="BA663" i="41" s="1"/>
  <c r="BH78" i="20"/>
  <c r="BA663" i="38" s="1"/>
  <c r="BI78" i="20"/>
  <c r="BA663" i="40" s="1"/>
  <c r="BJ78" i="20"/>
  <c r="BA663" i="42" s="1"/>
  <c r="BK78" i="20"/>
  <c r="BA663" i="43" s="1"/>
  <c r="BE79" i="20"/>
  <c r="BB663" i="7" s="1"/>
  <c r="BF79" i="20"/>
  <c r="BB663" i="39" s="1"/>
  <c r="BG79" i="20"/>
  <c r="BB663" i="41" s="1"/>
  <c r="BH79" i="20"/>
  <c r="BB663" i="38" s="1"/>
  <c r="BI79" i="20"/>
  <c r="BB663" i="40" s="1"/>
  <c r="BJ79" i="20"/>
  <c r="BB663" i="42" s="1"/>
  <c r="BK79" i="20"/>
  <c r="BB663" i="43" s="1"/>
  <c r="BE80" i="20"/>
  <c r="BC663" i="7" s="1"/>
  <c r="BF80" i="20"/>
  <c r="BC663" i="39" s="1"/>
  <c r="BG80" i="20"/>
  <c r="BC663" i="41" s="1"/>
  <c r="BH80" i="20"/>
  <c r="BC663" i="38" s="1"/>
  <c r="BI80" i="20"/>
  <c r="BC663" i="40" s="1"/>
  <c r="BJ80" i="20"/>
  <c r="BC663" i="42" s="1"/>
  <c r="BK80" i="20"/>
  <c r="BC663" i="43" s="1"/>
  <c r="BE81" i="20"/>
  <c r="BD663" i="7" s="1"/>
  <c r="BF81" i="20"/>
  <c r="BD663" i="39" s="1"/>
  <c r="BG81" i="20"/>
  <c r="BD663" i="41" s="1"/>
  <c r="BH81" i="20"/>
  <c r="BD663" i="38" s="1"/>
  <c r="BI81" i="20"/>
  <c r="BD663" i="40" s="1"/>
  <c r="BJ81" i="20"/>
  <c r="BD663" i="42" s="1"/>
  <c r="BK81" i="20"/>
  <c r="BD663" i="43" s="1"/>
  <c r="BE82" i="20"/>
  <c r="BE663" i="7" s="1"/>
  <c r="BF82" i="20"/>
  <c r="BE663" i="39" s="1"/>
  <c r="BG82" i="20"/>
  <c r="BE663" i="41" s="1"/>
  <c r="BH82" i="20"/>
  <c r="BE663" i="38" s="1"/>
  <c r="BI82" i="20"/>
  <c r="BE663" i="40" s="1"/>
  <c r="BJ82" i="20"/>
  <c r="BE663" i="42" s="1"/>
  <c r="BK82" i="20"/>
  <c r="BE663" i="43" s="1"/>
  <c r="BE83" i="20"/>
  <c r="BF83" i="20"/>
  <c r="BG83" i="20"/>
  <c r="BH83" i="20"/>
  <c r="BI83" i="20"/>
  <c r="BJ83" i="20"/>
  <c r="BK83" i="20"/>
  <c r="BE84" i="20"/>
  <c r="BF663" i="7" s="1"/>
  <c r="BF84" i="20"/>
  <c r="BF663" i="39" s="1"/>
  <c r="BG84" i="20"/>
  <c r="BF663" i="41" s="1"/>
  <c r="BH84" i="20"/>
  <c r="BF663" i="38" s="1"/>
  <c r="BI84" i="20"/>
  <c r="BF663" i="40" s="1"/>
  <c r="BJ84" i="20"/>
  <c r="BF663" i="42" s="1"/>
  <c r="BK84" i="20"/>
  <c r="BF663" i="43" s="1"/>
  <c r="BE85" i="20"/>
  <c r="BG663" i="7" s="1"/>
  <c r="BF85" i="20"/>
  <c r="BG663" i="39" s="1"/>
  <c r="BG85" i="20"/>
  <c r="BG663" i="41" s="1"/>
  <c r="BH85" i="20"/>
  <c r="BG663" i="38" s="1"/>
  <c r="BI85" i="20"/>
  <c r="BG663" i="40" s="1"/>
  <c r="BJ85" i="20"/>
  <c r="BG663" i="42" s="1"/>
  <c r="BK85" i="20"/>
  <c r="BG663" i="43" s="1"/>
  <c r="BE86" i="20"/>
  <c r="BH663" i="7" s="1"/>
  <c r="BF86" i="20"/>
  <c r="BH663" i="39" s="1"/>
  <c r="BG86" i="20"/>
  <c r="BH663" i="41" s="1"/>
  <c r="BH86" i="20"/>
  <c r="BH663" i="38" s="1"/>
  <c r="BI86" i="20"/>
  <c r="BH663" i="40" s="1"/>
  <c r="BJ86" i="20"/>
  <c r="BH663" i="42" s="1"/>
  <c r="BK86" i="20"/>
  <c r="BH663" i="43" s="1"/>
  <c r="BE87" i="20"/>
  <c r="BI663" i="7" s="1"/>
  <c r="BF87" i="20"/>
  <c r="BI663" i="39" s="1"/>
  <c r="BG87" i="20"/>
  <c r="BI663" i="41" s="1"/>
  <c r="BH87" i="20"/>
  <c r="BI663" i="38" s="1"/>
  <c r="BI87" i="20"/>
  <c r="BI663" i="40" s="1"/>
  <c r="BJ87" i="20"/>
  <c r="BI663" i="42" s="1"/>
  <c r="BK87" i="20"/>
  <c r="BI663" i="43" s="1"/>
  <c r="BE88" i="20"/>
  <c r="BJ663" i="7" s="1"/>
  <c r="BF88" i="20"/>
  <c r="BJ663" i="39" s="1"/>
  <c r="BG88" i="20"/>
  <c r="BJ663" i="41" s="1"/>
  <c r="BH88" i="20"/>
  <c r="BJ663" i="38" s="1"/>
  <c r="BI88" i="20"/>
  <c r="BJ663" i="40" s="1"/>
  <c r="BJ88" i="20"/>
  <c r="BJ663" i="42" s="1"/>
  <c r="BK88" i="20"/>
  <c r="BJ663" i="43" s="1"/>
  <c r="BE89" i="20"/>
  <c r="BK663" i="7" s="1"/>
  <c r="BF89" i="20"/>
  <c r="BK663" i="39" s="1"/>
  <c r="BG89" i="20"/>
  <c r="BK663" i="41" s="1"/>
  <c r="BH89" i="20"/>
  <c r="BK663" i="38" s="1"/>
  <c r="BI89" i="20"/>
  <c r="BK663" i="40" s="1"/>
  <c r="BJ89" i="20"/>
  <c r="BK663" i="42" s="1"/>
  <c r="BK89" i="20"/>
  <c r="BK663" i="43" s="1"/>
  <c r="BE90" i="20"/>
  <c r="BL663" i="7" s="1"/>
  <c r="BF90" i="20"/>
  <c r="BL663" i="39" s="1"/>
  <c r="BG90" i="20"/>
  <c r="BL663" i="41" s="1"/>
  <c r="BH90" i="20"/>
  <c r="BL663" i="38" s="1"/>
  <c r="BI90" i="20"/>
  <c r="BL663" i="40" s="1"/>
  <c r="BJ90" i="20"/>
  <c r="BL663" i="42" s="1"/>
  <c r="BK90" i="20"/>
  <c r="BL663" i="43" s="1"/>
  <c r="BE91" i="20"/>
  <c r="BM663" i="7" s="1"/>
  <c r="BF91" i="20"/>
  <c r="BM663" i="39" s="1"/>
  <c r="BG91" i="20"/>
  <c r="BM663" i="41" s="1"/>
  <c r="BH91" i="20"/>
  <c r="BM663" i="38" s="1"/>
  <c r="BI91" i="20"/>
  <c r="BM663" i="40" s="1"/>
  <c r="BJ91" i="20"/>
  <c r="BM663" i="42" s="1"/>
  <c r="BK91" i="20"/>
  <c r="BM663" i="43" s="1"/>
  <c r="BE26" i="21"/>
  <c r="D664" i="7" s="1"/>
  <c r="BF26" i="21"/>
  <c r="D664" i="39" s="1"/>
  <c r="BG26" i="21"/>
  <c r="D664" i="41" s="1"/>
  <c r="BH26" i="21"/>
  <c r="D664" i="38" s="1"/>
  <c r="BI26" i="21"/>
  <c r="D664" i="40" s="1"/>
  <c r="BJ26" i="21"/>
  <c r="D664" i="42" s="1"/>
  <c r="BK26" i="21"/>
  <c r="D664" i="43" s="1"/>
  <c r="BE27" i="21"/>
  <c r="E664" i="7" s="1"/>
  <c r="BF27" i="21"/>
  <c r="E664" i="39" s="1"/>
  <c r="BG27" i="21"/>
  <c r="E664" i="41" s="1"/>
  <c r="BH27" i="21"/>
  <c r="E664" i="38" s="1"/>
  <c r="BI27" i="21"/>
  <c r="E664" i="40" s="1"/>
  <c r="BJ27" i="21"/>
  <c r="E664" i="42" s="1"/>
  <c r="BK27" i="21"/>
  <c r="E664" i="43" s="1"/>
  <c r="BE28" i="21"/>
  <c r="F664" i="7" s="1"/>
  <c r="BF28" i="21"/>
  <c r="F664" i="39" s="1"/>
  <c r="BG28" i="21"/>
  <c r="F664" i="41" s="1"/>
  <c r="BH28" i="21"/>
  <c r="F664" i="38" s="1"/>
  <c r="BI28" i="21"/>
  <c r="F664" i="40" s="1"/>
  <c r="BJ28" i="21"/>
  <c r="F664" i="42" s="1"/>
  <c r="BK28" i="21"/>
  <c r="F664" i="43" s="1"/>
  <c r="BE29" i="21"/>
  <c r="G664" i="7" s="1"/>
  <c r="BF29" i="21"/>
  <c r="G664" i="39" s="1"/>
  <c r="BG29" i="21"/>
  <c r="G664" i="41" s="1"/>
  <c r="BH29" i="21"/>
  <c r="G664" i="38" s="1"/>
  <c r="BI29" i="21"/>
  <c r="G664" i="40" s="1"/>
  <c r="BJ29" i="21"/>
  <c r="G664" i="42" s="1"/>
  <c r="BK29" i="21"/>
  <c r="G664" i="43" s="1"/>
  <c r="BE30" i="21"/>
  <c r="H664" i="7" s="1"/>
  <c r="BF30" i="21"/>
  <c r="H664" i="39" s="1"/>
  <c r="BG30" i="21"/>
  <c r="H664" i="41" s="1"/>
  <c r="BH30" i="21"/>
  <c r="H664" i="38" s="1"/>
  <c r="BI30" i="21"/>
  <c r="H664" i="40" s="1"/>
  <c r="BJ30" i="21"/>
  <c r="H664" i="42" s="1"/>
  <c r="BK30" i="21"/>
  <c r="H664" i="43" s="1"/>
  <c r="BE31" i="21"/>
  <c r="I664" i="7" s="1"/>
  <c r="BF31" i="21"/>
  <c r="I664" i="39" s="1"/>
  <c r="BG31" i="21"/>
  <c r="I664" i="41" s="1"/>
  <c r="BH31" i="21"/>
  <c r="I664" i="38" s="1"/>
  <c r="BI31" i="21"/>
  <c r="I664" i="40" s="1"/>
  <c r="BJ31" i="21"/>
  <c r="I664" i="42" s="1"/>
  <c r="BK31" i="21"/>
  <c r="I664" i="43" s="1"/>
  <c r="BE32" i="21"/>
  <c r="J664" i="7" s="1"/>
  <c r="BF32" i="21"/>
  <c r="J664" i="39" s="1"/>
  <c r="BG32" i="21"/>
  <c r="J664" i="41" s="1"/>
  <c r="BH32" i="21"/>
  <c r="J664" i="38" s="1"/>
  <c r="BI32" i="21"/>
  <c r="J664" i="40" s="1"/>
  <c r="BJ32" i="21"/>
  <c r="J664" i="42" s="1"/>
  <c r="BK32" i="21"/>
  <c r="J664" i="43" s="1"/>
  <c r="BE33" i="21"/>
  <c r="K664" i="7" s="1"/>
  <c r="BF33" i="21"/>
  <c r="K664" i="39" s="1"/>
  <c r="BG33" i="21"/>
  <c r="K664" i="41" s="1"/>
  <c r="BH33" i="21"/>
  <c r="K664" i="38" s="1"/>
  <c r="BI33" i="21"/>
  <c r="K664" i="40" s="1"/>
  <c r="BJ33" i="21"/>
  <c r="K664" i="42" s="1"/>
  <c r="BK33" i="21"/>
  <c r="K664" i="43" s="1"/>
  <c r="BE34" i="21"/>
  <c r="L664" i="7" s="1"/>
  <c r="BF34" i="21"/>
  <c r="L664" i="39" s="1"/>
  <c r="BG34" i="21"/>
  <c r="L664" i="41" s="1"/>
  <c r="BH34" i="21"/>
  <c r="L664" i="38" s="1"/>
  <c r="BI34" i="21"/>
  <c r="L664" i="40" s="1"/>
  <c r="BJ34" i="21"/>
  <c r="L664" i="42" s="1"/>
  <c r="BK34" i="21"/>
  <c r="L664" i="43" s="1"/>
  <c r="BE35" i="21"/>
  <c r="M664" i="7" s="1"/>
  <c r="BF35" i="21"/>
  <c r="M664" i="39" s="1"/>
  <c r="BG35" i="21"/>
  <c r="M664" i="41" s="1"/>
  <c r="BH35" i="21"/>
  <c r="M664" i="38" s="1"/>
  <c r="BI35" i="21"/>
  <c r="M664" i="40" s="1"/>
  <c r="BJ35" i="21"/>
  <c r="M664" i="42" s="1"/>
  <c r="BK35" i="21"/>
  <c r="M664" i="43" s="1"/>
  <c r="BE36" i="21"/>
  <c r="N664" i="7" s="1"/>
  <c r="BF36" i="21"/>
  <c r="N664" i="39" s="1"/>
  <c r="BG36" i="21"/>
  <c r="N664" i="41" s="1"/>
  <c r="BH36" i="21"/>
  <c r="N664" i="38" s="1"/>
  <c r="BI36" i="21"/>
  <c r="N664" i="40" s="1"/>
  <c r="BJ36" i="21"/>
  <c r="N664" i="42" s="1"/>
  <c r="BK36" i="21"/>
  <c r="N664" i="43" s="1"/>
  <c r="BE37" i="21"/>
  <c r="O664" i="7" s="1"/>
  <c r="BF37" i="21"/>
  <c r="O664" i="39" s="1"/>
  <c r="BG37" i="21"/>
  <c r="O664" i="41" s="1"/>
  <c r="BH37" i="21"/>
  <c r="O664" i="38" s="1"/>
  <c r="BI37" i="21"/>
  <c r="O664" i="40" s="1"/>
  <c r="BJ37" i="21"/>
  <c r="O664" i="42" s="1"/>
  <c r="BK37" i="21"/>
  <c r="O664" i="43" s="1"/>
  <c r="BE38" i="21"/>
  <c r="BF38" i="21"/>
  <c r="BG38" i="21"/>
  <c r="BH38" i="21"/>
  <c r="BI38" i="21"/>
  <c r="BJ38" i="21"/>
  <c r="BK38" i="21"/>
  <c r="BE39" i="21"/>
  <c r="P664" i="7" s="1"/>
  <c r="BF39" i="21"/>
  <c r="P664" i="39" s="1"/>
  <c r="BG39" i="21"/>
  <c r="P664" i="41" s="1"/>
  <c r="BH39" i="21"/>
  <c r="P664" i="38" s="1"/>
  <c r="BI39" i="21"/>
  <c r="P664" i="40" s="1"/>
  <c r="BJ39" i="21"/>
  <c r="P664" i="42" s="1"/>
  <c r="BK39" i="21"/>
  <c r="P664" i="43" s="1"/>
  <c r="BE40" i="21"/>
  <c r="Q664" i="7" s="1"/>
  <c r="BF40" i="21"/>
  <c r="Q664" i="39" s="1"/>
  <c r="BG40" i="21"/>
  <c r="Q664" i="41" s="1"/>
  <c r="BH40" i="21"/>
  <c r="Q664" i="38" s="1"/>
  <c r="BI40" i="21"/>
  <c r="Q664" i="40" s="1"/>
  <c r="BJ40" i="21"/>
  <c r="Q664" i="42" s="1"/>
  <c r="BK40" i="21"/>
  <c r="Q664" i="43" s="1"/>
  <c r="BE41" i="21"/>
  <c r="R664" i="7" s="1"/>
  <c r="BF41" i="21"/>
  <c r="R664" i="39" s="1"/>
  <c r="BG41" i="21"/>
  <c r="R664" i="41" s="1"/>
  <c r="BH41" i="21"/>
  <c r="R664" i="38" s="1"/>
  <c r="BI41" i="21"/>
  <c r="R664" i="40" s="1"/>
  <c r="BJ41" i="21"/>
  <c r="R664" i="42" s="1"/>
  <c r="BK41" i="21"/>
  <c r="R664" i="43" s="1"/>
  <c r="BE42" i="21"/>
  <c r="S664" i="7" s="1"/>
  <c r="BF42" i="21"/>
  <c r="S664" i="39" s="1"/>
  <c r="BG42" i="21"/>
  <c r="S664" i="41" s="1"/>
  <c r="BH42" i="21"/>
  <c r="S664" i="38" s="1"/>
  <c r="BI42" i="21"/>
  <c r="S664" i="40" s="1"/>
  <c r="BJ42" i="21"/>
  <c r="S664" i="42" s="1"/>
  <c r="BK42" i="21"/>
  <c r="S664" i="43" s="1"/>
  <c r="BE43" i="21"/>
  <c r="T664" i="7" s="1"/>
  <c r="BF43" i="21"/>
  <c r="T664" i="39" s="1"/>
  <c r="BG43" i="21"/>
  <c r="T664" i="41" s="1"/>
  <c r="BH43" i="21"/>
  <c r="T664" i="38" s="1"/>
  <c r="BI43" i="21"/>
  <c r="T664" i="40" s="1"/>
  <c r="BJ43" i="21"/>
  <c r="T664" i="42" s="1"/>
  <c r="BK43" i="21"/>
  <c r="T664" i="43" s="1"/>
  <c r="BE44" i="21"/>
  <c r="U664" i="7" s="1"/>
  <c r="BF44" i="21"/>
  <c r="U664" i="39" s="1"/>
  <c r="BG44" i="21"/>
  <c r="U664" i="41" s="1"/>
  <c r="BH44" i="21"/>
  <c r="U664" i="38" s="1"/>
  <c r="BI44" i="21"/>
  <c r="U664" i="40" s="1"/>
  <c r="BJ44" i="21"/>
  <c r="U664" i="42" s="1"/>
  <c r="BK44" i="21"/>
  <c r="U664" i="43" s="1"/>
  <c r="BE45" i="21"/>
  <c r="V664" i="7" s="1"/>
  <c r="BF45" i="21"/>
  <c r="V664" i="39" s="1"/>
  <c r="BG45" i="21"/>
  <c r="V664" i="41" s="1"/>
  <c r="BH45" i="21"/>
  <c r="V664" i="38" s="1"/>
  <c r="BI45" i="21"/>
  <c r="V664" i="40" s="1"/>
  <c r="BJ45" i="21"/>
  <c r="V664" i="42" s="1"/>
  <c r="BK45" i="21"/>
  <c r="V664" i="43" s="1"/>
  <c r="BE46" i="21"/>
  <c r="W664" i="7" s="1"/>
  <c r="BF46" i="21"/>
  <c r="W664" i="39" s="1"/>
  <c r="BG46" i="21"/>
  <c r="W664" i="41" s="1"/>
  <c r="BH46" i="21"/>
  <c r="W664" i="38" s="1"/>
  <c r="BI46" i="21"/>
  <c r="W664" i="40" s="1"/>
  <c r="BJ46" i="21"/>
  <c r="W664" i="42" s="1"/>
  <c r="BK46" i="21"/>
  <c r="W664" i="43" s="1"/>
  <c r="BE47" i="21"/>
  <c r="X664" i="7" s="1"/>
  <c r="BF47" i="21"/>
  <c r="X664" i="39" s="1"/>
  <c r="BG47" i="21"/>
  <c r="X664" i="41" s="1"/>
  <c r="BH47" i="21"/>
  <c r="X664" i="38" s="1"/>
  <c r="BI47" i="21"/>
  <c r="X664" i="40" s="1"/>
  <c r="BJ47" i="21"/>
  <c r="X664" i="42" s="1"/>
  <c r="BK47" i="21"/>
  <c r="X664" i="43" s="1"/>
  <c r="BE48" i="21"/>
  <c r="Y664" i="7" s="1"/>
  <c r="BF48" i="21"/>
  <c r="Y664" i="39" s="1"/>
  <c r="BG48" i="21"/>
  <c r="Y664" i="41" s="1"/>
  <c r="BH48" i="21"/>
  <c r="Y664" i="38" s="1"/>
  <c r="BI48" i="21"/>
  <c r="Y664" i="40" s="1"/>
  <c r="BJ48" i="21"/>
  <c r="Y664" i="42" s="1"/>
  <c r="BK48" i="21"/>
  <c r="Y664" i="43" s="1"/>
  <c r="BE49" i="21"/>
  <c r="Z664" i="7" s="1"/>
  <c r="BF49" i="21"/>
  <c r="Z664" i="39" s="1"/>
  <c r="BG49" i="21"/>
  <c r="Z664" i="41" s="1"/>
  <c r="BH49" i="21"/>
  <c r="Z664" i="38" s="1"/>
  <c r="BI49" i="21"/>
  <c r="Z664" i="40" s="1"/>
  <c r="BJ49" i="21"/>
  <c r="Z664" i="42" s="1"/>
  <c r="BK49" i="21"/>
  <c r="Z664" i="43" s="1"/>
  <c r="BE50" i="21"/>
  <c r="AA664" i="7" s="1"/>
  <c r="BF50" i="21"/>
  <c r="AA664" i="39" s="1"/>
  <c r="BG50" i="21"/>
  <c r="AA664" i="41" s="1"/>
  <c r="BH50" i="21"/>
  <c r="AA664" i="38" s="1"/>
  <c r="BI50" i="21"/>
  <c r="AA664" i="40" s="1"/>
  <c r="BJ50" i="21"/>
  <c r="AA664" i="42" s="1"/>
  <c r="BK50" i="21"/>
  <c r="AA664" i="43" s="1"/>
  <c r="BE51" i="21"/>
  <c r="AB664" i="7" s="1"/>
  <c r="BF51" i="21"/>
  <c r="AB664" i="39" s="1"/>
  <c r="BG51" i="21"/>
  <c r="AB664" i="41" s="1"/>
  <c r="BH51" i="21"/>
  <c r="AB664" i="38" s="1"/>
  <c r="BI51" i="21"/>
  <c r="AB664" i="40" s="1"/>
  <c r="BJ51" i="21"/>
  <c r="AB664" i="42" s="1"/>
  <c r="BK51" i="21"/>
  <c r="AB664" i="43" s="1"/>
  <c r="BE52" i="21"/>
  <c r="AC664" i="7" s="1"/>
  <c r="BF52" i="21"/>
  <c r="AC664" i="39" s="1"/>
  <c r="BG52" i="21"/>
  <c r="AC664" i="41" s="1"/>
  <c r="BH52" i="21"/>
  <c r="AC664" i="38" s="1"/>
  <c r="BI52" i="21"/>
  <c r="AC664" i="40" s="1"/>
  <c r="BJ52" i="21"/>
  <c r="AC664" i="42" s="1"/>
  <c r="BK52" i="21"/>
  <c r="AC664" i="43" s="1"/>
  <c r="BE53" i="21"/>
  <c r="AD664" i="7" s="1"/>
  <c r="BF53" i="21"/>
  <c r="AD664" i="39" s="1"/>
  <c r="BG53" i="21"/>
  <c r="AD664" i="41" s="1"/>
  <c r="BH53" i="21"/>
  <c r="AD664" i="38" s="1"/>
  <c r="BI53" i="21"/>
  <c r="AD664" i="40" s="1"/>
  <c r="BJ53" i="21"/>
  <c r="AD664" i="42" s="1"/>
  <c r="BK53" i="21"/>
  <c r="AD664" i="43" s="1"/>
  <c r="BE54" i="21"/>
  <c r="AE664" i="7" s="1"/>
  <c r="BF54" i="21"/>
  <c r="AE664" i="39" s="1"/>
  <c r="BG54" i="21"/>
  <c r="AE664" i="41" s="1"/>
  <c r="BH54" i="21"/>
  <c r="AE664" i="38" s="1"/>
  <c r="BI54" i="21"/>
  <c r="AE664" i="40" s="1"/>
  <c r="BJ54" i="21"/>
  <c r="AE664" i="42" s="1"/>
  <c r="BK54" i="21"/>
  <c r="AE664" i="43" s="1"/>
  <c r="BE55" i="21"/>
  <c r="AF664" i="7" s="1"/>
  <c r="BF55" i="21"/>
  <c r="AF664" i="39" s="1"/>
  <c r="BG55" i="21"/>
  <c r="AF664" i="41" s="1"/>
  <c r="BH55" i="21"/>
  <c r="AF664" i="38" s="1"/>
  <c r="BI55" i="21"/>
  <c r="AF664" i="40" s="1"/>
  <c r="BJ55" i="21"/>
  <c r="AF664" i="42" s="1"/>
  <c r="BK55" i="21"/>
  <c r="AF664" i="43" s="1"/>
  <c r="BE56" i="21"/>
  <c r="AG664" i="7" s="1"/>
  <c r="BF56" i="21"/>
  <c r="AG664" i="39" s="1"/>
  <c r="BG56" i="21"/>
  <c r="AG664" i="41" s="1"/>
  <c r="BH56" i="21"/>
  <c r="AG664" i="38" s="1"/>
  <c r="BI56" i="21"/>
  <c r="AG664" i="40" s="1"/>
  <c r="BJ56" i="21"/>
  <c r="AG664" i="42" s="1"/>
  <c r="BK56" i="21"/>
  <c r="AG664" i="43" s="1"/>
  <c r="BE57" i="21"/>
  <c r="AH664" i="7" s="1"/>
  <c r="BF57" i="21"/>
  <c r="AH664" i="39" s="1"/>
  <c r="BG57" i="21"/>
  <c r="AH664" i="41" s="1"/>
  <c r="BH57" i="21"/>
  <c r="AH664" i="38" s="1"/>
  <c r="BI57" i="21"/>
  <c r="AH664" i="40" s="1"/>
  <c r="BJ57" i="21"/>
  <c r="AH664" i="42" s="1"/>
  <c r="BK57" i="21"/>
  <c r="AH664" i="43" s="1"/>
  <c r="BE58" i="21"/>
  <c r="AI664" i="7" s="1"/>
  <c r="BF58" i="21"/>
  <c r="AI664" i="39" s="1"/>
  <c r="BG58" i="21"/>
  <c r="AI664" i="41" s="1"/>
  <c r="BH58" i="21"/>
  <c r="AI664" i="38" s="1"/>
  <c r="BI58" i="21"/>
  <c r="AI664" i="40" s="1"/>
  <c r="BJ58" i="21"/>
  <c r="AI664" i="42" s="1"/>
  <c r="BK58" i="21"/>
  <c r="AI664" i="43" s="1"/>
  <c r="BE59" i="21"/>
  <c r="AJ664" i="7" s="1"/>
  <c r="BF59" i="21"/>
  <c r="AJ664" i="39" s="1"/>
  <c r="BG59" i="21"/>
  <c r="AJ664" i="41" s="1"/>
  <c r="BH59" i="21"/>
  <c r="AJ664" i="38" s="1"/>
  <c r="BI59" i="21"/>
  <c r="AJ664" i="40" s="1"/>
  <c r="BJ59" i="21"/>
  <c r="AJ664" i="42" s="1"/>
  <c r="BK59" i="21"/>
  <c r="AJ664" i="43" s="1"/>
  <c r="BE60" i="21"/>
  <c r="AK664" i="7" s="1"/>
  <c r="BF60" i="21"/>
  <c r="AK664" i="39" s="1"/>
  <c r="BG60" i="21"/>
  <c r="AK664" i="41" s="1"/>
  <c r="BH60" i="21"/>
  <c r="AK664" i="38" s="1"/>
  <c r="BI60" i="21"/>
  <c r="AK664" i="40" s="1"/>
  <c r="BJ60" i="21"/>
  <c r="AK664" i="42" s="1"/>
  <c r="BK60" i="21"/>
  <c r="AK664" i="43" s="1"/>
  <c r="BE61" i="21"/>
  <c r="BF61" i="21"/>
  <c r="BG61" i="21"/>
  <c r="BH61" i="21"/>
  <c r="BI61" i="21"/>
  <c r="BJ61" i="21"/>
  <c r="BK61" i="21"/>
  <c r="BE62" i="21"/>
  <c r="AL664" i="7" s="1"/>
  <c r="BF62" i="21"/>
  <c r="AL664" i="39" s="1"/>
  <c r="BG62" i="21"/>
  <c r="AL664" i="41" s="1"/>
  <c r="BH62" i="21"/>
  <c r="AL664" i="38" s="1"/>
  <c r="BI62" i="21"/>
  <c r="AL664" i="40" s="1"/>
  <c r="BJ62" i="21"/>
  <c r="AL664" i="42" s="1"/>
  <c r="BK62" i="21"/>
  <c r="AL664" i="43" s="1"/>
  <c r="BE63" i="21"/>
  <c r="AM664" i="7" s="1"/>
  <c r="BF63" i="21"/>
  <c r="AM664" i="39" s="1"/>
  <c r="BG63" i="21"/>
  <c r="AM664" i="41" s="1"/>
  <c r="BH63" i="21"/>
  <c r="AM664" i="38" s="1"/>
  <c r="BI63" i="21"/>
  <c r="AM664" i="40" s="1"/>
  <c r="BJ63" i="21"/>
  <c r="AM664" i="42" s="1"/>
  <c r="BK63" i="21"/>
  <c r="AM664" i="43" s="1"/>
  <c r="BE64" i="21"/>
  <c r="AN664" i="7" s="1"/>
  <c r="BF64" i="21"/>
  <c r="AN664" i="39" s="1"/>
  <c r="BG64" i="21"/>
  <c r="AN664" i="41" s="1"/>
  <c r="BH64" i="21"/>
  <c r="AN664" i="38" s="1"/>
  <c r="BI64" i="21"/>
  <c r="AN664" i="40" s="1"/>
  <c r="BJ64" i="21"/>
  <c r="AN664" i="42" s="1"/>
  <c r="BK64" i="21"/>
  <c r="AN664" i="43" s="1"/>
  <c r="BE65" i="21"/>
  <c r="AO664" i="7" s="1"/>
  <c r="BF65" i="21"/>
  <c r="AO664" i="39" s="1"/>
  <c r="BG65" i="21"/>
  <c r="AO664" i="41" s="1"/>
  <c r="BH65" i="21"/>
  <c r="AO664" i="38" s="1"/>
  <c r="BI65" i="21"/>
  <c r="AO664" i="40" s="1"/>
  <c r="BJ65" i="21"/>
  <c r="AO664" i="42" s="1"/>
  <c r="BK65" i="21"/>
  <c r="AO664" i="43" s="1"/>
  <c r="BE66" i="21"/>
  <c r="AP664" i="7" s="1"/>
  <c r="BF66" i="21"/>
  <c r="AP664" i="39" s="1"/>
  <c r="BG66" i="21"/>
  <c r="AP664" i="41" s="1"/>
  <c r="BH66" i="21"/>
  <c r="AP664" i="38" s="1"/>
  <c r="BI66" i="21"/>
  <c r="AP664" i="40" s="1"/>
  <c r="BJ66" i="21"/>
  <c r="AP664" i="42" s="1"/>
  <c r="BK66" i="21"/>
  <c r="AP664" i="43" s="1"/>
  <c r="BE67" i="21"/>
  <c r="AQ664" i="7" s="1"/>
  <c r="BF67" i="21"/>
  <c r="AQ664" i="39" s="1"/>
  <c r="BG67" i="21"/>
  <c r="AQ664" i="41" s="1"/>
  <c r="BH67" i="21"/>
  <c r="AQ664" i="38" s="1"/>
  <c r="BI67" i="21"/>
  <c r="AQ664" i="40" s="1"/>
  <c r="BJ67" i="21"/>
  <c r="AQ664" i="42" s="1"/>
  <c r="BK67" i="21"/>
  <c r="AQ664" i="43" s="1"/>
  <c r="BE68" i="21"/>
  <c r="AR664" i="7" s="1"/>
  <c r="BF68" i="21"/>
  <c r="AR664" i="39" s="1"/>
  <c r="BG68" i="21"/>
  <c r="AR664" i="41" s="1"/>
  <c r="BH68" i="21"/>
  <c r="AR664" i="38" s="1"/>
  <c r="BI68" i="21"/>
  <c r="AR664" i="40" s="1"/>
  <c r="BJ68" i="21"/>
  <c r="AR664" i="42" s="1"/>
  <c r="BK68" i="21"/>
  <c r="AR664" i="43" s="1"/>
  <c r="BE69" i="21"/>
  <c r="AS664" i="7" s="1"/>
  <c r="BF69" i="21"/>
  <c r="AS664" i="39" s="1"/>
  <c r="BG69" i="21"/>
  <c r="AS664" i="41" s="1"/>
  <c r="BH69" i="21"/>
  <c r="AS664" i="38" s="1"/>
  <c r="BI69" i="21"/>
  <c r="AS664" i="40" s="1"/>
  <c r="BJ69" i="21"/>
  <c r="AS664" i="42" s="1"/>
  <c r="BK69" i="21"/>
  <c r="AS664" i="43" s="1"/>
  <c r="BE70" i="21"/>
  <c r="AT664" i="7" s="1"/>
  <c r="BF70" i="21"/>
  <c r="AT664" i="39" s="1"/>
  <c r="BG70" i="21"/>
  <c r="AT664" i="41" s="1"/>
  <c r="BH70" i="21"/>
  <c r="AT664" i="38" s="1"/>
  <c r="BI70" i="21"/>
  <c r="AT664" i="40" s="1"/>
  <c r="BJ70" i="21"/>
  <c r="AT664" i="42" s="1"/>
  <c r="BK70" i="21"/>
  <c r="AT664" i="43" s="1"/>
  <c r="BE71" i="21"/>
  <c r="AU664" i="7" s="1"/>
  <c r="BF71" i="21"/>
  <c r="AU664" i="39" s="1"/>
  <c r="BG71" i="21"/>
  <c r="AU664" i="41" s="1"/>
  <c r="BH71" i="21"/>
  <c r="AU664" i="38" s="1"/>
  <c r="BI71" i="21"/>
  <c r="AU664" i="40" s="1"/>
  <c r="BJ71" i="21"/>
  <c r="AU664" i="42" s="1"/>
  <c r="BK71" i="21"/>
  <c r="AU664" i="43" s="1"/>
  <c r="BE72" i="21"/>
  <c r="AV664" i="7" s="1"/>
  <c r="BF72" i="21"/>
  <c r="AV664" i="39" s="1"/>
  <c r="BG72" i="21"/>
  <c r="AV664" i="41" s="1"/>
  <c r="BH72" i="21"/>
  <c r="AV664" i="38" s="1"/>
  <c r="BI72" i="21"/>
  <c r="AV664" i="40" s="1"/>
  <c r="BJ72" i="21"/>
  <c r="AV664" i="42" s="1"/>
  <c r="BK72" i="21"/>
  <c r="AV664" i="43" s="1"/>
  <c r="BE73" i="21"/>
  <c r="AW664" i="7" s="1"/>
  <c r="BF73" i="21"/>
  <c r="AW664" i="39" s="1"/>
  <c r="BG73" i="21"/>
  <c r="AW664" i="41" s="1"/>
  <c r="BH73" i="21"/>
  <c r="AW664" i="38" s="1"/>
  <c r="BI73" i="21"/>
  <c r="AW664" i="40" s="1"/>
  <c r="BJ73" i="21"/>
  <c r="AW664" i="42" s="1"/>
  <c r="BK73" i="21"/>
  <c r="AW664" i="43" s="1"/>
  <c r="BE74" i="21"/>
  <c r="BF74" i="21"/>
  <c r="BG74" i="21"/>
  <c r="BH74" i="21"/>
  <c r="BI74" i="21"/>
  <c r="BJ74" i="21"/>
  <c r="BK74" i="21"/>
  <c r="BE75" i="21"/>
  <c r="AX664" i="7" s="1"/>
  <c r="BF75" i="21"/>
  <c r="AX664" i="39" s="1"/>
  <c r="BG75" i="21"/>
  <c r="AX664" i="41" s="1"/>
  <c r="BH75" i="21"/>
  <c r="AX664" i="38" s="1"/>
  <c r="BI75" i="21"/>
  <c r="AX664" i="40" s="1"/>
  <c r="BJ75" i="21"/>
  <c r="AX664" i="42" s="1"/>
  <c r="BK75" i="21"/>
  <c r="AX664" i="43" s="1"/>
  <c r="BE76" i="21"/>
  <c r="AY664" i="7" s="1"/>
  <c r="BF76" i="21"/>
  <c r="AY664" i="39" s="1"/>
  <c r="BG76" i="21"/>
  <c r="AY664" i="41" s="1"/>
  <c r="BH76" i="21"/>
  <c r="AY664" i="38" s="1"/>
  <c r="BI76" i="21"/>
  <c r="AY664" i="40" s="1"/>
  <c r="BJ76" i="21"/>
  <c r="AY664" i="42" s="1"/>
  <c r="BK76" i="21"/>
  <c r="AY664" i="43" s="1"/>
  <c r="BE77" i="21"/>
  <c r="AZ664" i="7" s="1"/>
  <c r="BF77" i="21"/>
  <c r="AZ664" i="39" s="1"/>
  <c r="BG77" i="21"/>
  <c r="AZ664" i="41" s="1"/>
  <c r="BH77" i="21"/>
  <c r="AZ664" i="38" s="1"/>
  <c r="BI77" i="21"/>
  <c r="AZ664" i="40" s="1"/>
  <c r="BJ77" i="21"/>
  <c r="AZ664" i="42" s="1"/>
  <c r="BK77" i="21"/>
  <c r="AZ664" i="43" s="1"/>
  <c r="BE78" i="21"/>
  <c r="BA664" i="7" s="1"/>
  <c r="BF78" i="21"/>
  <c r="BA664" i="39" s="1"/>
  <c r="BG78" i="21"/>
  <c r="BA664" i="41" s="1"/>
  <c r="BH78" i="21"/>
  <c r="BA664" i="38" s="1"/>
  <c r="BI78" i="21"/>
  <c r="BA664" i="40" s="1"/>
  <c r="BJ78" i="21"/>
  <c r="BA664" i="42" s="1"/>
  <c r="BK78" i="21"/>
  <c r="BA664" i="43" s="1"/>
  <c r="BE79" i="21"/>
  <c r="BB664" i="7" s="1"/>
  <c r="BF79" i="21"/>
  <c r="BB664" i="39" s="1"/>
  <c r="BG79" i="21"/>
  <c r="BB664" i="41" s="1"/>
  <c r="BH79" i="21"/>
  <c r="BB664" i="38" s="1"/>
  <c r="BI79" i="21"/>
  <c r="BB664" i="40" s="1"/>
  <c r="BJ79" i="21"/>
  <c r="BB664" i="42" s="1"/>
  <c r="BK79" i="21"/>
  <c r="BB664" i="43" s="1"/>
  <c r="BE80" i="21"/>
  <c r="BC664" i="7" s="1"/>
  <c r="BF80" i="21"/>
  <c r="BC664" i="39" s="1"/>
  <c r="BG80" i="21"/>
  <c r="BC664" i="41" s="1"/>
  <c r="BH80" i="21"/>
  <c r="BC664" i="38" s="1"/>
  <c r="BI80" i="21"/>
  <c r="BC664" i="40" s="1"/>
  <c r="BJ80" i="21"/>
  <c r="BC664" i="42" s="1"/>
  <c r="BK80" i="21"/>
  <c r="BC664" i="43" s="1"/>
  <c r="BE81" i="21"/>
  <c r="BD664" i="7" s="1"/>
  <c r="BF81" i="21"/>
  <c r="BD664" i="39" s="1"/>
  <c r="BG81" i="21"/>
  <c r="BD664" i="41" s="1"/>
  <c r="BH81" i="21"/>
  <c r="BD664" i="38" s="1"/>
  <c r="BI81" i="21"/>
  <c r="BD664" i="40" s="1"/>
  <c r="BJ81" i="21"/>
  <c r="BD664" i="42" s="1"/>
  <c r="BK81" i="21"/>
  <c r="BD664" i="43" s="1"/>
  <c r="BE82" i="21"/>
  <c r="BE664" i="7" s="1"/>
  <c r="BF82" i="21"/>
  <c r="BE664" i="39" s="1"/>
  <c r="BG82" i="21"/>
  <c r="BE664" i="41" s="1"/>
  <c r="BH82" i="21"/>
  <c r="BE664" i="38" s="1"/>
  <c r="BI82" i="21"/>
  <c r="BE664" i="40" s="1"/>
  <c r="BJ82" i="21"/>
  <c r="BE664" i="42" s="1"/>
  <c r="BK82" i="21"/>
  <c r="BE664" i="43" s="1"/>
  <c r="BE83" i="21"/>
  <c r="BF83" i="21"/>
  <c r="BG83" i="21"/>
  <c r="BH83" i="21"/>
  <c r="BI83" i="21"/>
  <c r="BJ83" i="21"/>
  <c r="BK83" i="21"/>
  <c r="BE84" i="21"/>
  <c r="BF664" i="7" s="1"/>
  <c r="BF84" i="21"/>
  <c r="BF664" i="39" s="1"/>
  <c r="BG84" i="21"/>
  <c r="BF664" i="41" s="1"/>
  <c r="BH84" i="21"/>
  <c r="BF664" i="38" s="1"/>
  <c r="BI84" i="21"/>
  <c r="BF664" i="40" s="1"/>
  <c r="BJ84" i="21"/>
  <c r="BF664" i="42" s="1"/>
  <c r="BK84" i="21"/>
  <c r="BF664" i="43" s="1"/>
  <c r="BE85" i="21"/>
  <c r="BG664" i="7" s="1"/>
  <c r="BF85" i="21"/>
  <c r="BG664" i="39" s="1"/>
  <c r="BG85" i="21"/>
  <c r="BG664" i="41" s="1"/>
  <c r="BH85" i="21"/>
  <c r="BG664" i="38" s="1"/>
  <c r="BI85" i="21"/>
  <c r="BG664" i="40" s="1"/>
  <c r="BJ85" i="21"/>
  <c r="BG664" i="42" s="1"/>
  <c r="BK85" i="21"/>
  <c r="BG664" i="43" s="1"/>
  <c r="BE86" i="21"/>
  <c r="BH664" i="7" s="1"/>
  <c r="BF86" i="21"/>
  <c r="BH664" i="39" s="1"/>
  <c r="BG86" i="21"/>
  <c r="BH664" i="41" s="1"/>
  <c r="BH86" i="21"/>
  <c r="BH664" i="38" s="1"/>
  <c r="BI86" i="21"/>
  <c r="BH664" i="40" s="1"/>
  <c r="BJ86" i="21"/>
  <c r="BH664" i="42" s="1"/>
  <c r="BK86" i="21"/>
  <c r="BH664" i="43" s="1"/>
  <c r="BE87" i="21"/>
  <c r="BI664" i="7" s="1"/>
  <c r="BF87" i="21"/>
  <c r="BI664" i="39" s="1"/>
  <c r="BG87" i="21"/>
  <c r="BI664" i="41" s="1"/>
  <c r="BH87" i="21"/>
  <c r="BI664" i="38" s="1"/>
  <c r="BI87" i="21"/>
  <c r="BI664" i="40" s="1"/>
  <c r="BJ87" i="21"/>
  <c r="BI664" i="42" s="1"/>
  <c r="BK87" i="21"/>
  <c r="BI664" i="43" s="1"/>
  <c r="BE88" i="21"/>
  <c r="BJ664" i="7" s="1"/>
  <c r="BF88" i="21"/>
  <c r="BJ664" i="39" s="1"/>
  <c r="BG88" i="21"/>
  <c r="BJ664" i="41" s="1"/>
  <c r="BH88" i="21"/>
  <c r="BJ664" i="38" s="1"/>
  <c r="BI88" i="21"/>
  <c r="BJ664" i="40" s="1"/>
  <c r="BJ88" i="21"/>
  <c r="BJ664" i="42" s="1"/>
  <c r="BK88" i="21"/>
  <c r="BJ664" i="43" s="1"/>
  <c r="BE89" i="21"/>
  <c r="BK664" i="7" s="1"/>
  <c r="BF89" i="21"/>
  <c r="BK664" i="39" s="1"/>
  <c r="BG89" i="21"/>
  <c r="BK664" i="41" s="1"/>
  <c r="BH89" i="21"/>
  <c r="BK664" i="38" s="1"/>
  <c r="BI89" i="21"/>
  <c r="BK664" i="40" s="1"/>
  <c r="BJ89" i="21"/>
  <c r="BK664" i="42" s="1"/>
  <c r="BK89" i="21"/>
  <c r="BK664" i="43" s="1"/>
  <c r="BE90" i="21"/>
  <c r="BL664" i="7" s="1"/>
  <c r="BF90" i="21"/>
  <c r="BL664" i="39" s="1"/>
  <c r="BG90" i="21"/>
  <c r="BL664" i="41" s="1"/>
  <c r="BH90" i="21"/>
  <c r="BL664" i="38" s="1"/>
  <c r="BI90" i="21"/>
  <c r="BL664" i="40" s="1"/>
  <c r="BJ90" i="21"/>
  <c r="BL664" i="42" s="1"/>
  <c r="BK90" i="21"/>
  <c r="BL664" i="43" s="1"/>
  <c r="BE91" i="21"/>
  <c r="BM664" i="7" s="1"/>
  <c r="BF91" i="21"/>
  <c r="BM664" i="39" s="1"/>
  <c r="BG91" i="21"/>
  <c r="BM664" i="41" s="1"/>
  <c r="BH91" i="21"/>
  <c r="BM664" i="38" s="1"/>
  <c r="BI91" i="21"/>
  <c r="BM664" i="40" s="1"/>
  <c r="BJ91" i="21"/>
  <c r="BM664" i="42" s="1"/>
  <c r="BK91" i="21"/>
  <c r="BM664" i="43" s="1"/>
  <c r="BE26" i="9"/>
  <c r="D655" i="7" s="1"/>
  <c r="BF26" i="9"/>
  <c r="D655" i="39" s="1"/>
  <c r="BG26" i="9"/>
  <c r="D655" i="41" s="1"/>
  <c r="BH26" i="9"/>
  <c r="D655" i="38" s="1"/>
  <c r="BI26" i="9"/>
  <c r="D655" i="40" s="1"/>
  <c r="BJ26" i="9"/>
  <c r="D655" i="42" s="1"/>
  <c r="BK26" i="9"/>
  <c r="D655" i="43" s="1"/>
  <c r="BE27" i="9"/>
  <c r="E655" i="7" s="1"/>
  <c r="BF27" i="9"/>
  <c r="E655" i="39" s="1"/>
  <c r="BG27" i="9"/>
  <c r="E655" i="41" s="1"/>
  <c r="BH27" i="9"/>
  <c r="E655" i="38" s="1"/>
  <c r="BI27" i="9"/>
  <c r="E655" i="40" s="1"/>
  <c r="BJ27" i="9"/>
  <c r="E655" i="42" s="1"/>
  <c r="BK27" i="9"/>
  <c r="E655" i="43" s="1"/>
  <c r="BE28" i="9"/>
  <c r="F655" i="7" s="1"/>
  <c r="BF28" i="9"/>
  <c r="F655" i="39" s="1"/>
  <c r="BG28" i="9"/>
  <c r="F655" i="41" s="1"/>
  <c r="BH28" i="9"/>
  <c r="F655" i="38" s="1"/>
  <c r="BI28" i="9"/>
  <c r="F655" i="40" s="1"/>
  <c r="BJ28" i="9"/>
  <c r="F655" i="42" s="1"/>
  <c r="BK28" i="9"/>
  <c r="F655" i="43" s="1"/>
  <c r="BE29" i="9"/>
  <c r="G655" i="7" s="1"/>
  <c r="BF29" i="9"/>
  <c r="G655" i="39" s="1"/>
  <c r="BG29" i="9"/>
  <c r="G655" i="41" s="1"/>
  <c r="BH29" i="9"/>
  <c r="G655" i="38" s="1"/>
  <c r="BI29" i="9"/>
  <c r="G655" i="40" s="1"/>
  <c r="BJ29" i="9"/>
  <c r="G655" i="42" s="1"/>
  <c r="BK29" i="9"/>
  <c r="G655" i="43" s="1"/>
  <c r="BE30" i="9"/>
  <c r="H655" i="7" s="1"/>
  <c r="BF30" i="9"/>
  <c r="H655" i="39" s="1"/>
  <c r="BG30" i="9"/>
  <c r="H655" i="41" s="1"/>
  <c r="BH30" i="9"/>
  <c r="H655" i="38" s="1"/>
  <c r="BI30" i="9"/>
  <c r="H655" i="40" s="1"/>
  <c r="BJ30" i="9"/>
  <c r="H655" i="42" s="1"/>
  <c r="BK30" i="9"/>
  <c r="H655" i="43" s="1"/>
  <c r="BE31" i="9"/>
  <c r="I655" i="7" s="1"/>
  <c r="BF31" i="9"/>
  <c r="I655" i="39" s="1"/>
  <c r="BG31" i="9"/>
  <c r="I655" i="41" s="1"/>
  <c r="BH31" i="9"/>
  <c r="I655" i="38" s="1"/>
  <c r="BI31" i="9"/>
  <c r="I655" i="40" s="1"/>
  <c r="BJ31" i="9"/>
  <c r="I655" i="42" s="1"/>
  <c r="BK31" i="9"/>
  <c r="I655" i="43" s="1"/>
  <c r="BE32" i="9"/>
  <c r="J655" i="7" s="1"/>
  <c r="BF32" i="9"/>
  <c r="J655" i="39" s="1"/>
  <c r="BG32" i="9"/>
  <c r="J655" i="41" s="1"/>
  <c r="BH32" i="9"/>
  <c r="J655" i="38" s="1"/>
  <c r="BI32" i="9"/>
  <c r="J655" i="40" s="1"/>
  <c r="BJ32" i="9"/>
  <c r="J655" i="42" s="1"/>
  <c r="BK32" i="9"/>
  <c r="J655" i="43" s="1"/>
  <c r="BE33" i="9"/>
  <c r="K655" i="7" s="1"/>
  <c r="BF33" i="9"/>
  <c r="K655" i="39" s="1"/>
  <c r="BG33" i="9"/>
  <c r="K655" i="41" s="1"/>
  <c r="BH33" i="9"/>
  <c r="K655" i="38" s="1"/>
  <c r="BI33" i="9"/>
  <c r="K655" i="40" s="1"/>
  <c r="BJ33" i="9"/>
  <c r="K655" i="42" s="1"/>
  <c r="BK33" i="9"/>
  <c r="K655" i="43" s="1"/>
  <c r="BE34" i="9"/>
  <c r="L655" i="7" s="1"/>
  <c r="BF34" i="9"/>
  <c r="L655" i="39" s="1"/>
  <c r="BG34" i="9"/>
  <c r="L655" i="41" s="1"/>
  <c r="BH34" i="9"/>
  <c r="L655" i="38" s="1"/>
  <c r="BI34" i="9"/>
  <c r="L655" i="40" s="1"/>
  <c r="BJ34" i="9"/>
  <c r="L655" i="42" s="1"/>
  <c r="BK34" i="9"/>
  <c r="L655" i="43" s="1"/>
  <c r="BE35" i="9"/>
  <c r="M655" i="7" s="1"/>
  <c r="BF35" i="9"/>
  <c r="M655" i="39" s="1"/>
  <c r="BG35" i="9"/>
  <c r="M655" i="41" s="1"/>
  <c r="BH35" i="9"/>
  <c r="M655" i="38" s="1"/>
  <c r="BI35" i="9"/>
  <c r="M655" i="40" s="1"/>
  <c r="BJ35" i="9"/>
  <c r="M655" i="42" s="1"/>
  <c r="BK35" i="9"/>
  <c r="M655" i="43" s="1"/>
  <c r="BE36" i="9"/>
  <c r="N655" i="7" s="1"/>
  <c r="BF36" i="9"/>
  <c r="N655" i="39" s="1"/>
  <c r="BG36" i="9"/>
  <c r="N655" i="41" s="1"/>
  <c r="BH36" i="9"/>
  <c r="N655" i="38" s="1"/>
  <c r="BI36" i="9"/>
  <c r="N655" i="40" s="1"/>
  <c r="BJ36" i="9"/>
  <c r="N655" i="42" s="1"/>
  <c r="BK36" i="9"/>
  <c r="N655" i="43" s="1"/>
  <c r="BE37" i="9"/>
  <c r="O655" i="7" s="1"/>
  <c r="BF37" i="9"/>
  <c r="O655" i="39" s="1"/>
  <c r="BG37" i="9"/>
  <c r="O655" i="41" s="1"/>
  <c r="BH37" i="9"/>
  <c r="O655" i="38" s="1"/>
  <c r="BI37" i="9"/>
  <c r="O655" i="40" s="1"/>
  <c r="BJ37" i="9"/>
  <c r="O655" i="42" s="1"/>
  <c r="BK37" i="9"/>
  <c r="O655" i="43" s="1"/>
  <c r="BE38" i="9"/>
  <c r="BF38" i="9"/>
  <c r="BG38" i="9"/>
  <c r="BH38" i="9"/>
  <c r="BI38" i="9"/>
  <c r="BJ38" i="9"/>
  <c r="BK38" i="9"/>
  <c r="BE39" i="9"/>
  <c r="P655" i="7" s="1"/>
  <c r="BF39" i="9"/>
  <c r="P655" i="39" s="1"/>
  <c r="BG39" i="9"/>
  <c r="P655" i="41" s="1"/>
  <c r="BH39" i="9"/>
  <c r="P655" i="38" s="1"/>
  <c r="BI39" i="9"/>
  <c r="P655" i="40" s="1"/>
  <c r="BJ39" i="9"/>
  <c r="P655" i="42" s="1"/>
  <c r="BK39" i="9"/>
  <c r="P655" i="43" s="1"/>
  <c r="BE40" i="9"/>
  <c r="Q655" i="7" s="1"/>
  <c r="BF40" i="9"/>
  <c r="Q655" i="39" s="1"/>
  <c r="BG40" i="9"/>
  <c r="Q655" i="41" s="1"/>
  <c r="BH40" i="9"/>
  <c r="Q655" i="38" s="1"/>
  <c r="BI40" i="9"/>
  <c r="Q655" i="40" s="1"/>
  <c r="BJ40" i="9"/>
  <c r="Q655" i="42" s="1"/>
  <c r="BK40" i="9"/>
  <c r="Q655" i="43" s="1"/>
  <c r="BE41" i="9"/>
  <c r="R655" i="7" s="1"/>
  <c r="BF41" i="9"/>
  <c r="R655" i="39" s="1"/>
  <c r="BG41" i="9"/>
  <c r="R655" i="41" s="1"/>
  <c r="BH41" i="9"/>
  <c r="R655" i="38" s="1"/>
  <c r="BI41" i="9"/>
  <c r="R655" i="40" s="1"/>
  <c r="BJ41" i="9"/>
  <c r="R655" i="42" s="1"/>
  <c r="BK41" i="9"/>
  <c r="R655" i="43" s="1"/>
  <c r="BE42" i="9"/>
  <c r="S655" i="7" s="1"/>
  <c r="BF42" i="9"/>
  <c r="S655" i="39" s="1"/>
  <c r="BG42" i="9"/>
  <c r="S655" i="41" s="1"/>
  <c r="BH42" i="9"/>
  <c r="S655" i="38" s="1"/>
  <c r="BI42" i="9"/>
  <c r="S655" i="40" s="1"/>
  <c r="BJ42" i="9"/>
  <c r="S655" i="42" s="1"/>
  <c r="BK42" i="9"/>
  <c r="S655" i="43" s="1"/>
  <c r="BE43" i="9"/>
  <c r="T655" i="7" s="1"/>
  <c r="BF43" i="9"/>
  <c r="T655" i="39" s="1"/>
  <c r="BG43" i="9"/>
  <c r="T655" i="41" s="1"/>
  <c r="BH43" i="9"/>
  <c r="T655" i="38" s="1"/>
  <c r="BI43" i="9"/>
  <c r="T655" i="40" s="1"/>
  <c r="BJ43" i="9"/>
  <c r="T655" i="42" s="1"/>
  <c r="BK43" i="9"/>
  <c r="T655" i="43" s="1"/>
  <c r="BE44" i="9"/>
  <c r="U655" i="7" s="1"/>
  <c r="BF44" i="9"/>
  <c r="U655" i="39" s="1"/>
  <c r="BG44" i="9"/>
  <c r="U655" i="41" s="1"/>
  <c r="BH44" i="9"/>
  <c r="U655" i="38" s="1"/>
  <c r="BI44" i="9"/>
  <c r="U655" i="40" s="1"/>
  <c r="BJ44" i="9"/>
  <c r="U655" i="42" s="1"/>
  <c r="BK44" i="9"/>
  <c r="U655" i="43" s="1"/>
  <c r="BE45" i="9"/>
  <c r="V655" i="7" s="1"/>
  <c r="BF45" i="9"/>
  <c r="V655" i="39" s="1"/>
  <c r="BG45" i="9"/>
  <c r="V655" i="41" s="1"/>
  <c r="BH45" i="9"/>
  <c r="V655" i="38" s="1"/>
  <c r="BI45" i="9"/>
  <c r="V655" i="40" s="1"/>
  <c r="BJ45" i="9"/>
  <c r="V655" i="42" s="1"/>
  <c r="BK45" i="9"/>
  <c r="V655" i="43" s="1"/>
  <c r="BE46" i="9"/>
  <c r="W655" i="7" s="1"/>
  <c r="BF46" i="9"/>
  <c r="W655" i="39" s="1"/>
  <c r="BG46" i="9"/>
  <c r="W655" i="41" s="1"/>
  <c r="BH46" i="9"/>
  <c r="W655" i="38" s="1"/>
  <c r="BI46" i="9"/>
  <c r="W655" i="40" s="1"/>
  <c r="BJ46" i="9"/>
  <c r="W655" i="42" s="1"/>
  <c r="BK46" i="9"/>
  <c r="W655" i="43" s="1"/>
  <c r="BE47" i="9"/>
  <c r="X655" i="7" s="1"/>
  <c r="BF47" i="9"/>
  <c r="X655" i="39" s="1"/>
  <c r="BG47" i="9"/>
  <c r="X655" i="41" s="1"/>
  <c r="BH47" i="9"/>
  <c r="X655" i="38" s="1"/>
  <c r="BI47" i="9"/>
  <c r="X655" i="40" s="1"/>
  <c r="BJ47" i="9"/>
  <c r="X655" i="42" s="1"/>
  <c r="BK47" i="9"/>
  <c r="X655" i="43" s="1"/>
  <c r="BE48" i="9"/>
  <c r="Y655" i="7" s="1"/>
  <c r="BF48" i="9"/>
  <c r="Y655" i="39" s="1"/>
  <c r="BG48" i="9"/>
  <c r="Y655" i="41" s="1"/>
  <c r="BH48" i="9"/>
  <c r="Y655" i="38" s="1"/>
  <c r="BI48" i="9"/>
  <c r="Y655" i="40" s="1"/>
  <c r="BJ48" i="9"/>
  <c r="Y655" i="42" s="1"/>
  <c r="BK48" i="9"/>
  <c r="Y655" i="43" s="1"/>
  <c r="BE49" i="9"/>
  <c r="Z655" i="7" s="1"/>
  <c r="BF49" i="9"/>
  <c r="Z655" i="39" s="1"/>
  <c r="BG49" i="9"/>
  <c r="Z655" i="41" s="1"/>
  <c r="BH49" i="9"/>
  <c r="Z655" i="38" s="1"/>
  <c r="BI49" i="9"/>
  <c r="Z655" i="40" s="1"/>
  <c r="BJ49" i="9"/>
  <c r="Z655" i="42" s="1"/>
  <c r="BK49" i="9"/>
  <c r="Z655" i="43" s="1"/>
  <c r="BE50" i="9"/>
  <c r="AA655" i="7" s="1"/>
  <c r="BF50" i="9"/>
  <c r="AA655" i="39" s="1"/>
  <c r="BG50" i="9"/>
  <c r="AA655" i="41" s="1"/>
  <c r="BH50" i="9"/>
  <c r="AA655" i="38" s="1"/>
  <c r="BI50" i="9"/>
  <c r="AA655" i="40" s="1"/>
  <c r="BJ50" i="9"/>
  <c r="AA655" i="42" s="1"/>
  <c r="BK50" i="9"/>
  <c r="AA655" i="43" s="1"/>
  <c r="BE51" i="9"/>
  <c r="AB655" i="7" s="1"/>
  <c r="BF51" i="9"/>
  <c r="AB655" i="39" s="1"/>
  <c r="BG51" i="9"/>
  <c r="AB655" i="41" s="1"/>
  <c r="BH51" i="9"/>
  <c r="AB655" i="38" s="1"/>
  <c r="BI51" i="9"/>
  <c r="AB655" i="40" s="1"/>
  <c r="BJ51" i="9"/>
  <c r="AB655" i="42" s="1"/>
  <c r="BK51" i="9"/>
  <c r="AB655" i="43" s="1"/>
  <c r="BE52" i="9"/>
  <c r="AC655" i="7" s="1"/>
  <c r="BF52" i="9"/>
  <c r="AC655" i="39" s="1"/>
  <c r="BG52" i="9"/>
  <c r="AC655" i="41" s="1"/>
  <c r="BH52" i="9"/>
  <c r="AC655" i="38" s="1"/>
  <c r="BI52" i="9"/>
  <c r="AC655" i="40" s="1"/>
  <c r="BJ52" i="9"/>
  <c r="AC655" i="42" s="1"/>
  <c r="BK52" i="9"/>
  <c r="AC655" i="43" s="1"/>
  <c r="BE53" i="9"/>
  <c r="AD655" i="7" s="1"/>
  <c r="BF53" i="9"/>
  <c r="AD655" i="39" s="1"/>
  <c r="BG53" i="9"/>
  <c r="AD655" i="41" s="1"/>
  <c r="BH53" i="9"/>
  <c r="AD655" i="38" s="1"/>
  <c r="BI53" i="9"/>
  <c r="AD655" i="40" s="1"/>
  <c r="BJ53" i="9"/>
  <c r="AD655" i="42" s="1"/>
  <c r="BK53" i="9"/>
  <c r="AD655" i="43" s="1"/>
  <c r="BE54" i="9"/>
  <c r="AE655" i="7" s="1"/>
  <c r="BF54" i="9"/>
  <c r="AE655" i="39" s="1"/>
  <c r="BG54" i="9"/>
  <c r="AE655" i="41" s="1"/>
  <c r="BH54" i="9"/>
  <c r="AE655" i="38" s="1"/>
  <c r="BI54" i="9"/>
  <c r="AE655" i="40" s="1"/>
  <c r="BJ54" i="9"/>
  <c r="AE655" i="42" s="1"/>
  <c r="BK54" i="9"/>
  <c r="AE655" i="43" s="1"/>
  <c r="BE55" i="9"/>
  <c r="AF655" i="7" s="1"/>
  <c r="BF55" i="9"/>
  <c r="AF655" i="39" s="1"/>
  <c r="BG55" i="9"/>
  <c r="AF655" i="41" s="1"/>
  <c r="BH55" i="9"/>
  <c r="AF655" i="38" s="1"/>
  <c r="BI55" i="9"/>
  <c r="AF655" i="40" s="1"/>
  <c r="BJ55" i="9"/>
  <c r="AF655" i="42" s="1"/>
  <c r="BK55" i="9"/>
  <c r="AF655" i="43" s="1"/>
  <c r="BE56" i="9"/>
  <c r="AG655" i="7" s="1"/>
  <c r="BF56" i="9"/>
  <c r="AG655" i="39" s="1"/>
  <c r="BG56" i="9"/>
  <c r="AG655" i="41" s="1"/>
  <c r="BH56" i="9"/>
  <c r="AG655" i="38" s="1"/>
  <c r="BI56" i="9"/>
  <c r="AG655" i="40" s="1"/>
  <c r="BJ56" i="9"/>
  <c r="AG655" i="42" s="1"/>
  <c r="BK56" i="9"/>
  <c r="AG655" i="43" s="1"/>
  <c r="BE57" i="9"/>
  <c r="AH655" i="7" s="1"/>
  <c r="BF57" i="9"/>
  <c r="AH655" i="39" s="1"/>
  <c r="BG57" i="9"/>
  <c r="AH655" i="41" s="1"/>
  <c r="BH57" i="9"/>
  <c r="AH655" i="38" s="1"/>
  <c r="BI57" i="9"/>
  <c r="AH655" i="40" s="1"/>
  <c r="BJ57" i="9"/>
  <c r="AH655" i="42" s="1"/>
  <c r="BK57" i="9"/>
  <c r="AH655" i="43" s="1"/>
  <c r="BE58" i="9"/>
  <c r="AI655" i="7" s="1"/>
  <c r="BF58" i="9"/>
  <c r="AI655" i="39" s="1"/>
  <c r="BG58" i="9"/>
  <c r="AI655" i="41" s="1"/>
  <c r="BH58" i="9"/>
  <c r="AI655" i="38" s="1"/>
  <c r="BI58" i="9"/>
  <c r="AI655" i="40" s="1"/>
  <c r="BJ58" i="9"/>
  <c r="AI655" i="42" s="1"/>
  <c r="BK58" i="9"/>
  <c r="AI655" i="43" s="1"/>
  <c r="BE59" i="9"/>
  <c r="AJ655" i="7" s="1"/>
  <c r="BF59" i="9"/>
  <c r="AJ655" i="39" s="1"/>
  <c r="BG59" i="9"/>
  <c r="AJ655" i="41" s="1"/>
  <c r="BH59" i="9"/>
  <c r="AJ655" i="38" s="1"/>
  <c r="BI59" i="9"/>
  <c r="AJ655" i="40" s="1"/>
  <c r="BJ59" i="9"/>
  <c r="AJ655" i="42" s="1"/>
  <c r="BK59" i="9"/>
  <c r="AJ655" i="43" s="1"/>
  <c r="BE60" i="9"/>
  <c r="AK655" i="7" s="1"/>
  <c r="BF60" i="9"/>
  <c r="AK655" i="39" s="1"/>
  <c r="BG60" i="9"/>
  <c r="AK655" i="41" s="1"/>
  <c r="BH60" i="9"/>
  <c r="AK655" i="38" s="1"/>
  <c r="BI60" i="9"/>
  <c r="AK655" i="40" s="1"/>
  <c r="BJ60" i="9"/>
  <c r="AK655" i="42" s="1"/>
  <c r="BK60" i="9"/>
  <c r="AK655" i="43" s="1"/>
  <c r="BE61" i="9"/>
  <c r="BF61" i="9"/>
  <c r="BG61" i="9"/>
  <c r="BH61" i="9"/>
  <c r="BI61" i="9"/>
  <c r="BJ61" i="9"/>
  <c r="BK61" i="9"/>
  <c r="BE62" i="9"/>
  <c r="AL655" i="7" s="1"/>
  <c r="BF62" i="9"/>
  <c r="AL655" i="39" s="1"/>
  <c r="BG62" i="9"/>
  <c r="AL655" i="41" s="1"/>
  <c r="BH62" i="9"/>
  <c r="AL655" i="38" s="1"/>
  <c r="BI62" i="9"/>
  <c r="AL655" i="40" s="1"/>
  <c r="BJ62" i="9"/>
  <c r="AL655" i="42" s="1"/>
  <c r="BK62" i="9"/>
  <c r="AL655" i="43" s="1"/>
  <c r="BE63" i="9"/>
  <c r="AM655" i="7" s="1"/>
  <c r="BF63" i="9"/>
  <c r="AM655" i="39" s="1"/>
  <c r="BG63" i="9"/>
  <c r="AM655" i="41" s="1"/>
  <c r="BH63" i="9"/>
  <c r="AM655" i="38" s="1"/>
  <c r="BI63" i="9"/>
  <c r="AM655" i="40" s="1"/>
  <c r="BJ63" i="9"/>
  <c r="AM655" i="42" s="1"/>
  <c r="BK63" i="9"/>
  <c r="AM655" i="43" s="1"/>
  <c r="BE64" i="9"/>
  <c r="AN655" i="7" s="1"/>
  <c r="BF64" i="9"/>
  <c r="AN655" i="39" s="1"/>
  <c r="BG64" i="9"/>
  <c r="AN655" i="41" s="1"/>
  <c r="BH64" i="9"/>
  <c r="AN655" i="38" s="1"/>
  <c r="BI64" i="9"/>
  <c r="AN655" i="40" s="1"/>
  <c r="BJ64" i="9"/>
  <c r="AN655" i="42" s="1"/>
  <c r="BK64" i="9"/>
  <c r="AN655" i="43" s="1"/>
  <c r="BE65" i="9"/>
  <c r="AO655" i="7" s="1"/>
  <c r="BF65" i="9"/>
  <c r="AO655" i="39" s="1"/>
  <c r="BG65" i="9"/>
  <c r="AO655" i="41" s="1"/>
  <c r="BH65" i="9"/>
  <c r="AO655" i="38" s="1"/>
  <c r="BI65" i="9"/>
  <c r="AO655" i="40" s="1"/>
  <c r="BJ65" i="9"/>
  <c r="AO655" i="42" s="1"/>
  <c r="BK65" i="9"/>
  <c r="AO655" i="43" s="1"/>
  <c r="BE66" i="9"/>
  <c r="AP655" i="7" s="1"/>
  <c r="BF66" i="9"/>
  <c r="AP655" i="39" s="1"/>
  <c r="BG66" i="9"/>
  <c r="AP655" i="41" s="1"/>
  <c r="BH66" i="9"/>
  <c r="AP655" i="38" s="1"/>
  <c r="BI66" i="9"/>
  <c r="AP655" i="40" s="1"/>
  <c r="BJ66" i="9"/>
  <c r="AP655" i="42" s="1"/>
  <c r="BK66" i="9"/>
  <c r="AP655" i="43" s="1"/>
  <c r="BE67" i="9"/>
  <c r="AQ655" i="7" s="1"/>
  <c r="BF67" i="9"/>
  <c r="AQ655" i="39" s="1"/>
  <c r="BG67" i="9"/>
  <c r="AQ655" i="41" s="1"/>
  <c r="BH67" i="9"/>
  <c r="AQ655" i="38" s="1"/>
  <c r="BI67" i="9"/>
  <c r="AQ655" i="40" s="1"/>
  <c r="BJ67" i="9"/>
  <c r="AQ655" i="42" s="1"/>
  <c r="BK67" i="9"/>
  <c r="AQ655" i="43" s="1"/>
  <c r="BE68" i="9"/>
  <c r="AR655" i="7" s="1"/>
  <c r="BF68" i="9"/>
  <c r="AR655" i="39" s="1"/>
  <c r="BG68" i="9"/>
  <c r="AR655" i="41" s="1"/>
  <c r="BH68" i="9"/>
  <c r="AR655" i="38" s="1"/>
  <c r="BI68" i="9"/>
  <c r="AR655" i="40" s="1"/>
  <c r="BJ68" i="9"/>
  <c r="AR655" i="42" s="1"/>
  <c r="BK68" i="9"/>
  <c r="AR655" i="43" s="1"/>
  <c r="BE69" i="9"/>
  <c r="AS655" i="7" s="1"/>
  <c r="BF69" i="9"/>
  <c r="AS655" i="39" s="1"/>
  <c r="BG69" i="9"/>
  <c r="AS655" i="41" s="1"/>
  <c r="BH69" i="9"/>
  <c r="AS655" i="38" s="1"/>
  <c r="BI69" i="9"/>
  <c r="AS655" i="40" s="1"/>
  <c r="BJ69" i="9"/>
  <c r="AS655" i="42" s="1"/>
  <c r="BK69" i="9"/>
  <c r="AS655" i="43" s="1"/>
  <c r="BE70" i="9"/>
  <c r="AT655" i="7" s="1"/>
  <c r="BF70" i="9"/>
  <c r="AT655" i="39" s="1"/>
  <c r="BG70" i="9"/>
  <c r="AT655" i="41" s="1"/>
  <c r="BH70" i="9"/>
  <c r="AT655" i="38" s="1"/>
  <c r="BI70" i="9"/>
  <c r="AT655" i="40" s="1"/>
  <c r="BJ70" i="9"/>
  <c r="AT655" i="42" s="1"/>
  <c r="BK70" i="9"/>
  <c r="AT655" i="43" s="1"/>
  <c r="BE71" i="9"/>
  <c r="AU655" i="7" s="1"/>
  <c r="BF71" i="9"/>
  <c r="AU655" i="39" s="1"/>
  <c r="BG71" i="9"/>
  <c r="AU655" i="41" s="1"/>
  <c r="BH71" i="9"/>
  <c r="AU655" i="38" s="1"/>
  <c r="BI71" i="9"/>
  <c r="AU655" i="40" s="1"/>
  <c r="BJ71" i="9"/>
  <c r="AU655" i="42" s="1"/>
  <c r="BK71" i="9"/>
  <c r="AU655" i="43" s="1"/>
  <c r="BE72" i="9"/>
  <c r="AV655" i="7" s="1"/>
  <c r="BF72" i="9"/>
  <c r="AV655" i="39" s="1"/>
  <c r="BG72" i="9"/>
  <c r="AV655" i="41" s="1"/>
  <c r="BH72" i="9"/>
  <c r="AV655" i="38" s="1"/>
  <c r="BI72" i="9"/>
  <c r="AV655" i="40" s="1"/>
  <c r="BJ72" i="9"/>
  <c r="AV655" i="42" s="1"/>
  <c r="BK72" i="9"/>
  <c r="AV655" i="43" s="1"/>
  <c r="BE73" i="9"/>
  <c r="AW655" i="7" s="1"/>
  <c r="BF73" i="9"/>
  <c r="AW655" i="39" s="1"/>
  <c r="BG73" i="9"/>
  <c r="AW655" i="41" s="1"/>
  <c r="BH73" i="9"/>
  <c r="AW655" i="38" s="1"/>
  <c r="BI73" i="9"/>
  <c r="AW655" i="40" s="1"/>
  <c r="BJ73" i="9"/>
  <c r="AW655" i="42" s="1"/>
  <c r="BK73" i="9"/>
  <c r="AW655" i="43" s="1"/>
  <c r="BE74" i="9"/>
  <c r="BF74" i="9"/>
  <c r="BG74" i="9"/>
  <c r="BH74" i="9"/>
  <c r="BI74" i="9"/>
  <c r="BJ74" i="9"/>
  <c r="BK74" i="9"/>
  <c r="BE75" i="9"/>
  <c r="AX655" i="7" s="1"/>
  <c r="BF75" i="9"/>
  <c r="AX655" i="39" s="1"/>
  <c r="BG75" i="9"/>
  <c r="AX655" i="41" s="1"/>
  <c r="BH75" i="9"/>
  <c r="AX655" i="38" s="1"/>
  <c r="BI75" i="9"/>
  <c r="AX655" i="40" s="1"/>
  <c r="BJ75" i="9"/>
  <c r="AX655" i="42" s="1"/>
  <c r="BK75" i="9"/>
  <c r="AX655" i="43" s="1"/>
  <c r="BE76" i="9"/>
  <c r="AY655" i="7" s="1"/>
  <c r="BF76" i="9"/>
  <c r="AY655" i="39" s="1"/>
  <c r="BG76" i="9"/>
  <c r="AY655" i="41" s="1"/>
  <c r="BH76" i="9"/>
  <c r="AY655" i="38" s="1"/>
  <c r="BI76" i="9"/>
  <c r="AY655" i="40" s="1"/>
  <c r="BJ76" i="9"/>
  <c r="AY655" i="42" s="1"/>
  <c r="BK76" i="9"/>
  <c r="AY655" i="43" s="1"/>
  <c r="BE77" i="9"/>
  <c r="AZ655" i="7" s="1"/>
  <c r="BF77" i="9"/>
  <c r="AZ655" i="39" s="1"/>
  <c r="BG77" i="9"/>
  <c r="AZ655" i="41" s="1"/>
  <c r="BH77" i="9"/>
  <c r="AZ655" i="38" s="1"/>
  <c r="BI77" i="9"/>
  <c r="AZ655" i="40" s="1"/>
  <c r="BJ77" i="9"/>
  <c r="AZ655" i="42" s="1"/>
  <c r="BK77" i="9"/>
  <c r="AZ655" i="43" s="1"/>
  <c r="BE78" i="9"/>
  <c r="BA655" i="7" s="1"/>
  <c r="BF78" i="9"/>
  <c r="BA655" i="39" s="1"/>
  <c r="BG78" i="9"/>
  <c r="BA655" i="41" s="1"/>
  <c r="BH78" i="9"/>
  <c r="BA655" i="38" s="1"/>
  <c r="BI78" i="9"/>
  <c r="BA655" i="40" s="1"/>
  <c r="BJ78" i="9"/>
  <c r="BA655" i="42" s="1"/>
  <c r="BK78" i="9"/>
  <c r="BA655" i="43" s="1"/>
  <c r="BE79" i="9"/>
  <c r="BB655" i="7" s="1"/>
  <c r="BF79" i="9"/>
  <c r="BB655" i="39" s="1"/>
  <c r="BG79" i="9"/>
  <c r="BB655" i="41" s="1"/>
  <c r="BH79" i="9"/>
  <c r="BB655" i="38" s="1"/>
  <c r="BI79" i="9"/>
  <c r="BB655" i="40" s="1"/>
  <c r="BJ79" i="9"/>
  <c r="BB655" i="42" s="1"/>
  <c r="BK79" i="9"/>
  <c r="BB655" i="43" s="1"/>
  <c r="BE80" i="9"/>
  <c r="BC655" i="7" s="1"/>
  <c r="BF80" i="9"/>
  <c r="BC655" i="39" s="1"/>
  <c r="BG80" i="9"/>
  <c r="BC655" i="41" s="1"/>
  <c r="BH80" i="9"/>
  <c r="BC655" i="38" s="1"/>
  <c r="BI80" i="9"/>
  <c r="BC655" i="40" s="1"/>
  <c r="BJ80" i="9"/>
  <c r="BC655" i="42" s="1"/>
  <c r="BK80" i="9"/>
  <c r="BC655" i="43" s="1"/>
  <c r="BE81" i="9"/>
  <c r="BD655" i="7" s="1"/>
  <c r="BF81" i="9"/>
  <c r="BD655" i="39" s="1"/>
  <c r="BG81" i="9"/>
  <c r="BD655" i="41" s="1"/>
  <c r="BH81" i="9"/>
  <c r="BD655" i="38" s="1"/>
  <c r="BI81" i="9"/>
  <c r="BD655" i="40" s="1"/>
  <c r="BJ81" i="9"/>
  <c r="BD655" i="42" s="1"/>
  <c r="BK81" i="9"/>
  <c r="BD655" i="43" s="1"/>
  <c r="BE82" i="9"/>
  <c r="BE655" i="7" s="1"/>
  <c r="BF82" i="9"/>
  <c r="BE655" i="39" s="1"/>
  <c r="BG82" i="9"/>
  <c r="BE655" i="41" s="1"/>
  <c r="BH82" i="9"/>
  <c r="BE655" i="38" s="1"/>
  <c r="BI82" i="9"/>
  <c r="BE655" i="40" s="1"/>
  <c r="BJ82" i="9"/>
  <c r="BE655" i="42" s="1"/>
  <c r="BK82" i="9"/>
  <c r="BE655" i="43" s="1"/>
  <c r="BE83" i="9"/>
  <c r="BF83" i="9"/>
  <c r="BG83" i="9"/>
  <c r="BH83" i="9"/>
  <c r="BI83" i="9"/>
  <c r="BJ83" i="9"/>
  <c r="BK83" i="9"/>
  <c r="BE84" i="9"/>
  <c r="BF655" i="7" s="1"/>
  <c r="BF84" i="9"/>
  <c r="BF655" i="39" s="1"/>
  <c r="BG84" i="9"/>
  <c r="BF655" i="41" s="1"/>
  <c r="BH84" i="9"/>
  <c r="BF655" i="38" s="1"/>
  <c r="BI84" i="9"/>
  <c r="BF655" i="40" s="1"/>
  <c r="BJ84" i="9"/>
  <c r="BF655" i="42" s="1"/>
  <c r="BK84" i="9"/>
  <c r="BF655" i="43" s="1"/>
  <c r="BE85" i="9"/>
  <c r="BG655" i="7" s="1"/>
  <c r="BF85" i="9"/>
  <c r="BG655" i="39" s="1"/>
  <c r="BG85" i="9"/>
  <c r="BG655" i="41" s="1"/>
  <c r="BH85" i="9"/>
  <c r="BG655" i="38" s="1"/>
  <c r="BI85" i="9"/>
  <c r="BG655" i="40" s="1"/>
  <c r="BJ85" i="9"/>
  <c r="BG655" i="42" s="1"/>
  <c r="BK85" i="9"/>
  <c r="BG655" i="43" s="1"/>
  <c r="BE86" i="9"/>
  <c r="BH655" i="7" s="1"/>
  <c r="BF86" i="9"/>
  <c r="BH655" i="39" s="1"/>
  <c r="BG86" i="9"/>
  <c r="BH655" i="41" s="1"/>
  <c r="BH86" i="9"/>
  <c r="BH655" i="38" s="1"/>
  <c r="BI86" i="9"/>
  <c r="BH655" i="40" s="1"/>
  <c r="BJ86" i="9"/>
  <c r="BH655" i="42" s="1"/>
  <c r="BK86" i="9"/>
  <c r="BH655" i="43" s="1"/>
  <c r="BE87" i="9"/>
  <c r="BI655" i="7" s="1"/>
  <c r="BF87" i="9"/>
  <c r="BI655" i="39" s="1"/>
  <c r="BG87" i="9"/>
  <c r="BI655" i="41" s="1"/>
  <c r="BH87" i="9"/>
  <c r="BI655" i="38" s="1"/>
  <c r="BI87" i="9"/>
  <c r="BI655" i="40" s="1"/>
  <c r="BJ87" i="9"/>
  <c r="BI655" i="42" s="1"/>
  <c r="BK87" i="9"/>
  <c r="BI655" i="43" s="1"/>
  <c r="BE88" i="9"/>
  <c r="BJ655" i="7" s="1"/>
  <c r="BF88" i="9"/>
  <c r="BJ655" i="39" s="1"/>
  <c r="BG88" i="9"/>
  <c r="BJ655" i="41" s="1"/>
  <c r="BH88" i="9"/>
  <c r="BJ655" i="38" s="1"/>
  <c r="BI88" i="9"/>
  <c r="BJ655" i="40" s="1"/>
  <c r="BJ88" i="9"/>
  <c r="BJ655" i="42" s="1"/>
  <c r="BK88" i="9"/>
  <c r="BJ655" i="43" s="1"/>
  <c r="BE89" i="9"/>
  <c r="BK655" i="7" s="1"/>
  <c r="BF89" i="9"/>
  <c r="BK655" i="39" s="1"/>
  <c r="BG89" i="9"/>
  <c r="BK655" i="41" s="1"/>
  <c r="BH89" i="9"/>
  <c r="BK655" i="38" s="1"/>
  <c r="BI89" i="9"/>
  <c r="BK655" i="40" s="1"/>
  <c r="BJ89" i="9"/>
  <c r="BK655" i="42" s="1"/>
  <c r="BK89" i="9"/>
  <c r="BK655" i="43" s="1"/>
  <c r="BE90" i="9"/>
  <c r="BL655" i="7" s="1"/>
  <c r="BF90" i="9"/>
  <c r="BL655" i="39" s="1"/>
  <c r="BG90" i="9"/>
  <c r="BL655" i="41" s="1"/>
  <c r="BH90" i="9"/>
  <c r="BL655" i="38" s="1"/>
  <c r="BI90" i="9"/>
  <c r="BL655" i="40" s="1"/>
  <c r="BJ90" i="9"/>
  <c r="BL655" i="42" s="1"/>
  <c r="BK90" i="9"/>
  <c r="BL655" i="43" s="1"/>
  <c r="BE91" i="9"/>
  <c r="BM655" i="7" s="1"/>
  <c r="BF91" i="9"/>
  <c r="BM655" i="39" s="1"/>
  <c r="BG91" i="9"/>
  <c r="BM655" i="41" s="1"/>
  <c r="BH91" i="9"/>
  <c r="BM655" i="38" s="1"/>
  <c r="BI91" i="9"/>
  <c r="BM655" i="40" s="1"/>
  <c r="BJ91" i="9"/>
  <c r="BM655" i="42" s="1"/>
  <c r="BK91" i="9"/>
  <c r="BM655" i="43" s="1"/>
  <c r="BK25" i="12"/>
  <c r="C656" i="43" s="1"/>
  <c r="BK25" i="14"/>
  <c r="C657" i="43" s="1"/>
  <c r="BK25" i="15"/>
  <c r="C658" i="43" s="1"/>
  <c r="BK25" i="16"/>
  <c r="C659" i="43" s="1"/>
  <c r="BK25" i="18"/>
  <c r="C660" i="43" s="1"/>
  <c r="BK25" i="17"/>
  <c r="C661" i="43" s="1"/>
  <c r="BK25" i="19"/>
  <c r="C662" i="43" s="1"/>
  <c r="BK25" i="20"/>
  <c r="C663" i="43" s="1"/>
  <c r="BK25" i="21"/>
  <c r="C664" i="43" s="1"/>
  <c r="BK25" i="9"/>
  <c r="C655" i="43" s="1"/>
  <c r="BJ25" i="12"/>
  <c r="C656" i="42" s="1"/>
  <c r="BJ25" i="14"/>
  <c r="C657" i="42" s="1"/>
  <c r="BJ25" i="15"/>
  <c r="C658" i="42" s="1"/>
  <c r="BJ25" i="16"/>
  <c r="C659" i="42" s="1"/>
  <c r="BJ25" i="18"/>
  <c r="C660" i="42" s="1"/>
  <c r="BJ25" i="17"/>
  <c r="C661" i="42" s="1"/>
  <c r="BJ25" i="19"/>
  <c r="C662" i="42" s="1"/>
  <c r="BJ25" i="20"/>
  <c r="C663" i="42" s="1"/>
  <c r="BJ25" i="21"/>
  <c r="C664" i="42" s="1"/>
  <c r="BJ25" i="9"/>
  <c r="C655" i="42" s="1"/>
  <c r="BI25" i="12"/>
  <c r="C656" i="40" s="1"/>
  <c r="BI25" i="14"/>
  <c r="C657" i="40" s="1"/>
  <c r="BI25" i="15"/>
  <c r="C658" i="40" s="1"/>
  <c r="BI25" i="16"/>
  <c r="C659" i="40" s="1"/>
  <c r="BI25" i="18"/>
  <c r="C660" i="40" s="1"/>
  <c r="BI25" i="17"/>
  <c r="C661" i="40" s="1"/>
  <c r="BI25" i="19"/>
  <c r="C662" i="40" s="1"/>
  <c r="BI25" i="20"/>
  <c r="C663" i="40" s="1"/>
  <c r="BI25" i="21"/>
  <c r="C664" i="40" s="1"/>
  <c r="BI25" i="9"/>
  <c r="C655" i="40" s="1"/>
  <c r="BH25" i="12"/>
  <c r="C656" i="38" s="1"/>
  <c r="BH25" i="14"/>
  <c r="C657" i="38" s="1"/>
  <c r="BH25" i="15"/>
  <c r="C658" i="38" s="1"/>
  <c r="BH25" i="16"/>
  <c r="C659" i="38" s="1"/>
  <c r="BH25" i="18"/>
  <c r="C660" i="38" s="1"/>
  <c r="BH25" i="17"/>
  <c r="C661" i="38" s="1"/>
  <c r="BH25" i="19"/>
  <c r="C662" i="38" s="1"/>
  <c r="BH25" i="20"/>
  <c r="C663" i="38" s="1"/>
  <c r="BH25" i="21"/>
  <c r="C664" i="38" s="1"/>
  <c r="BH25" i="9"/>
  <c r="C655" i="38" s="1"/>
  <c r="BG25" i="12"/>
  <c r="C656" i="41" s="1"/>
  <c r="BG25" i="14"/>
  <c r="C657" i="41" s="1"/>
  <c r="BG25" i="15"/>
  <c r="C658" i="41" s="1"/>
  <c r="BG25" i="16"/>
  <c r="C659" i="41" s="1"/>
  <c r="BG25" i="18"/>
  <c r="C660" i="41" s="1"/>
  <c r="BG25" i="17"/>
  <c r="C661" i="41" s="1"/>
  <c r="BG25" i="19"/>
  <c r="C662" i="41" s="1"/>
  <c r="BG25" i="20"/>
  <c r="C663" i="41" s="1"/>
  <c r="BG25" i="21"/>
  <c r="C664" i="41" s="1"/>
  <c r="BG25" i="9"/>
  <c r="C655" i="41" s="1"/>
  <c r="BF25" i="12"/>
  <c r="C656" i="39" s="1"/>
  <c r="BF25" i="14"/>
  <c r="C657" i="39" s="1"/>
  <c r="BF25" i="15"/>
  <c r="C658" i="39" s="1"/>
  <c r="BF25" i="16"/>
  <c r="C659" i="39" s="1"/>
  <c r="BF25" i="18"/>
  <c r="C660" i="39" s="1"/>
  <c r="BF25" i="17"/>
  <c r="C661" i="39" s="1"/>
  <c r="BF25" i="19"/>
  <c r="C662" i="39" s="1"/>
  <c r="BF25" i="20"/>
  <c r="C663" i="39" s="1"/>
  <c r="BF25" i="21"/>
  <c r="C664" i="39" s="1"/>
  <c r="BF25" i="9"/>
  <c r="C655" i="39" s="1"/>
  <c r="BE25" i="12"/>
  <c r="C656" i="7" s="1"/>
  <c r="BE25" i="14"/>
  <c r="C657" i="7" s="1"/>
  <c r="BE25" i="15"/>
  <c r="C658" i="7" s="1"/>
  <c r="BE25" i="16"/>
  <c r="C659" i="7" s="1"/>
  <c r="BE25" i="18"/>
  <c r="C660" i="7" s="1"/>
  <c r="BE25" i="17"/>
  <c r="C661" i="7" s="1"/>
  <c r="BE25" i="19"/>
  <c r="C662" i="7" s="1"/>
  <c r="BE25" i="20"/>
  <c r="C663" i="7" s="1"/>
  <c r="BE25" i="21"/>
  <c r="C664" i="7" s="1"/>
  <c r="BE25" i="9"/>
  <c r="C655" i="7" s="1"/>
  <c r="BM635" i="7"/>
  <c r="BM654" i="7" s="1"/>
  <c r="BL635" i="7"/>
  <c r="BL654" i="7" s="1"/>
  <c r="BK635" i="7"/>
  <c r="BK654" i="7" s="1"/>
  <c r="BJ635" i="7"/>
  <c r="BJ654" i="7" s="1"/>
  <c r="BI635" i="7"/>
  <c r="BI654" i="7" s="1"/>
  <c r="BH635" i="7"/>
  <c r="BH654" i="7" s="1"/>
  <c r="BG635" i="7"/>
  <c r="BG654" i="7" s="1"/>
  <c r="BF635" i="7"/>
  <c r="BF654" i="7" s="1"/>
  <c r="BE635" i="7"/>
  <c r="BE654" i="7" s="1"/>
  <c r="BD635" i="7"/>
  <c r="BD654" i="7" s="1"/>
  <c r="BC635" i="7"/>
  <c r="BC654" i="7" s="1"/>
  <c r="BB635" i="7"/>
  <c r="BB654" i="7" s="1"/>
  <c r="BA635" i="7"/>
  <c r="BA654" i="7" s="1"/>
  <c r="AZ635" i="7"/>
  <c r="AZ654" i="7" s="1"/>
  <c r="AY635" i="7"/>
  <c r="AY654" i="7" s="1"/>
  <c r="AX635" i="7"/>
  <c r="AX654" i="7" s="1"/>
  <c r="AU635" i="7"/>
  <c r="AU654" i="7" s="1"/>
  <c r="AT635" i="7"/>
  <c r="AT654" i="7" s="1"/>
  <c r="AS635" i="7"/>
  <c r="AS654" i="7" s="1"/>
  <c r="AW635" i="7"/>
  <c r="AW654" i="7" s="1"/>
  <c r="AV635" i="7"/>
  <c r="AV654" i="7" s="1"/>
  <c r="AR635" i="7"/>
  <c r="AR654" i="7" s="1"/>
  <c r="AQ635" i="7"/>
  <c r="AQ654" i="7" s="1"/>
  <c r="AP635" i="7"/>
  <c r="AP654" i="7" s="1"/>
  <c r="AO635" i="7"/>
  <c r="AO654" i="7" s="1"/>
  <c r="AN635" i="7"/>
  <c r="AN654" i="7" s="1"/>
  <c r="AM635" i="7"/>
  <c r="AM654" i="7" s="1"/>
  <c r="AL635" i="7"/>
  <c r="AL654" i="7" s="1"/>
  <c r="O635" i="7"/>
  <c r="O654" i="7" s="1"/>
  <c r="N635" i="7"/>
  <c r="N654" i="7" s="1"/>
  <c r="M635" i="7"/>
  <c r="M654" i="7" s="1"/>
  <c r="L635" i="7"/>
  <c r="L654" i="7" s="1"/>
  <c r="AK635" i="7"/>
  <c r="AK654" i="7" s="1"/>
  <c r="AJ635" i="7"/>
  <c r="AJ654" i="7" s="1"/>
  <c r="AI635" i="7"/>
  <c r="AI654" i="7" s="1"/>
  <c r="AH635" i="7"/>
  <c r="AH654" i="7" s="1"/>
  <c r="AG635" i="7"/>
  <c r="AG654" i="7" s="1"/>
  <c r="AF635" i="7"/>
  <c r="AF654" i="7" s="1"/>
  <c r="AE635" i="7"/>
  <c r="AE654" i="7" s="1"/>
  <c r="AD635" i="7"/>
  <c r="AD654" i="7" s="1"/>
  <c r="AC635" i="7"/>
  <c r="AC654" i="7" s="1"/>
  <c r="AB635" i="7"/>
  <c r="AB654" i="7" s="1"/>
  <c r="AA635" i="7"/>
  <c r="AA654" i="7" s="1"/>
  <c r="Z635" i="7"/>
  <c r="Z654" i="7" s="1"/>
  <c r="Y635" i="7"/>
  <c r="Y654" i="7" s="1"/>
  <c r="X635" i="7"/>
  <c r="X654" i="7" s="1"/>
  <c r="B108" i="21" l="1"/>
  <c r="B99" i="21"/>
  <c r="B98" i="21"/>
  <c r="B97" i="21"/>
  <c r="B96" i="21"/>
  <c r="B95" i="21"/>
  <c r="B94" i="21"/>
  <c r="B93" i="21"/>
  <c r="B92" i="2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108"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108"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108"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108"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108"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108"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108"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108"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6" i="9" l="1"/>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25" i="9"/>
  <c r="T92" i="9"/>
  <c r="U92" i="9"/>
  <c r="V92" i="9"/>
  <c r="W92" i="9"/>
  <c r="X92" i="9"/>
  <c r="Y92" i="9"/>
  <c r="T93" i="9"/>
  <c r="U93" i="9"/>
  <c r="V93" i="9"/>
  <c r="W93" i="9"/>
  <c r="X93" i="9"/>
  <c r="Y93" i="9"/>
  <c r="T94" i="9"/>
  <c r="U94" i="9"/>
  <c r="V94" i="9"/>
  <c r="W94" i="9"/>
  <c r="X94" i="9"/>
  <c r="Y94" i="9"/>
  <c r="T95" i="9"/>
  <c r="U95" i="9"/>
  <c r="V95" i="9"/>
  <c r="W95" i="9"/>
  <c r="X95" i="9"/>
  <c r="Y95" i="9"/>
  <c r="T96" i="9"/>
  <c r="U96" i="9"/>
  <c r="V96" i="9"/>
  <c r="W96" i="9"/>
  <c r="X96" i="9"/>
  <c r="Y96" i="9"/>
  <c r="T97" i="9"/>
  <c r="U97" i="9"/>
  <c r="V97" i="9"/>
  <c r="W97" i="9"/>
  <c r="X97" i="9"/>
  <c r="Y97" i="9"/>
  <c r="T98" i="9"/>
  <c r="U98" i="9"/>
  <c r="V98" i="9"/>
  <c r="W98" i="9"/>
  <c r="X98" i="9"/>
  <c r="Y98" i="9"/>
  <c r="T99" i="9"/>
  <c r="U99" i="9"/>
  <c r="V99" i="9"/>
  <c r="W99" i="9"/>
  <c r="X99" i="9"/>
  <c r="Y99" i="9"/>
  <c r="T100" i="9"/>
  <c r="U100" i="9"/>
  <c r="V100" i="9"/>
  <c r="W100" i="9"/>
  <c r="X100" i="9"/>
  <c r="Y100" i="9"/>
  <c r="T101" i="9"/>
  <c r="U101" i="9"/>
  <c r="V101" i="9"/>
  <c r="W101" i="9"/>
  <c r="X101" i="9"/>
  <c r="Y101" i="9"/>
  <c r="T102" i="9"/>
  <c r="U102" i="9"/>
  <c r="V102" i="9"/>
  <c r="W102" i="9"/>
  <c r="X102" i="9"/>
  <c r="Y102" i="9"/>
  <c r="T103" i="9"/>
  <c r="U103" i="9"/>
  <c r="V103" i="9"/>
  <c r="W103" i="9"/>
  <c r="X103" i="9"/>
  <c r="Y103" i="9"/>
  <c r="T104" i="9"/>
  <c r="U104" i="9"/>
  <c r="V104" i="9"/>
  <c r="W104" i="9"/>
  <c r="X104" i="9"/>
  <c r="Y104" i="9"/>
  <c r="T105" i="9"/>
  <c r="U105" i="9"/>
  <c r="V105" i="9"/>
  <c r="W105" i="9"/>
  <c r="X105" i="9"/>
  <c r="Y105" i="9"/>
  <c r="T106" i="9"/>
  <c r="U106" i="9"/>
  <c r="V106" i="9"/>
  <c r="W106" i="9"/>
  <c r="X106" i="9"/>
  <c r="Y106" i="9"/>
  <c r="T107" i="9"/>
  <c r="U107" i="9"/>
  <c r="V107" i="9"/>
  <c r="W107" i="9"/>
  <c r="X107" i="9"/>
  <c r="Y107" i="9"/>
  <c r="T108" i="9"/>
  <c r="U108" i="9"/>
  <c r="V108" i="9"/>
  <c r="W108" i="9"/>
  <c r="X108" i="9"/>
  <c r="Y108" i="9"/>
  <c r="T109" i="9"/>
  <c r="U109" i="9"/>
  <c r="V109" i="9"/>
  <c r="W109" i="9"/>
  <c r="X109" i="9"/>
  <c r="Y109" i="9"/>
  <c r="T110" i="9"/>
  <c r="U110" i="9"/>
  <c r="V110" i="9"/>
  <c r="W110" i="9"/>
  <c r="X110" i="9"/>
  <c r="Y110" i="9"/>
  <c r="T111" i="9"/>
  <c r="U111" i="9"/>
  <c r="V111" i="9"/>
  <c r="W111" i="9"/>
  <c r="X111" i="9"/>
  <c r="Y111" i="9"/>
  <c r="T112" i="9"/>
  <c r="U112" i="9"/>
  <c r="V112" i="9"/>
  <c r="W112" i="9"/>
  <c r="X112" i="9"/>
  <c r="Y112" i="9"/>
  <c r="T92" i="12"/>
  <c r="U92" i="12"/>
  <c r="V92" i="12"/>
  <c r="W92" i="12"/>
  <c r="X92" i="12"/>
  <c r="Y92" i="12"/>
  <c r="T93" i="12"/>
  <c r="U93" i="12"/>
  <c r="V93" i="12"/>
  <c r="W93" i="12"/>
  <c r="X93" i="12"/>
  <c r="Y93" i="12"/>
  <c r="T94" i="12"/>
  <c r="U94" i="12"/>
  <c r="V94" i="12"/>
  <c r="W94" i="12"/>
  <c r="X94" i="12"/>
  <c r="Y94" i="12"/>
  <c r="T95" i="12"/>
  <c r="U95" i="12"/>
  <c r="V95" i="12"/>
  <c r="W95" i="12"/>
  <c r="X95" i="12"/>
  <c r="Y95" i="12"/>
  <c r="T96" i="12"/>
  <c r="U96" i="12"/>
  <c r="V96" i="12"/>
  <c r="W96" i="12"/>
  <c r="X96" i="12"/>
  <c r="Y96" i="12"/>
  <c r="T97" i="12"/>
  <c r="U97" i="12"/>
  <c r="V97" i="12"/>
  <c r="W97" i="12"/>
  <c r="X97" i="12"/>
  <c r="Y97" i="12"/>
  <c r="T98" i="12"/>
  <c r="U98" i="12"/>
  <c r="V98" i="12"/>
  <c r="W98" i="12"/>
  <c r="X98" i="12"/>
  <c r="Y98" i="12"/>
  <c r="T99" i="12"/>
  <c r="U99" i="12"/>
  <c r="V99" i="12"/>
  <c r="W99" i="12"/>
  <c r="X99" i="12"/>
  <c r="Y99" i="12"/>
  <c r="T100" i="12"/>
  <c r="U100" i="12"/>
  <c r="V100" i="12"/>
  <c r="W100" i="12"/>
  <c r="X100" i="12"/>
  <c r="Y100" i="12"/>
  <c r="T101" i="12"/>
  <c r="U101" i="12"/>
  <c r="V101" i="12"/>
  <c r="W101" i="12"/>
  <c r="X101" i="12"/>
  <c r="Y101" i="12"/>
  <c r="T102" i="12"/>
  <c r="U102" i="12"/>
  <c r="V102" i="12"/>
  <c r="W102" i="12"/>
  <c r="X102" i="12"/>
  <c r="Y102" i="12"/>
  <c r="T103" i="12"/>
  <c r="U103" i="12"/>
  <c r="V103" i="12"/>
  <c r="W103" i="12"/>
  <c r="X103" i="12"/>
  <c r="Y103" i="12"/>
  <c r="T104" i="12"/>
  <c r="U104" i="12"/>
  <c r="V104" i="12"/>
  <c r="W104" i="12"/>
  <c r="X104" i="12"/>
  <c r="Y104" i="12"/>
  <c r="T105" i="12"/>
  <c r="U105" i="12"/>
  <c r="V105" i="12"/>
  <c r="W105" i="12"/>
  <c r="X105" i="12"/>
  <c r="Y105" i="12"/>
  <c r="T106" i="12"/>
  <c r="U106" i="12"/>
  <c r="V106" i="12"/>
  <c r="W106" i="12"/>
  <c r="X106" i="12"/>
  <c r="Y106" i="12"/>
  <c r="T107" i="12"/>
  <c r="U107" i="12"/>
  <c r="V107" i="12"/>
  <c r="W107" i="12"/>
  <c r="X107" i="12"/>
  <c r="Y107" i="12"/>
  <c r="T108" i="12"/>
  <c r="U108" i="12"/>
  <c r="V108" i="12"/>
  <c r="W108" i="12"/>
  <c r="X108" i="12"/>
  <c r="Y108" i="12"/>
  <c r="T109" i="12"/>
  <c r="U109" i="12"/>
  <c r="V109" i="12"/>
  <c r="W109" i="12"/>
  <c r="X109" i="12"/>
  <c r="Y109" i="12"/>
  <c r="T110" i="12"/>
  <c r="U110" i="12"/>
  <c r="V110" i="12"/>
  <c r="W110" i="12"/>
  <c r="X110" i="12"/>
  <c r="Y110" i="12"/>
  <c r="T111" i="12"/>
  <c r="U111" i="12"/>
  <c r="V111" i="12"/>
  <c r="W111" i="12"/>
  <c r="X111" i="12"/>
  <c r="Y111" i="12"/>
  <c r="T112" i="12"/>
  <c r="U112" i="12"/>
  <c r="V112" i="12"/>
  <c r="W112" i="12"/>
  <c r="X112" i="12"/>
  <c r="Y112" i="12"/>
  <c r="T92" i="14"/>
  <c r="U92" i="14"/>
  <c r="V92" i="14"/>
  <c r="W92" i="14"/>
  <c r="X92" i="14"/>
  <c r="Y92" i="14"/>
  <c r="T93" i="14"/>
  <c r="U93" i="14"/>
  <c r="V93" i="14"/>
  <c r="W93" i="14"/>
  <c r="X93" i="14"/>
  <c r="Y93" i="14"/>
  <c r="T94" i="14"/>
  <c r="U94" i="14"/>
  <c r="V94" i="14"/>
  <c r="W94" i="14"/>
  <c r="X94" i="14"/>
  <c r="Y94" i="14"/>
  <c r="T95" i="14"/>
  <c r="U95" i="14"/>
  <c r="V95" i="14"/>
  <c r="W95" i="14"/>
  <c r="X95" i="14"/>
  <c r="Y95" i="14"/>
  <c r="T96" i="14"/>
  <c r="U96" i="14"/>
  <c r="V96" i="14"/>
  <c r="W96" i="14"/>
  <c r="X96" i="14"/>
  <c r="Y96" i="14"/>
  <c r="T97" i="14"/>
  <c r="U97" i="14"/>
  <c r="V97" i="14"/>
  <c r="W97" i="14"/>
  <c r="X97" i="14"/>
  <c r="Y97" i="14"/>
  <c r="T98" i="14"/>
  <c r="U98" i="14"/>
  <c r="V98" i="14"/>
  <c r="W98" i="14"/>
  <c r="X98" i="14"/>
  <c r="Y98" i="14"/>
  <c r="T99" i="14"/>
  <c r="U99" i="14"/>
  <c r="V99" i="14"/>
  <c r="W99" i="14"/>
  <c r="X99" i="14"/>
  <c r="Y99" i="14"/>
  <c r="T100" i="14"/>
  <c r="U100" i="14"/>
  <c r="V100" i="14"/>
  <c r="W100" i="14"/>
  <c r="X100" i="14"/>
  <c r="Y100" i="14"/>
  <c r="T101" i="14"/>
  <c r="U101" i="14"/>
  <c r="V101" i="14"/>
  <c r="W101" i="14"/>
  <c r="X101" i="14"/>
  <c r="Y101" i="14"/>
  <c r="T102" i="14"/>
  <c r="U102" i="14"/>
  <c r="V102" i="14"/>
  <c r="W102" i="14"/>
  <c r="X102" i="14"/>
  <c r="Y102" i="14"/>
  <c r="T103" i="14"/>
  <c r="U103" i="14"/>
  <c r="V103" i="14"/>
  <c r="W103" i="14"/>
  <c r="X103" i="14"/>
  <c r="Y103" i="14"/>
  <c r="T104" i="14"/>
  <c r="U104" i="14"/>
  <c r="V104" i="14"/>
  <c r="W104" i="14"/>
  <c r="X104" i="14"/>
  <c r="Y104" i="14"/>
  <c r="T105" i="14"/>
  <c r="U105" i="14"/>
  <c r="V105" i="14"/>
  <c r="W105" i="14"/>
  <c r="X105" i="14"/>
  <c r="Y105" i="14"/>
  <c r="T106" i="14"/>
  <c r="U106" i="14"/>
  <c r="V106" i="14"/>
  <c r="W106" i="14"/>
  <c r="X106" i="14"/>
  <c r="Y106" i="14"/>
  <c r="T107" i="14"/>
  <c r="U107" i="14"/>
  <c r="V107" i="14"/>
  <c r="W107" i="14"/>
  <c r="X107" i="14"/>
  <c r="Y107" i="14"/>
  <c r="T108" i="14"/>
  <c r="U108" i="14"/>
  <c r="V108" i="14"/>
  <c r="W108" i="14"/>
  <c r="X108" i="14"/>
  <c r="Y108" i="14"/>
  <c r="T109" i="14"/>
  <c r="U109" i="14"/>
  <c r="V109" i="14"/>
  <c r="W109" i="14"/>
  <c r="X109" i="14"/>
  <c r="Y109" i="14"/>
  <c r="T110" i="14"/>
  <c r="U110" i="14"/>
  <c r="V110" i="14"/>
  <c r="W110" i="14"/>
  <c r="X110" i="14"/>
  <c r="Y110" i="14"/>
  <c r="T111" i="14"/>
  <c r="U111" i="14"/>
  <c r="V111" i="14"/>
  <c r="W111" i="14"/>
  <c r="X111" i="14"/>
  <c r="Y111" i="14"/>
  <c r="T112" i="14"/>
  <c r="U112" i="14"/>
  <c r="V112" i="14"/>
  <c r="W112" i="14"/>
  <c r="X112" i="14"/>
  <c r="Y112" i="14"/>
  <c r="T92" i="15"/>
  <c r="U92" i="15"/>
  <c r="V92" i="15"/>
  <c r="W92" i="15"/>
  <c r="X92" i="15"/>
  <c r="Y92" i="15"/>
  <c r="T93" i="15"/>
  <c r="U93" i="15"/>
  <c r="V93" i="15"/>
  <c r="W93" i="15"/>
  <c r="X93" i="15"/>
  <c r="Y93" i="15"/>
  <c r="T94" i="15"/>
  <c r="U94" i="15"/>
  <c r="V94" i="15"/>
  <c r="W94" i="15"/>
  <c r="X94" i="15"/>
  <c r="Y94" i="15"/>
  <c r="T95" i="15"/>
  <c r="U95" i="15"/>
  <c r="V95" i="15"/>
  <c r="W95" i="15"/>
  <c r="X95" i="15"/>
  <c r="Y95" i="15"/>
  <c r="T96" i="15"/>
  <c r="U96" i="15"/>
  <c r="V96" i="15"/>
  <c r="W96" i="15"/>
  <c r="X96" i="15"/>
  <c r="Y96" i="15"/>
  <c r="T97" i="15"/>
  <c r="U97" i="15"/>
  <c r="V97" i="15"/>
  <c r="W97" i="15"/>
  <c r="X97" i="15"/>
  <c r="Y97" i="15"/>
  <c r="T98" i="15"/>
  <c r="U98" i="15"/>
  <c r="V98" i="15"/>
  <c r="W98" i="15"/>
  <c r="X98" i="15"/>
  <c r="Y98" i="15"/>
  <c r="T99" i="15"/>
  <c r="U99" i="15"/>
  <c r="V99" i="15"/>
  <c r="W99" i="15"/>
  <c r="X99" i="15"/>
  <c r="Y99" i="15"/>
  <c r="T100" i="15"/>
  <c r="U100" i="15"/>
  <c r="V100" i="15"/>
  <c r="W100" i="15"/>
  <c r="X100" i="15"/>
  <c r="Y100" i="15"/>
  <c r="T101" i="15"/>
  <c r="U101" i="15"/>
  <c r="V101" i="15"/>
  <c r="W101" i="15"/>
  <c r="X101" i="15"/>
  <c r="Y101" i="15"/>
  <c r="T102" i="15"/>
  <c r="U102" i="15"/>
  <c r="V102" i="15"/>
  <c r="W102" i="15"/>
  <c r="X102" i="15"/>
  <c r="Y102" i="15"/>
  <c r="T103" i="15"/>
  <c r="U103" i="15"/>
  <c r="V103" i="15"/>
  <c r="W103" i="15"/>
  <c r="X103" i="15"/>
  <c r="Y103" i="15"/>
  <c r="T104" i="15"/>
  <c r="U104" i="15"/>
  <c r="V104" i="15"/>
  <c r="W104" i="15"/>
  <c r="X104" i="15"/>
  <c r="Y104" i="15"/>
  <c r="T105" i="15"/>
  <c r="U105" i="15"/>
  <c r="V105" i="15"/>
  <c r="W105" i="15"/>
  <c r="X105" i="15"/>
  <c r="Y105" i="15"/>
  <c r="T106" i="15"/>
  <c r="U106" i="15"/>
  <c r="V106" i="15"/>
  <c r="W106" i="15"/>
  <c r="X106" i="15"/>
  <c r="Y106" i="15"/>
  <c r="T107" i="15"/>
  <c r="U107" i="15"/>
  <c r="V107" i="15"/>
  <c r="W107" i="15"/>
  <c r="X107" i="15"/>
  <c r="Y107" i="15"/>
  <c r="T108" i="15"/>
  <c r="U108" i="15"/>
  <c r="V108" i="15"/>
  <c r="W108" i="15"/>
  <c r="X108" i="15"/>
  <c r="Y108" i="15"/>
  <c r="T109" i="15"/>
  <c r="U109" i="15"/>
  <c r="V109" i="15"/>
  <c r="W109" i="15"/>
  <c r="X109" i="15"/>
  <c r="Y109" i="15"/>
  <c r="T110" i="15"/>
  <c r="U110" i="15"/>
  <c r="V110" i="15"/>
  <c r="W110" i="15"/>
  <c r="X110" i="15"/>
  <c r="Y110" i="15"/>
  <c r="T111" i="15"/>
  <c r="U111" i="15"/>
  <c r="V111" i="15"/>
  <c r="W111" i="15"/>
  <c r="X111" i="15"/>
  <c r="Y111" i="15"/>
  <c r="T112" i="15"/>
  <c r="U112" i="15"/>
  <c r="V112" i="15"/>
  <c r="W112" i="15"/>
  <c r="X112" i="15"/>
  <c r="Y112" i="15"/>
  <c r="T92" i="16"/>
  <c r="U92" i="16"/>
  <c r="V92" i="16"/>
  <c r="W92" i="16"/>
  <c r="X92" i="16"/>
  <c r="Y92" i="16"/>
  <c r="T93" i="16"/>
  <c r="U93" i="16"/>
  <c r="V93" i="16"/>
  <c r="W93" i="16"/>
  <c r="X93" i="16"/>
  <c r="Y93" i="16"/>
  <c r="T94" i="16"/>
  <c r="U94" i="16"/>
  <c r="V94" i="16"/>
  <c r="W94" i="16"/>
  <c r="X94" i="16"/>
  <c r="Y94" i="16"/>
  <c r="T95" i="16"/>
  <c r="U95" i="16"/>
  <c r="V95" i="16"/>
  <c r="W95" i="16"/>
  <c r="X95" i="16"/>
  <c r="Y95" i="16"/>
  <c r="T96" i="16"/>
  <c r="U96" i="16"/>
  <c r="V96" i="16"/>
  <c r="W96" i="16"/>
  <c r="X96" i="16"/>
  <c r="Y96" i="16"/>
  <c r="T97" i="16"/>
  <c r="U97" i="16"/>
  <c r="V97" i="16"/>
  <c r="W97" i="16"/>
  <c r="X97" i="16"/>
  <c r="Y97" i="16"/>
  <c r="T98" i="16"/>
  <c r="U98" i="16"/>
  <c r="V98" i="16"/>
  <c r="W98" i="16"/>
  <c r="X98" i="16"/>
  <c r="Y98" i="16"/>
  <c r="T99" i="16"/>
  <c r="U99" i="16"/>
  <c r="V99" i="16"/>
  <c r="W99" i="16"/>
  <c r="X99" i="16"/>
  <c r="Y99" i="16"/>
  <c r="T100" i="16"/>
  <c r="U100" i="16"/>
  <c r="V100" i="16"/>
  <c r="W100" i="16"/>
  <c r="X100" i="16"/>
  <c r="Y100" i="16"/>
  <c r="T101" i="16"/>
  <c r="U101" i="16"/>
  <c r="V101" i="16"/>
  <c r="W101" i="16"/>
  <c r="X101" i="16"/>
  <c r="Y101" i="16"/>
  <c r="T102" i="16"/>
  <c r="U102" i="16"/>
  <c r="V102" i="16"/>
  <c r="W102" i="16"/>
  <c r="X102" i="16"/>
  <c r="Y102" i="16"/>
  <c r="T103" i="16"/>
  <c r="U103" i="16"/>
  <c r="V103" i="16"/>
  <c r="W103" i="16"/>
  <c r="X103" i="16"/>
  <c r="Y103" i="16"/>
  <c r="T104" i="16"/>
  <c r="U104" i="16"/>
  <c r="V104" i="16"/>
  <c r="W104" i="16"/>
  <c r="X104" i="16"/>
  <c r="Y104" i="16"/>
  <c r="T105" i="16"/>
  <c r="U105" i="16"/>
  <c r="V105" i="16"/>
  <c r="W105" i="16"/>
  <c r="X105" i="16"/>
  <c r="Y105" i="16"/>
  <c r="T106" i="16"/>
  <c r="U106" i="16"/>
  <c r="V106" i="16"/>
  <c r="W106" i="16"/>
  <c r="X106" i="16"/>
  <c r="Y106" i="16"/>
  <c r="T107" i="16"/>
  <c r="U107" i="16"/>
  <c r="V107" i="16"/>
  <c r="W107" i="16"/>
  <c r="X107" i="16"/>
  <c r="Y107" i="16"/>
  <c r="T108" i="16"/>
  <c r="U108" i="16"/>
  <c r="V108" i="16"/>
  <c r="W108" i="16"/>
  <c r="X108" i="16"/>
  <c r="Y108" i="16"/>
  <c r="T109" i="16"/>
  <c r="U109" i="16"/>
  <c r="V109" i="16"/>
  <c r="W109" i="16"/>
  <c r="X109" i="16"/>
  <c r="Y109" i="16"/>
  <c r="T110" i="16"/>
  <c r="U110" i="16"/>
  <c r="V110" i="16"/>
  <c r="W110" i="16"/>
  <c r="X110" i="16"/>
  <c r="Y110" i="16"/>
  <c r="T111" i="16"/>
  <c r="U111" i="16"/>
  <c r="V111" i="16"/>
  <c r="W111" i="16"/>
  <c r="X111" i="16"/>
  <c r="Y111" i="16"/>
  <c r="T112" i="16"/>
  <c r="U112" i="16"/>
  <c r="V112" i="16"/>
  <c r="W112" i="16"/>
  <c r="X112" i="16"/>
  <c r="Y112" i="16"/>
  <c r="T92" i="18"/>
  <c r="U92" i="18"/>
  <c r="V92" i="18"/>
  <c r="W92" i="18"/>
  <c r="X92" i="18"/>
  <c r="Y92" i="18"/>
  <c r="T93" i="18"/>
  <c r="U93" i="18"/>
  <c r="V93" i="18"/>
  <c r="W93" i="18"/>
  <c r="X93" i="18"/>
  <c r="Y93" i="18"/>
  <c r="T94" i="18"/>
  <c r="U94" i="18"/>
  <c r="V94" i="18"/>
  <c r="W94" i="18"/>
  <c r="X94" i="18"/>
  <c r="Y94" i="18"/>
  <c r="T95" i="18"/>
  <c r="U95" i="18"/>
  <c r="V95" i="18"/>
  <c r="W95" i="18"/>
  <c r="X95" i="18"/>
  <c r="Y95" i="18"/>
  <c r="T96" i="18"/>
  <c r="U96" i="18"/>
  <c r="V96" i="18"/>
  <c r="W96" i="18"/>
  <c r="X96" i="18"/>
  <c r="Y96" i="18"/>
  <c r="T97" i="18"/>
  <c r="U97" i="18"/>
  <c r="V97" i="18"/>
  <c r="W97" i="18"/>
  <c r="X97" i="18"/>
  <c r="Y97" i="18"/>
  <c r="T98" i="18"/>
  <c r="U98" i="18"/>
  <c r="V98" i="18"/>
  <c r="W98" i="18"/>
  <c r="X98" i="18"/>
  <c r="Y98" i="18"/>
  <c r="T99" i="18"/>
  <c r="U99" i="18"/>
  <c r="V99" i="18"/>
  <c r="W99" i="18"/>
  <c r="X99" i="18"/>
  <c r="Y99" i="18"/>
  <c r="T100" i="18"/>
  <c r="U100" i="18"/>
  <c r="V100" i="18"/>
  <c r="W100" i="18"/>
  <c r="X100" i="18"/>
  <c r="Y100" i="18"/>
  <c r="T101" i="18"/>
  <c r="U101" i="18"/>
  <c r="V101" i="18"/>
  <c r="W101" i="18"/>
  <c r="X101" i="18"/>
  <c r="Y101" i="18"/>
  <c r="T102" i="18"/>
  <c r="U102" i="18"/>
  <c r="V102" i="18"/>
  <c r="W102" i="18"/>
  <c r="X102" i="18"/>
  <c r="Y102" i="18"/>
  <c r="T103" i="18"/>
  <c r="U103" i="18"/>
  <c r="V103" i="18"/>
  <c r="W103" i="18"/>
  <c r="X103" i="18"/>
  <c r="Y103" i="18"/>
  <c r="T104" i="18"/>
  <c r="U104" i="18"/>
  <c r="V104" i="18"/>
  <c r="W104" i="18"/>
  <c r="X104" i="18"/>
  <c r="Y104" i="18"/>
  <c r="T105" i="18"/>
  <c r="U105" i="18"/>
  <c r="V105" i="18"/>
  <c r="W105" i="18"/>
  <c r="X105" i="18"/>
  <c r="Y105" i="18"/>
  <c r="T106" i="18"/>
  <c r="U106" i="18"/>
  <c r="V106" i="18"/>
  <c r="W106" i="18"/>
  <c r="X106" i="18"/>
  <c r="Y106" i="18"/>
  <c r="T107" i="18"/>
  <c r="U107" i="18"/>
  <c r="V107" i="18"/>
  <c r="W107" i="18"/>
  <c r="X107" i="18"/>
  <c r="Y107" i="18"/>
  <c r="T108" i="18"/>
  <c r="U108" i="18"/>
  <c r="V108" i="18"/>
  <c r="W108" i="18"/>
  <c r="X108" i="18"/>
  <c r="Y108" i="18"/>
  <c r="T109" i="18"/>
  <c r="U109" i="18"/>
  <c r="V109" i="18"/>
  <c r="W109" i="18"/>
  <c r="X109" i="18"/>
  <c r="Y109" i="18"/>
  <c r="T110" i="18"/>
  <c r="U110" i="18"/>
  <c r="V110" i="18"/>
  <c r="W110" i="18"/>
  <c r="X110" i="18"/>
  <c r="Y110" i="18"/>
  <c r="T111" i="18"/>
  <c r="U111" i="18"/>
  <c r="V111" i="18"/>
  <c r="W111" i="18"/>
  <c r="X111" i="18"/>
  <c r="Y111" i="18"/>
  <c r="T112" i="18"/>
  <c r="U112" i="18"/>
  <c r="V112" i="18"/>
  <c r="W112" i="18"/>
  <c r="X112" i="18"/>
  <c r="Y112" i="18"/>
  <c r="T92" i="17"/>
  <c r="U92" i="17"/>
  <c r="V92" i="17"/>
  <c r="W92" i="17"/>
  <c r="X92" i="17"/>
  <c r="Y92" i="17"/>
  <c r="T93" i="17"/>
  <c r="U93" i="17"/>
  <c r="V93" i="17"/>
  <c r="W93" i="17"/>
  <c r="X93" i="17"/>
  <c r="Y93" i="17"/>
  <c r="T94" i="17"/>
  <c r="U94" i="17"/>
  <c r="V94" i="17"/>
  <c r="W94" i="17"/>
  <c r="X94" i="17"/>
  <c r="Y94" i="17"/>
  <c r="T95" i="17"/>
  <c r="U95" i="17"/>
  <c r="V95" i="17"/>
  <c r="W95" i="17"/>
  <c r="X95" i="17"/>
  <c r="Y95" i="17"/>
  <c r="T96" i="17"/>
  <c r="U96" i="17"/>
  <c r="V96" i="17"/>
  <c r="W96" i="17"/>
  <c r="X96" i="17"/>
  <c r="Y96" i="17"/>
  <c r="T97" i="17"/>
  <c r="U97" i="17"/>
  <c r="V97" i="17"/>
  <c r="W97" i="17"/>
  <c r="X97" i="17"/>
  <c r="Y97" i="17"/>
  <c r="T98" i="17"/>
  <c r="U98" i="17"/>
  <c r="V98" i="17"/>
  <c r="W98" i="17"/>
  <c r="X98" i="17"/>
  <c r="Y98" i="17"/>
  <c r="T99" i="17"/>
  <c r="U99" i="17"/>
  <c r="V99" i="17"/>
  <c r="W99" i="17"/>
  <c r="X99" i="17"/>
  <c r="Y99" i="17"/>
  <c r="T100" i="17"/>
  <c r="U100" i="17"/>
  <c r="V100" i="17"/>
  <c r="W100" i="17"/>
  <c r="X100" i="17"/>
  <c r="Y100" i="17"/>
  <c r="T101" i="17"/>
  <c r="U101" i="17"/>
  <c r="V101" i="17"/>
  <c r="W101" i="17"/>
  <c r="X101" i="17"/>
  <c r="Y101" i="17"/>
  <c r="T102" i="17"/>
  <c r="U102" i="17"/>
  <c r="V102" i="17"/>
  <c r="W102" i="17"/>
  <c r="X102" i="17"/>
  <c r="Y102" i="17"/>
  <c r="T103" i="17"/>
  <c r="U103" i="17"/>
  <c r="V103" i="17"/>
  <c r="W103" i="17"/>
  <c r="X103" i="17"/>
  <c r="Y103" i="17"/>
  <c r="T104" i="17"/>
  <c r="U104" i="17"/>
  <c r="V104" i="17"/>
  <c r="W104" i="17"/>
  <c r="X104" i="17"/>
  <c r="Y104" i="17"/>
  <c r="T105" i="17"/>
  <c r="U105" i="17"/>
  <c r="V105" i="17"/>
  <c r="W105" i="17"/>
  <c r="X105" i="17"/>
  <c r="Y105" i="17"/>
  <c r="T106" i="17"/>
  <c r="U106" i="17"/>
  <c r="V106" i="17"/>
  <c r="W106" i="17"/>
  <c r="X106" i="17"/>
  <c r="Y106" i="17"/>
  <c r="T107" i="17"/>
  <c r="U107" i="17"/>
  <c r="V107" i="17"/>
  <c r="W107" i="17"/>
  <c r="X107" i="17"/>
  <c r="Y107" i="17"/>
  <c r="T108" i="17"/>
  <c r="U108" i="17"/>
  <c r="V108" i="17"/>
  <c r="W108" i="17"/>
  <c r="X108" i="17"/>
  <c r="Y108" i="17"/>
  <c r="T109" i="17"/>
  <c r="U109" i="17"/>
  <c r="V109" i="17"/>
  <c r="W109" i="17"/>
  <c r="X109" i="17"/>
  <c r="Y109" i="17"/>
  <c r="T110" i="17"/>
  <c r="U110" i="17"/>
  <c r="V110" i="17"/>
  <c r="W110" i="17"/>
  <c r="X110" i="17"/>
  <c r="Y110" i="17"/>
  <c r="T111" i="17"/>
  <c r="U111" i="17"/>
  <c r="V111" i="17"/>
  <c r="W111" i="17"/>
  <c r="X111" i="17"/>
  <c r="Y111" i="17"/>
  <c r="T112" i="17"/>
  <c r="U112" i="17"/>
  <c r="V112" i="17"/>
  <c r="W112" i="17"/>
  <c r="X112" i="17"/>
  <c r="Y112" i="17"/>
  <c r="T92" i="19"/>
  <c r="U92" i="19"/>
  <c r="V92" i="19"/>
  <c r="W92" i="19"/>
  <c r="X92" i="19"/>
  <c r="Y92" i="19"/>
  <c r="T93" i="19"/>
  <c r="U93" i="19"/>
  <c r="V93" i="19"/>
  <c r="W93" i="19"/>
  <c r="X93" i="19"/>
  <c r="Y93" i="19"/>
  <c r="T94" i="19"/>
  <c r="U94" i="19"/>
  <c r="V94" i="19"/>
  <c r="W94" i="19"/>
  <c r="X94" i="19"/>
  <c r="Y94" i="19"/>
  <c r="T95" i="19"/>
  <c r="U95" i="19"/>
  <c r="V95" i="19"/>
  <c r="W95" i="19"/>
  <c r="X95" i="19"/>
  <c r="Y95" i="19"/>
  <c r="T96" i="19"/>
  <c r="U96" i="19"/>
  <c r="V96" i="19"/>
  <c r="W96" i="19"/>
  <c r="X96" i="19"/>
  <c r="Y96" i="19"/>
  <c r="T97" i="19"/>
  <c r="U97" i="19"/>
  <c r="V97" i="19"/>
  <c r="W97" i="19"/>
  <c r="X97" i="19"/>
  <c r="Y97" i="19"/>
  <c r="T98" i="19"/>
  <c r="U98" i="19"/>
  <c r="V98" i="19"/>
  <c r="W98" i="19"/>
  <c r="X98" i="19"/>
  <c r="Y98" i="19"/>
  <c r="T99" i="19"/>
  <c r="U99" i="19"/>
  <c r="V99" i="19"/>
  <c r="W99" i="19"/>
  <c r="X99" i="19"/>
  <c r="Y99" i="19"/>
  <c r="T100" i="19"/>
  <c r="U100" i="19"/>
  <c r="V100" i="19"/>
  <c r="W100" i="19"/>
  <c r="X100" i="19"/>
  <c r="Y100" i="19"/>
  <c r="T101" i="19"/>
  <c r="U101" i="19"/>
  <c r="V101" i="19"/>
  <c r="W101" i="19"/>
  <c r="X101" i="19"/>
  <c r="Y101" i="19"/>
  <c r="T102" i="19"/>
  <c r="U102" i="19"/>
  <c r="V102" i="19"/>
  <c r="W102" i="19"/>
  <c r="X102" i="19"/>
  <c r="Y102" i="19"/>
  <c r="T103" i="19"/>
  <c r="U103" i="19"/>
  <c r="V103" i="19"/>
  <c r="W103" i="19"/>
  <c r="X103" i="19"/>
  <c r="Y103" i="19"/>
  <c r="T104" i="19"/>
  <c r="U104" i="19"/>
  <c r="V104" i="19"/>
  <c r="W104" i="19"/>
  <c r="X104" i="19"/>
  <c r="Y104" i="19"/>
  <c r="T105" i="19"/>
  <c r="U105" i="19"/>
  <c r="V105" i="19"/>
  <c r="W105" i="19"/>
  <c r="X105" i="19"/>
  <c r="Y105" i="19"/>
  <c r="T106" i="19"/>
  <c r="U106" i="19"/>
  <c r="V106" i="19"/>
  <c r="W106" i="19"/>
  <c r="X106" i="19"/>
  <c r="Y106" i="19"/>
  <c r="T107" i="19"/>
  <c r="U107" i="19"/>
  <c r="V107" i="19"/>
  <c r="W107" i="19"/>
  <c r="X107" i="19"/>
  <c r="Y107" i="19"/>
  <c r="T108" i="19"/>
  <c r="U108" i="19"/>
  <c r="V108" i="19"/>
  <c r="W108" i="19"/>
  <c r="X108" i="19"/>
  <c r="Y108" i="19"/>
  <c r="T109" i="19"/>
  <c r="U109" i="19"/>
  <c r="V109" i="19"/>
  <c r="W109" i="19"/>
  <c r="X109" i="19"/>
  <c r="Y109" i="19"/>
  <c r="T110" i="19"/>
  <c r="U110" i="19"/>
  <c r="V110" i="19"/>
  <c r="W110" i="19"/>
  <c r="X110" i="19"/>
  <c r="Y110" i="19"/>
  <c r="T111" i="19"/>
  <c r="U111" i="19"/>
  <c r="V111" i="19"/>
  <c r="W111" i="19"/>
  <c r="X111" i="19"/>
  <c r="Y111" i="19"/>
  <c r="T112" i="19"/>
  <c r="U112" i="19"/>
  <c r="V112" i="19"/>
  <c r="W112" i="19"/>
  <c r="X112" i="19"/>
  <c r="Y112" i="19"/>
  <c r="T92" i="20"/>
  <c r="U92" i="20"/>
  <c r="V92" i="20"/>
  <c r="W92" i="20"/>
  <c r="X92" i="20"/>
  <c r="Y92" i="20"/>
  <c r="T93" i="20"/>
  <c r="U93" i="20"/>
  <c r="V93" i="20"/>
  <c r="W93" i="20"/>
  <c r="X93" i="20"/>
  <c r="Y93" i="20"/>
  <c r="T94" i="20"/>
  <c r="U94" i="20"/>
  <c r="V94" i="20"/>
  <c r="W94" i="20"/>
  <c r="X94" i="20"/>
  <c r="Y94" i="20"/>
  <c r="T95" i="20"/>
  <c r="U95" i="20"/>
  <c r="V95" i="20"/>
  <c r="W95" i="20"/>
  <c r="X95" i="20"/>
  <c r="Y95" i="20"/>
  <c r="T96" i="20"/>
  <c r="U96" i="20"/>
  <c r="V96" i="20"/>
  <c r="W96" i="20"/>
  <c r="X96" i="20"/>
  <c r="Y96" i="20"/>
  <c r="T97" i="20"/>
  <c r="U97" i="20"/>
  <c r="V97" i="20"/>
  <c r="W97" i="20"/>
  <c r="X97" i="20"/>
  <c r="Y97" i="20"/>
  <c r="T98" i="20"/>
  <c r="U98" i="20"/>
  <c r="V98" i="20"/>
  <c r="W98" i="20"/>
  <c r="X98" i="20"/>
  <c r="Y98" i="20"/>
  <c r="T99" i="20"/>
  <c r="U99" i="20"/>
  <c r="V99" i="20"/>
  <c r="W99" i="20"/>
  <c r="X99" i="20"/>
  <c r="Y99" i="20"/>
  <c r="T100" i="20"/>
  <c r="U100" i="20"/>
  <c r="V100" i="20"/>
  <c r="W100" i="20"/>
  <c r="X100" i="20"/>
  <c r="Y100" i="20"/>
  <c r="T101" i="20"/>
  <c r="U101" i="20"/>
  <c r="V101" i="20"/>
  <c r="W101" i="20"/>
  <c r="X101" i="20"/>
  <c r="Y101" i="20"/>
  <c r="T102" i="20"/>
  <c r="U102" i="20"/>
  <c r="V102" i="20"/>
  <c r="W102" i="20"/>
  <c r="X102" i="20"/>
  <c r="Y102" i="20"/>
  <c r="T103" i="20"/>
  <c r="U103" i="20"/>
  <c r="V103" i="20"/>
  <c r="W103" i="20"/>
  <c r="X103" i="20"/>
  <c r="Y103" i="20"/>
  <c r="T104" i="20"/>
  <c r="U104" i="20"/>
  <c r="V104" i="20"/>
  <c r="W104" i="20"/>
  <c r="X104" i="20"/>
  <c r="Y104" i="20"/>
  <c r="T105" i="20"/>
  <c r="U105" i="20"/>
  <c r="V105" i="20"/>
  <c r="W105" i="20"/>
  <c r="X105" i="20"/>
  <c r="Y105" i="20"/>
  <c r="T106" i="20"/>
  <c r="U106" i="20"/>
  <c r="V106" i="20"/>
  <c r="W106" i="20"/>
  <c r="X106" i="20"/>
  <c r="Y106" i="20"/>
  <c r="T107" i="20"/>
  <c r="U107" i="20"/>
  <c r="V107" i="20"/>
  <c r="W107" i="20"/>
  <c r="X107" i="20"/>
  <c r="Y107" i="20"/>
  <c r="T108" i="20"/>
  <c r="U108" i="20"/>
  <c r="V108" i="20"/>
  <c r="W108" i="20"/>
  <c r="X108" i="20"/>
  <c r="Y108" i="20"/>
  <c r="T109" i="20"/>
  <c r="U109" i="20"/>
  <c r="V109" i="20"/>
  <c r="W109" i="20"/>
  <c r="X109" i="20"/>
  <c r="Y109" i="20"/>
  <c r="T110" i="20"/>
  <c r="U110" i="20"/>
  <c r="V110" i="20"/>
  <c r="W110" i="20"/>
  <c r="X110" i="20"/>
  <c r="Y110" i="20"/>
  <c r="T111" i="20"/>
  <c r="U111" i="20"/>
  <c r="V111" i="20"/>
  <c r="W111" i="20"/>
  <c r="X111" i="20"/>
  <c r="Y111" i="20"/>
  <c r="T112" i="20"/>
  <c r="U112" i="20"/>
  <c r="V112" i="20"/>
  <c r="W112" i="20"/>
  <c r="X112" i="20"/>
  <c r="Y112" i="20"/>
  <c r="T92" i="21"/>
  <c r="U92" i="21"/>
  <c r="V92" i="21"/>
  <c r="W92" i="21"/>
  <c r="X92" i="21"/>
  <c r="Y92" i="21"/>
  <c r="T93" i="21"/>
  <c r="U93" i="21"/>
  <c r="V93" i="21"/>
  <c r="W93" i="21"/>
  <c r="X93" i="21"/>
  <c r="Y93" i="21"/>
  <c r="T94" i="21"/>
  <c r="U94" i="21"/>
  <c r="V94" i="21"/>
  <c r="W94" i="21"/>
  <c r="X94" i="21"/>
  <c r="Y94" i="21"/>
  <c r="T95" i="21"/>
  <c r="U95" i="21"/>
  <c r="V95" i="21"/>
  <c r="W95" i="21"/>
  <c r="X95" i="21"/>
  <c r="Y95" i="21"/>
  <c r="T96" i="21"/>
  <c r="U96" i="21"/>
  <c r="V96" i="21"/>
  <c r="W96" i="21"/>
  <c r="X96" i="21"/>
  <c r="Y96" i="21"/>
  <c r="T97" i="21"/>
  <c r="U97" i="21"/>
  <c r="V97" i="21"/>
  <c r="W97" i="21"/>
  <c r="X97" i="21"/>
  <c r="Y97" i="21"/>
  <c r="T98" i="21"/>
  <c r="U98" i="21"/>
  <c r="V98" i="21"/>
  <c r="W98" i="21"/>
  <c r="X98" i="21"/>
  <c r="Y98" i="21"/>
  <c r="T99" i="21"/>
  <c r="U99" i="21"/>
  <c r="V99" i="21"/>
  <c r="W99" i="21"/>
  <c r="X99" i="21"/>
  <c r="Y99" i="21"/>
  <c r="T100" i="21"/>
  <c r="U100" i="21"/>
  <c r="V100" i="21"/>
  <c r="W100" i="21"/>
  <c r="X100" i="21"/>
  <c r="Y100" i="21"/>
  <c r="T101" i="21"/>
  <c r="U101" i="21"/>
  <c r="V101" i="21"/>
  <c r="W101" i="21"/>
  <c r="X101" i="21"/>
  <c r="Y101" i="21"/>
  <c r="T102" i="21"/>
  <c r="U102" i="21"/>
  <c r="V102" i="21"/>
  <c r="W102" i="21"/>
  <c r="X102" i="21"/>
  <c r="Y102" i="21"/>
  <c r="T103" i="21"/>
  <c r="U103" i="21"/>
  <c r="V103" i="21"/>
  <c r="W103" i="21"/>
  <c r="X103" i="21"/>
  <c r="Y103" i="21"/>
  <c r="T104" i="21"/>
  <c r="U104" i="21"/>
  <c r="V104" i="21"/>
  <c r="W104" i="21"/>
  <c r="X104" i="21"/>
  <c r="Y104" i="21"/>
  <c r="T105" i="21"/>
  <c r="U105" i="21"/>
  <c r="V105" i="21"/>
  <c r="W105" i="21"/>
  <c r="X105" i="21"/>
  <c r="Y105" i="21"/>
  <c r="T106" i="21"/>
  <c r="U106" i="21"/>
  <c r="V106" i="21"/>
  <c r="W106" i="21"/>
  <c r="X106" i="21"/>
  <c r="Y106" i="21"/>
  <c r="T107" i="21"/>
  <c r="U107" i="21"/>
  <c r="V107" i="21"/>
  <c r="W107" i="21"/>
  <c r="X107" i="21"/>
  <c r="Y107" i="21"/>
  <c r="T108" i="21"/>
  <c r="U108" i="21"/>
  <c r="V108" i="21"/>
  <c r="W108" i="21"/>
  <c r="X108" i="21"/>
  <c r="Y108" i="21"/>
  <c r="T109" i="21"/>
  <c r="U109" i="21"/>
  <c r="V109" i="21"/>
  <c r="W109" i="21"/>
  <c r="X109" i="21"/>
  <c r="Y109" i="21"/>
  <c r="T110" i="21"/>
  <c r="U110" i="21"/>
  <c r="V110" i="21"/>
  <c r="W110" i="21"/>
  <c r="X110" i="21"/>
  <c r="Y110" i="21"/>
  <c r="T111" i="21"/>
  <c r="U111" i="21"/>
  <c r="V111" i="21"/>
  <c r="W111" i="21"/>
  <c r="X111" i="21"/>
  <c r="Y111" i="21"/>
  <c r="T112" i="21"/>
  <c r="U112" i="21"/>
  <c r="V112" i="21"/>
  <c r="W112" i="21"/>
  <c r="X112" i="21"/>
  <c r="Y112" i="21"/>
  <c r="T104" i="33"/>
  <c r="U104" i="33"/>
  <c r="V104" i="33"/>
  <c r="W104" i="33"/>
  <c r="X104" i="33"/>
  <c r="Y104" i="33"/>
  <c r="B69" i="35"/>
  <c r="B645" i="35" s="1"/>
  <c r="A645" i="35" s="1"/>
  <c r="B68" i="35"/>
  <c r="B67" i="35"/>
  <c r="B643" i="35" s="1"/>
  <c r="A643" i="35" s="1"/>
  <c r="B66" i="35"/>
  <c r="B194" i="35" s="1"/>
  <c r="A194" i="35" s="1"/>
  <c r="B65" i="35"/>
  <c r="B449" i="35" s="1"/>
  <c r="A449" i="35" s="1"/>
  <c r="B64" i="35"/>
  <c r="B63" i="35"/>
  <c r="B447" i="35" s="1"/>
  <c r="A447" i="35" s="1"/>
  <c r="B62" i="35"/>
  <c r="B190" i="35" s="1"/>
  <c r="A190" i="35" s="1"/>
  <c r="B61" i="35"/>
  <c r="B637" i="35" s="1"/>
  <c r="A637" i="35" s="1"/>
  <c r="B60" i="35"/>
  <c r="B59" i="35"/>
  <c r="B507" i="35" s="1"/>
  <c r="A507" i="35" s="1"/>
  <c r="B58" i="35"/>
  <c r="B250" i="35" s="1"/>
  <c r="A250" i="35" s="1"/>
  <c r="B57" i="35"/>
  <c r="B505" i="35" s="1"/>
  <c r="A505" i="35" s="1"/>
  <c r="B56" i="35"/>
  <c r="B55" i="35"/>
  <c r="B631" i="35" s="1"/>
  <c r="A631" i="35" s="1"/>
  <c r="B54" i="35"/>
  <c r="B182" i="35" s="1"/>
  <c r="A182" i="35" s="1"/>
  <c r="B53" i="35"/>
  <c r="B565" i="35" s="1"/>
  <c r="A565" i="35" s="1"/>
  <c r="B52" i="35"/>
  <c r="B51" i="35"/>
  <c r="B435" i="35" s="1"/>
  <c r="A435" i="35" s="1"/>
  <c r="B50" i="35"/>
  <c r="B178" i="35" s="1"/>
  <c r="A178" i="35" s="1"/>
  <c r="B49" i="35"/>
  <c r="B497" i="35" s="1"/>
  <c r="A497" i="35" s="1"/>
  <c r="B48" i="35"/>
  <c r="B47" i="35"/>
  <c r="B623" i="35" s="1"/>
  <c r="A623" i="35" s="1"/>
  <c r="B46" i="35"/>
  <c r="B174" i="35" s="1"/>
  <c r="A174" i="35" s="1"/>
  <c r="B45" i="35"/>
  <c r="B557" i="35" s="1"/>
  <c r="A557" i="35" s="1"/>
  <c r="B44" i="35"/>
  <c r="B43" i="35"/>
  <c r="B491" i="35" s="1"/>
  <c r="A491" i="35" s="1"/>
  <c r="B42" i="35"/>
  <c r="B170" i="35" s="1"/>
  <c r="A170" i="35" s="1"/>
  <c r="B41" i="35"/>
  <c r="B489" i="35" s="1"/>
  <c r="A489" i="35" s="1"/>
  <c r="B40" i="35"/>
  <c r="B39" i="35"/>
  <c r="B487" i="35" s="1"/>
  <c r="A487" i="35" s="1"/>
  <c r="B38" i="35"/>
  <c r="B166" i="35" s="1"/>
  <c r="A166" i="35" s="1"/>
  <c r="B37" i="35"/>
  <c r="B485" i="35" s="1"/>
  <c r="A485" i="35" s="1"/>
  <c r="B36" i="35"/>
  <c r="B35" i="35"/>
  <c r="B483" i="35" s="1"/>
  <c r="A483" i="35" s="1"/>
  <c r="B34" i="35"/>
  <c r="B162" i="35" s="1"/>
  <c r="A162" i="35" s="1"/>
  <c r="B33" i="35"/>
  <c r="B481" i="35" s="1"/>
  <c r="A481" i="35" s="1"/>
  <c r="B32" i="35"/>
  <c r="B31" i="35"/>
  <c r="B479" i="35" s="1"/>
  <c r="A479" i="35" s="1"/>
  <c r="B30" i="35"/>
  <c r="B158" i="35" s="1"/>
  <c r="A158" i="35" s="1"/>
  <c r="B29" i="35"/>
  <c r="B477" i="35" s="1"/>
  <c r="A477" i="35" s="1"/>
  <c r="B28" i="35"/>
  <c r="B27" i="35"/>
  <c r="B347" i="35" s="1"/>
  <c r="A347" i="35" s="1"/>
  <c r="B26" i="35"/>
  <c r="B154" i="35" s="1"/>
  <c r="A154" i="35" s="1"/>
  <c r="B25" i="35"/>
  <c r="B345" i="35" s="1"/>
  <c r="A345" i="35" s="1"/>
  <c r="B24" i="35"/>
  <c r="B23" i="35"/>
  <c r="B535" i="35" s="1"/>
  <c r="A535" i="35" s="1"/>
  <c r="B22" i="35"/>
  <c r="B406" i="35" s="1"/>
  <c r="A406" i="35" s="1"/>
  <c r="B21" i="35"/>
  <c r="B597" i="35" s="1"/>
  <c r="A597" i="35" s="1"/>
  <c r="B20" i="35"/>
  <c r="B19" i="35"/>
  <c r="B339" i="35" s="1"/>
  <c r="A339" i="35" s="1"/>
  <c r="B18" i="35"/>
  <c r="B146" i="35" s="1"/>
  <c r="A146" i="35" s="1"/>
  <c r="B17" i="35"/>
  <c r="B337" i="35" s="1"/>
  <c r="A337" i="35" s="1"/>
  <c r="B16" i="35"/>
  <c r="B15" i="35"/>
  <c r="B527" i="35" s="1"/>
  <c r="A527" i="35" s="1"/>
  <c r="B14" i="35"/>
  <c r="B398" i="35" s="1"/>
  <c r="A398" i="35" s="1"/>
  <c r="B13" i="35"/>
  <c r="B589" i="35" s="1"/>
  <c r="A589" i="35" s="1"/>
  <c r="B12" i="35"/>
  <c r="B11" i="35"/>
  <c r="B331" i="35" s="1"/>
  <c r="A331" i="35" s="1"/>
  <c r="B10" i="35"/>
  <c r="B138" i="35" s="1"/>
  <c r="A138" i="35" s="1"/>
  <c r="B9" i="35"/>
  <c r="B329" i="35" s="1"/>
  <c r="A329" i="35" s="1"/>
  <c r="B8" i="35"/>
  <c r="B7" i="35"/>
  <c r="B519" i="35" s="1"/>
  <c r="A519" i="35" s="1"/>
  <c r="B6" i="35"/>
  <c r="B518" i="35" s="1"/>
  <c r="A518" i="35" s="1"/>
  <c r="B67" i="34"/>
  <c r="B68" i="34"/>
  <c r="B69" i="34"/>
  <c r="B66" i="34"/>
  <c r="B58" i="34"/>
  <c r="B59" i="34"/>
  <c r="B60" i="34"/>
  <c r="B61" i="34"/>
  <c r="B62" i="34"/>
  <c r="B63" i="34"/>
  <c r="B64" i="34"/>
  <c r="B57" i="34"/>
  <c r="B45" i="34"/>
  <c r="B46" i="34"/>
  <c r="B47" i="34"/>
  <c r="B48" i="34"/>
  <c r="B49" i="34"/>
  <c r="B50" i="34"/>
  <c r="B51" i="34"/>
  <c r="B52" i="34"/>
  <c r="B53" i="34"/>
  <c r="B54" i="34"/>
  <c r="B55" i="34"/>
  <c r="B44" i="34"/>
  <c r="B22" i="34"/>
  <c r="B23" i="34"/>
  <c r="B24" i="34"/>
  <c r="B25" i="34"/>
  <c r="B26" i="34"/>
  <c r="B27" i="34"/>
  <c r="B28" i="34"/>
  <c r="B29" i="34"/>
  <c r="B30" i="34"/>
  <c r="B31" i="34"/>
  <c r="B32" i="34"/>
  <c r="B33" i="34"/>
  <c r="B34" i="34"/>
  <c r="B35" i="34"/>
  <c r="B36" i="34"/>
  <c r="B37" i="34"/>
  <c r="B38" i="34"/>
  <c r="B39" i="34"/>
  <c r="B40" i="34"/>
  <c r="B41" i="34"/>
  <c r="B42" i="34"/>
  <c r="B21" i="34"/>
  <c r="B8" i="34"/>
  <c r="B9" i="34"/>
  <c r="B10" i="34"/>
  <c r="B11" i="34"/>
  <c r="B12" i="34"/>
  <c r="B13" i="34"/>
  <c r="B14" i="34"/>
  <c r="B15" i="34"/>
  <c r="B16" i="34"/>
  <c r="B17" i="34"/>
  <c r="B18" i="34"/>
  <c r="B19" i="34"/>
  <c r="B7" i="34"/>
  <c r="B20" i="34"/>
  <c r="B43" i="34"/>
  <c r="B56" i="34"/>
  <c r="B65" i="34"/>
  <c r="B6" i="34"/>
  <c r="M26" i="33"/>
  <c r="M30" i="33"/>
  <c r="M38" i="33"/>
  <c r="O40" i="33"/>
  <c r="O41" i="33"/>
  <c r="O42" i="33"/>
  <c r="O43" i="33"/>
  <c r="O45" i="33"/>
  <c r="O46" i="33"/>
  <c r="O49" i="33"/>
  <c r="O50" i="33"/>
  <c r="O52" i="33"/>
  <c r="O65" i="33"/>
  <c r="M69" i="33"/>
  <c r="M74" i="33"/>
  <c r="M79" i="33"/>
  <c r="O80" i="33"/>
  <c r="M83" i="33"/>
  <c r="O84" i="33"/>
  <c r="M87" i="33"/>
  <c r="O88" i="33"/>
  <c r="Z92" i="9"/>
  <c r="Z93" i="9"/>
  <c r="Z94" i="9"/>
  <c r="Z95" i="9"/>
  <c r="Z96" i="9"/>
  <c r="Z97" i="9"/>
  <c r="Z98" i="9"/>
  <c r="Z99" i="9"/>
  <c r="Z100" i="9"/>
  <c r="Z101" i="9"/>
  <c r="Z102" i="9"/>
  <c r="Z103" i="9"/>
  <c r="Z104" i="9"/>
  <c r="Z105" i="9"/>
  <c r="Z106" i="9"/>
  <c r="Z107" i="9"/>
  <c r="Z108" i="9"/>
  <c r="Z109" i="9"/>
  <c r="Z110" i="9"/>
  <c r="Z111" i="9"/>
  <c r="Z112" i="9"/>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26" i="18"/>
  <c r="Z27" i="18"/>
  <c r="Z28" i="18"/>
  <c r="Z29" i="18"/>
  <c r="Z30" i="18"/>
  <c r="Z31" i="18"/>
  <c r="Z32" i="18"/>
  <c r="Z33" i="18"/>
  <c r="Z34" i="18"/>
  <c r="Z35" i="18"/>
  <c r="Z36" i="18"/>
  <c r="Z37" i="18"/>
  <c r="Z38" i="18"/>
  <c r="Z39" i="18"/>
  <c r="Z40" i="18"/>
  <c r="Z41" i="18"/>
  <c r="Z42" i="18"/>
  <c r="Z43" i="18"/>
  <c r="Z44" i="18"/>
  <c r="Z45" i="18"/>
  <c r="Z46" i="18"/>
  <c r="Z47" i="18"/>
  <c r="Z48" i="18"/>
  <c r="Z49" i="18"/>
  <c r="Z50" i="18"/>
  <c r="Z51" i="18"/>
  <c r="Z52" i="18"/>
  <c r="Z53" i="18"/>
  <c r="Z54" i="18"/>
  <c r="Z55" i="18"/>
  <c r="Z56" i="18"/>
  <c r="Z57" i="18"/>
  <c r="Z58" i="18"/>
  <c r="Z59" i="18"/>
  <c r="Z60" i="18"/>
  <c r="Z61" i="18"/>
  <c r="Z62" i="18"/>
  <c r="Z63" i="18"/>
  <c r="Z64" i="18"/>
  <c r="Z65" i="18"/>
  <c r="Z66" i="18"/>
  <c r="Z67" i="18"/>
  <c r="Z68" i="18"/>
  <c r="Z69" i="18"/>
  <c r="Z70" i="18"/>
  <c r="Z71" i="18"/>
  <c r="Z72" i="18"/>
  <c r="Z73" i="18"/>
  <c r="Z74" i="18"/>
  <c r="Z75" i="18"/>
  <c r="Z76" i="18"/>
  <c r="Z77" i="18"/>
  <c r="Z78" i="18"/>
  <c r="Z79" i="18"/>
  <c r="Z80" i="18"/>
  <c r="Z81" i="18"/>
  <c r="Z82" i="18"/>
  <c r="Z83" i="18"/>
  <c r="Z84" i="18"/>
  <c r="Z85" i="18"/>
  <c r="Z86" i="18"/>
  <c r="Z87" i="18"/>
  <c r="Z88" i="18"/>
  <c r="Z89" i="18"/>
  <c r="Z90" i="18"/>
  <c r="Z91" i="18"/>
  <c r="Z92" i="18"/>
  <c r="Z93" i="18"/>
  <c r="Z94" i="18"/>
  <c r="Z95" i="18"/>
  <c r="Z96" i="18"/>
  <c r="Z97" i="18"/>
  <c r="Z98" i="18"/>
  <c r="Z99" i="18"/>
  <c r="Z100" i="18"/>
  <c r="Z101" i="18"/>
  <c r="Z102" i="18"/>
  <c r="Z103" i="18"/>
  <c r="Z104" i="18"/>
  <c r="Z105" i="18"/>
  <c r="Z106" i="18"/>
  <c r="Z107" i="18"/>
  <c r="Z108" i="18"/>
  <c r="Z109" i="18"/>
  <c r="Z110" i="18"/>
  <c r="Z111" i="18"/>
  <c r="Z112" i="18"/>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Z95" i="19"/>
  <c r="Z96" i="19"/>
  <c r="Z97" i="19"/>
  <c r="Z98" i="19"/>
  <c r="Z99" i="19"/>
  <c r="Z100" i="19"/>
  <c r="Z101" i="19"/>
  <c r="Z102" i="19"/>
  <c r="Z103" i="19"/>
  <c r="Z104" i="19"/>
  <c r="Z105" i="19"/>
  <c r="Z106" i="19"/>
  <c r="Z107" i="19"/>
  <c r="Z108" i="19"/>
  <c r="Z109" i="19"/>
  <c r="Z110" i="19"/>
  <c r="Z111" i="19"/>
  <c r="Z112" i="19"/>
  <c r="Z26" i="20"/>
  <c r="Z27" i="20"/>
  <c r="Z28" i="20"/>
  <c r="Z29" i="20"/>
  <c r="Z30" i="20"/>
  <c r="Z31" i="20"/>
  <c r="Z32" i="20"/>
  <c r="Z33" i="20"/>
  <c r="Z34" i="20"/>
  <c r="Z35" i="20"/>
  <c r="Z36" i="20"/>
  <c r="Z37" i="20"/>
  <c r="Z38" i="20"/>
  <c r="Z39" i="20"/>
  <c r="Z40" i="20"/>
  <c r="Z41" i="20"/>
  <c r="Z42" i="20"/>
  <c r="Z43" i="20"/>
  <c r="Z44" i="20"/>
  <c r="Z45" i="20"/>
  <c r="Z46" i="20"/>
  <c r="Z47" i="20"/>
  <c r="Z48" i="20"/>
  <c r="Z49" i="20"/>
  <c r="Z50" i="20"/>
  <c r="Z51" i="20"/>
  <c r="Z52" i="20"/>
  <c r="Z53" i="20"/>
  <c r="Z54" i="20"/>
  <c r="Z55" i="20"/>
  <c r="Z56" i="20"/>
  <c r="Z57" i="20"/>
  <c r="Z58" i="20"/>
  <c r="Z59" i="20"/>
  <c r="Z60" i="20"/>
  <c r="Z61" i="20"/>
  <c r="Z62" i="20"/>
  <c r="Z63" i="20"/>
  <c r="Z64" i="20"/>
  <c r="Z65" i="20"/>
  <c r="Z66" i="20"/>
  <c r="Z67" i="20"/>
  <c r="Z68" i="20"/>
  <c r="Z69" i="20"/>
  <c r="Z70" i="20"/>
  <c r="Z71" i="20"/>
  <c r="Z72" i="20"/>
  <c r="Z73" i="20"/>
  <c r="Z74" i="20"/>
  <c r="Z75" i="20"/>
  <c r="Z76" i="20"/>
  <c r="Z77" i="20"/>
  <c r="Z78" i="20"/>
  <c r="Z79" i="20"/>
  <c r="Z80" i="20"/>
  <c r="Z81" i="20"/>
  <c r="Z82" i="20"/>
  <c r="Z83" i="20"/>
  <c r="Z84" i="20"/>
  <c r="Z85" i="20"/>
  <c r="Z86" i="20"/>
  <c r="Z87" i="20"/>
  <c r="Z88" i="20"/>
  <c r="Z89" i="20"/>
  <c r="Z90" i="20"/>
  <c r="Z91" i="20"/>
  <c r="Z92" i="20"/>
  <c r="Z93" i="20"/>
  <c r="Z94" i="20"/>
  <c r="Z95" i="20"/>
  <c r="Z96" i="20"/>
  <c r="Z97" i="20"/>
  <c r="Z98" i="20"/>
  <c r="Z99" i="20"/>
  <c r="Z100" i="20"/>
  <c r="Z101" i="20"/>
  <c r="Z102" i="20"/>
  <c r="Z103" i="20"/>
  <c r="Z104" i="20"/>
  <c r="Z105" i="20"/>
  <c r="Z106" i="20"/>
  <c r="Z107" i="20"/>
  <c r="Z108" i="20"/>
  <c r="Z109" i="20"/>
  <c r="Z110" i="20"/>
  <c r="Z111" i="20"/>
  <c r="Z112" i="20"/>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25" i="12"/>
  <c r="Z25" i="14"/>
  <c r="Z25" i="15"/>
  <c r="Z25" i="16"/>
  <c r="Z25" i="18"/>
  <c r="Z25" i="17"/>
  <c r="Z25" i="19"/>
  <c r="Z25" i="20"/>
  <c r="Z25" i="21"/>
  <c r="Z25" i="33"/>
  <c r="C636" i="38"/>
  <c r="C637" i="38"/>
  <c r="C638" i="38"/>
  <c r="C639" i="38"/>
  <c r="C640" i="38"/>
  <c r="C641" i="38"/>
  <c r="C642" i="38"/>
  <c r="C643" i="38"/>
  <c r="C644" i="38"/>
  <c r="C645" i="38"/>
  <c r="C636" i="41"/>
  <c r="C637" i="41"/>
  <c r="C638" i="41"/>
  <c r="C639" i="41"/>
  <c r="C640" i="41"/>
  <c r="C641" i="41"/>
  <c r="C642" i="41"/>
  <c r="C643" i="41"/>
  <c r="C644" i="41"/>
  <c r="C645" i="41"/>
  <c r="C637" i="39"/>
  <c r="C638" i="39"/>
  <c r="C639" i="39"/>
  <c r="C640" i="39"/>
  <c r="C641" i="39"/>
  <c r="C642" i="39"/>
  <c r="C643" i="39"/>
  <c r="C644" i="39"/>
  <c r="C645" i="39"/>
  <c r="C636" i="40"/>
  <c r="C636" i="42"/>
  <c r="S25" i="9"/>
  <c r="C636" i="43" s="1"/>
  <c r="C637" i="40"/>
  <c r="C637" i="42"/>
  <c r="S25" i="12"/>
  <c r="C637" i="43" s="1"/>
  <c r="C638" i="40"/>
  <c r="C638" i="42"/>
  <c r="S25" i="14"/>
  <c r="C638" i="43" s="1"/>
  <c r="C639" i="40"/>
  <c r="C639" i="42"/>
  <c r="S25" i="15"/>
  <c r="C639" i="43" s="1"/>
  <c r="C640" i="40"/>
  <c r="C640" i="42"/>
  <c r="S25" i="16"/>
  <c r="C640" i="43" s="1"/>
  <c r="C641" i="40"/>
  <c r="C641" i="42"/>
  <c r="S25" i="18"/>
  <c r="C641" i="43" s="1"/>
  <c r="C642" i="40"/>
  <c r="C642" i="42"/>
  <c r="S25" i="17"/>
  <c r="C642" i="43" s="1"/>
  <c r="C643" i="40"/>
  <c r="C643" i="42"/>
  <c r="S25" i="19"/>
  <c r="C643" i="43" s="1"/>
  <c r="C644" i="40"/>
  <c r="C644" i="42"/>
  <c r="S25" i="20"/>
  <c r="C644" i="43" s="1"/>
  <c r="C645" i="40"/>
  <c r="C645" i="42"/>
  <c r="S25" i="21"/>
  <c r="C645" i="43" s="1"/>
  <c r="S25" i="33"/>
  <c r="D636" i="39"/>
  <c r="D636" i="41"/>
  <c r="D636" i="38"/>
  <c r="D636" i="40"/>
  <c r="D636" i="42"/>
  <c r="D636" i="43"/>
  <c r="E636" i="39"/>
  <c r="E636" i="41"/>
  <c r="E636" i="38"/>
  <c r="E636" i="40"/>
  <c r="E636" i="42"/>
  <c r="E636" i="43"/>
  <c r="F636" i="39"/>
  <c r="F636" i="41"/>
  <c r="F636" i="38"/>
  <c r="F636" i="40"/>
  <c r="F636" i="42"/>
  <c r="F636" i="43"/>
  <c r="G636" i="39"/>
  <c r="G636" i="41"/>
  <c r="G636" i="38"/>
  <c r="G636" i="40"/>
  <c r="G636" i="42"/>
  <c r="G636" i="43"/>
  <c r="H636" i="39"/>
  <c r="H636" i="41"/>
  <c r="H636" i="38"/>
  <c r="H636" i="40"/>
  <c r="H636" i="42"/>
  <c r="H636" i="43"/>
  <c r="I636" i="39"/>
  <c r="I636" i="41"/>
  <c r="I636" i="38"/>
  <c r="I636" i="40"/>
  <c r="I636" i="42"/>
  <c r="I636" i="43"/>
  <c r="J636" i="39"/>
  <c r="J636" i="41"/>
  <c r="J636" i="38"/>
  <c r="J636" i="40"/>
  <c r="J636" i="42"/>
  <c r="J636" i="43"/>
  <c r="K636" i="39"/>
  <c r="K636" i="41"/>
  <c r="K636" i="38"/>
  <c r="K636" i="40"/>
  <c r="K636" i="42"/>
  <c r="K636" i="43"/>
  <c r="L636" i="39"/>
  <c r="L636" i="41"/>
  <c r="L636" i="38"/>
  <c r="L636" i="40"/>
  <c r="L636" i="42"/>
  <c r="L636" i="43"/>
  <c r="M636" i="39"/>
  <c r="M636" i="41"/>
  <c r="M636" i="38"/>
  <c r="M636" i="40"/>
  <c r="M636" i="42"/>
  <c r="M636" i="43"/>
  <c r="N636" i="39"/>
  <c r="N636" i="41"/>
  <c r="N636" i="38"/>
  <c r="N636" i="40"/>
  <c r="N636" i="42"/>
  <c r="N636" i="43"/>
  <c r="O636" i="39"/>
  <c r="O636" i="41"/>
  <c r="O636" i="38"/>
  <c r="O636" i="40"/>
  <c r="O636" i="42"/>
  <c r="O636" i="43"/>
  <c r="P636" i="39"/>
  <c r="P636" i="41"/>
  <c r="P636" i="38"/>
  <c r="P636" i="40"/>
  <c r="P636" i="42"/>
  <c r="P636" i="43"/>
  <c r="Q636" i="39"/>
  <c r="Q636" i="41"/>
  <c r="Q636" i="38"/>
  <c r="Q636" i="40"/>
  <c r="Q636" i="42"/>
  <c r="Q636" i="43"/>
  <c r="R636" i="39"/>
  <c r="R636" i="41"/>
  <c r="R636" i="38"/>
  <c r="R636" i="40"/>
  <c r="R636" i="42"/>
  <c r="R636" i="43"/>
  <c r="S636" i="39"/>
  <c r="S636" i="41"/>
  <c r="S636" i="38"/>
  <c r="S636" i="40"/>
  <c r="S636" i="42"/>
  <c r="S636" i="43"/>
  <c r="T636" i="39"/>
  <c r="T636" i="41"/>
  <c r="T636" i="38"/>
  <c r="T636" i="40"/>
  <c r="T636" i="42"/>
  <c r="T636" i="43"/>
  <c r="U636" i="39"/>
  <c r="U636" i="41"/>
  <c r="U636" i="38"/>
  <c r="U636" i="40"/>
  <c r="U636" i="42"/>
  <c r="U636" i="43"/>
  <c r="V636" i="39"/>
  <c r="V636" i="41"/>
  <c r="V636" i="38"/>
  <c r="V636" i="40"/>
  <c r="V636" i="42"/>
  <c r="V636" i="43"/>
  <c r="W636" i="39"/>
  <c r="W636" i="41"/>
  <c r="W636" i="38"/>
  <c r="W636" i="40"/>
  <c r="W636" i="42"/>
  <c r="W636" i="43"/>
  <c r="X636" i="39"/>
  <c r="X636" i="41"/>
  <c r="X636" i="38"/>
  <c r="X636" i="40"/>
  <c r="X636" i="42"/>
  <c r="X636" i="43"/>
  <c r="Y636" i="39"/>
  <c r="Y636" i="41"/>
  <c r="Y636" i="38"/>
  <c r="Y636" i="40"/>
  <c r="Y636" i="42"/>
  <c r="Y636" i="43"/>
  <c r="Z636" i="39"/>
  <c r="Z636" i="41"/>
  <c r="Z636" i="38"/>
  <c r="Z636" i="40"/>
  <c r="Z636" i="42"/>
  <c r="Z636" i="43"/>
  <c r="AA636" i="39"/>
  <c r="AA636" i="41"/>
  <c r="AA636" i="38"/>
  <c r="AA636" i="40"/>
  <c r="AA636" i="42"/>
  <c r="AA636" i="43"/>
  <c r="AB636" i="7"/>
  <c r="AB636" i="39"/>
  <c r="AB636" i="41"/>
  <c r="AB636" i="38"/>
  <c r="AB636" i="40"/>
  <c r="AB636" i="42"/>
  <c r="AB636" i="43"/>
  <c r="AC636" i="39"/>
  <c r="AC636" i="41"/>
  <c r="AC636" i="38"/>
  <c r="AC636" i="40"/>
  <c r="AC636" i="42"/>
  <c r="AC636" i="43"/>
  <c r="AD636" i="39"/>
  <c r="AD636" i="41"/>
  <c r="AD636" i="38"/>
  <c r="AD636" i="40"/>
  <c r="AD636" i="42"/>
  <c r="AD636" i="43"/>
  <c r="AE636" i="39"/>
  <c r="AE636" i="41"/>
  <c r="AE636" i="38"/>
  <c r="AE636" i="40"/>
  <c r="AE636" i="42"/>
  <c r="AE636" i="43"/>
  <c r="AF636" i="39"/>
  <c r="AF636" i="41"/>
  <c r="AF636" i="38"/>
  <c r="AF636" i="40"/>
  <c r="AF636" i="42"/>
  <c r="AF636" i="43"/>
  <c r="AG636" i="39"/>
  <c r="AG636" i="41"/>
  <c r="AG636" i="38"/>
  <c r="AG636" i="40"/>
  <c r="AG636" i="42"/>
  <c r="AG636" i="43"/>
  <c r="AH636" i="39"/>
  <c r="AH636" i="41"/>
  <c r="AH636" i="38"/>
  <c r="AH636" i="40"/>
  <c r="AH636" i="42"/>
  <c r="AH636" i="43"/>
  <c r="AI636" i="39"/>
  <c r="AI636" i="41"/>
  <c r="AI636" i="38"/>
  <c r="AI636" i="40"/>
  <c r="AI636" i="42"/>
  <c r="AI636" i="43"/>
  <c r="AJ636" i="39"/>
  <c r="AJ636" i="41"/>
  <c r="AJ636" i="38"/>
  <c r="AJ636" i="40"/>
  <c r="AJ636" i="42"/>
  <c r="AJ636" i="43"/>
  <c r="AK636" i="39"/>
  <c r="AK636" i="41"/>
  <c r="AK636" i="38"/>
  <c r="AK636" i="40"/>
  <c r="AK636" i="42"/>
  <c r="AK636" i="43"/>
  <c r="AL636" i="7"/>
  <c r="AL636" i="39"/>
  <c r="AL636" i="41"/>
  <c r="AL636" i="38"/>
  <c r="AL636" i="40"/>
  <c r="AL636" i="42"/>
  <c r="AL636" i="43"/>
  <c r="AM636" i="7"/>
  <c r="AM636" i="39"/>
  <c r="AM636" i="41"/>
  <c r="AM636" i="38"/>
  <c r="AM636" i="40"/>
  <c r="AM636" i="42"/>
  <c r="AM636" i="43"/>
  <c r="AN636" i="39"/>
  <c r="AN636" i="41"/>
  <c r="AN636" i="38"/>
  <c r="AN636" i="40"/>
  <c r="AN636" i="42"/>
  <c r="AN636" i="43"/>
  <c r="AO636" i="39"/>
  <c r="AO636" i="41"/>
  <c r="AO636" i="38"/>
  <c r="AO636" i="40"/>
  <c r="AO636" i="42"/>
  <c r="AO636" i="43"/>
  <c r="AP636" i="39"/>
  <c r="AP636" i="41"/>
  <c r="AP636" i="38"/>
  <c r="AP636" i="40"/>
  <c r="AP636" i="42"/>
  <c r="AP636" i="43"/>
  <c r="AQ636" i="39"/>
  <c r="AQ636" i="41"/>
  <c r="AQ636" i="38"/>
  <c r="AQ636" i="40"/>
  <c r="AQ636" i="42"/>
  <c r="AQ636" i="43"/>
  <c r="AR636" i="39"/>
  <c r="AR636" i="41"/>
  <c r="AR636" i="38"/>
  <c r="AR636" i="40"/>
  <c r="AR636" i="42"/>
  <c r="AR636" i="43"/>
  <c r="AS636" i="39"/>
  <c r="AS636" i="41"/>
  <c r="AS636" i="38"/>
  <c r="AS636" i="40"/>
  <c r="AS636" i="42"/>
  <c r="AS636" i="43"/>
  <c r="AT636" i="7"/>
  <c r="AT636" i="39"/>
  <c r="AT636" i="41"/>
  <c r="AT636" i="38"/>
  <c r="AT636" i="40"/>
  <c r="AT636" i="42"/>
  <c r="AT636" i="43"/>
  <c r="AU636" i="39"/>
  <c r="AU636" i="41"/>
  <c r="AU636" i="38"/>
  <c r="AU636" i="40"/>
  <c r="AU636" i="42"/>
  <c r="AU636" i="43"/>
  <c r="AV636" i="39"/>
  <c r="AV636" i="41"/>
  <c r="AV636" i="38"/>
  <c r="AV636" i="40"/>
  <c r="AV636" i="42"/>
  <c r="AV636" i="43"/>
  <c r="AW636" i="39"/>
  <c r="AW636" i="41"/>
  <c r="AW636" i="38"/>
  <c r="AW636" i="40"/>
  <c r="AW636" i="42"/>
  <c r="AW636" i="43"/>
  <c r="AX636" i="39"/>
  <c r="AX636" i="41"/>
  <c r="AX636" i="38"/>
  <c r="AX636" i="40"/>
  <c r="AX636" i="42"/>
  <c r="AX636" i="43"/>
  <c r="AY636" i="39"/>
  <c r="AY636" i="41"/>
  <c r="AY636" i="38"/>
  <c r="AY636" i="40"/>
  <c r="AY636" i="42"/>
  <c r="AY636" i="43"/>
  <c r="AZ636" i="39"/>
  <c r="AZ636" i="41"/>
  <c r="AZ636" i="38"/>
  <c r="AZ636" i="40"/>
  <c r="AZ636" i="42"/>
  <c r="AZ636" i="43"/>
  <c r="BA636" i="7"/>
  <c r="BA636" i="39"/>
  <c r="BA636" i="41"/>
  <c r="BA636" i="38"/>
  <c r="BA636" i="40"/>
  <c r="BA636" i="42"/>
  <c r="BA636" i="43"/>
  <c r="BB636" i="39"/>
  <c r="BB636" i="41"/>
  <c r="BB636" i="38"/>
  <c r="BB636" i="40"/>
  <c r="BB636" i="42"/>
  <c r="BB636" i="43"/>
  <c r="BC636" i="39"/>
  <c r="BC636" i="41"/>
  <c r="BC636" i="38"/>
  <c r="BC636" i="40"/>
  <c r="BC636" i="42"/>
  <c r="BC636" i="43"/>
  <c r="BD636" i="39"/>
  <c r="BD636" i="41"/>
  <c r="BD636" i="38"/>
  <c r="BD636" i="40"/>
  <c r="BD636" i="42"/>
  <c r="BD636" i="43"/>
  <c r="BE636" i="39"/>
  <c r="BE636" i="41"/>
  <c r="BE636" i="38"/>
  <c r="BE636" i="40"/>
  <c r="BE636" i="42"/>
  <c r="BE636" i="43"/>
  <c r="BF636" i="39"/>
  <c r="BF636" i="41"/>
  <c r="BF636" i="38"/>
  <c r="BF636" i="40"/>
  <c r="BF636" i="42"/>
  <c r="BF636" i="43"/>
  <c r="BG636" i="39"/>
  <c r="BG636" i="41"/>
  <c r="BG636" i="38"/>
  <c r="BG636" i="40"/>
  <c r="BG636" i="42"/>
  <c r="BG636" i="43"/>
  <c r="BH636" i="39"/>
  <c r="BH636" i="41"/>
  <c r="BH636" i="38"/>
  <c r="BH636" i="40"/>
  <c r="BH636" i="42"/>
  <c r="BH636" i="43"/>
  <c r="BI636" i="39"/>
  <c r="BI636" i="41"/>
  <c r="BI636" i="38"/>
  <c r="BI636" i="40"/>
  <c r="BI636" i="42"/>
  <c r="BI636" i="43"/>
  <c r="BJ636" i="39"/>
  <c r="BJ636" i="41"/>
  <c r="BJ636" i="38"/>
  <c r="BJ636" i="40"/>
  <c r="BJ636" i="42"/>
  <c r="BJ636" i="43"/>
  <c r="BK636" i="39"/>
  <c r="BK636" i="41"/>
  <c r="BK636" i="38"/>
  <c r="BK636" i="40"/>
  <c r="BK636" i="42"/>
  <c r="BK636" i="43"/>
  <c r="BL636" i="7"/>
  <c r="BL636" i="39"/>
  <c r="BL636" i="41"/>
  <c r="BL636" i="38"/>
  <c r="BL636" i="40"/>
  <c r="BL636" i="42"/>
  <c r="BL636" i="43"/>
  <c r="BM636" i="39"/>
  <c r="BM636" i="41"/>
  <c r="BM636" i="38"/>
  <c r="BM636" i="40"/>
  <c r="BM636" i="42"/>
  <c r="BM636" i="43"/>
  <c r="D637" i="39"/>
  <c r="D637" i="41"/>
  <c r="D637" i="38"/>
  <c r="D637" i="40"/>
  <c r="D637" i="42"/>
  <c r="D637" i="43"/>
  <c r="E637" i="39"/>
  <c r="E637" i="41"/>
  <c r="E637" i="38"/>
  <c r="E637" i="40"/>
  <c r="E637" i="42"/>
  <c r="E637" i="43"/>
  <c r="F637" i="39"/>
  <c r="F637" i="41"/>
  <c r="F637" i="38"/>
  <c r="F637" i="40"/>
  <c r="F637" i="42"/>
  <c r="F637" i="43"/>
  <c r="G637" i="39"/>
  <c r="G637" i="41"/>
  <c r="G637" i="38"/>
  <c r="G637" i="40"/>
  <c r="G637" i="42"/>
  <c r="G637" i="43"/>
  <c r="H637" i="39"/>
  <c r="H637" i="41"/>
  <c r="H637" i="38"/>
  <c r="H637" i="40"/>
  <c r="H637" i="42"/>
  <c r="H637" i="43"/>
  <c r="I637" i="39"/>
  <c r="I637" i="41"/>
  <c r="I637" i="38"/>
  <c r="I637" i="40"/>
  <c r="I637" i="42"/>
  <c r="I637" i="43"/>
  <c r="J637" i="39"/>
  <c r="J637" i="41"/>
  <c r="J637" i="38"/>
  <c r="J637" i="40"/>
  <c r="J637" i="42"/>
  <c r="J637" i="43"/>
  <c r="K637" i="39"/>
  <c r="K637" i="41"/>
  <c r="K637" i="38"/>
  <c r="K637" i="40"/>
  <c r="K637" i="42"/>
  <c r="K637" i="43"/>
  <c r="L637" i="39"/>
  <c r="L637" i="41"/>
  <c r="L637" i="38"/>
  <c r="L637" i="40"/>
  <c r="L637" i="42"/>
  <c r="L637" i="43"/>
  <c r="M637" i="39"/>
  <c r="M637" i="41"/>
  <c r="M637" i="38"/>
  <c r="M637" i="40"/>
  <c r="M637" i="42"/>
  <c r="M637" i="43"/>
  <c r="N637" i="39"/>
  <c r="N637" i="41"/>
  <c r="N637" i="38"/>
  <c r="N637" i="40"/>
  <c r="N637" i="42"/>
  <c r="N637" i="43"/>
  <c r="O637" i="39"/>
  <c r="O637" i="41"/>
  <c r="O637" i="38"/>
  <c r="O637" i="40"/>
  <c r="O637" i="42"/>
  <c r="O637" i="43"/>
  <c r="P637" i="39"/>
  <c r="P637" i="41"/>
  <c r="P637" i="38"/>
  <c r="P637" i="40"/>
  <c r="P637" i="42"/>
  <c r="P637" i="43"/>
  <c r="Q637" i="39"/>
  <c r="Q637" i="41"/>
  <c r="Q637" i="38"/>
  <c r="Q637" i="40"/>
  <c r="Q637" i="42"/>
  <c r="Q637" i="43"/>
  <c r="R637" i="39"/>
  <c r="R637" i="41"/>
  <c r="R637" i="38"/>
  <c r="R637" i="40"/>
  <c r="R637" i="42"/>
  <c r="R637" i="43"/>
  <c r="S637" i="39"/>
  <c r="S637" i="41"/>
  <c r="S637" i="38"/>
  <c r="S637" i="40"/>
  <c r="S637" i="42"/>
  <c r="S637" i="43"/>
  <c r="T637" i="39"/>
  <c r="T637" i="41"/>
  <c r="T637" i="38"/>
  <c r="T637" i="40"/>
  <c r="T637" i="42"/>
  <c r="T637" i="43"/>
  <c r="U637" i="39"/>
  <c r="U637" i="41"/>
  <c r="U637" i="38"/>
  <c r="U637" i="40"/>
  <c r="U637" i="42"/>
  <c r="U637" i="43"/>
  <c r="V637" i="39"/>
  <c r="V637" i="41"/>
  <c r="V637" i="38"/>
  <c r="V637" i="40"/>
  <c r="V637" i="42"/>
  <c r="V637" i="43"/>
  <c r="W637" i="39"/>
  <c r="W637" i="41"/>
  <c r="W637" i="38"/>
  <c r="W637" i="40"/>
  <c r="W637" i="42"/>
  <c r="W637" i="43"/>
  <c r="X637" i="39"/>
  <c r="X637" i="41"/>
  <c r="X637" i="38"/>
  <c r="X637" i="40"/>
  <c r="X637" i="42"/>
  <c r="X637" i="43"/>
  <c r="Y637" i="39"/>
  <c r="Y637" i="41"/>
  <c r="Y637" i="38"/>
  <c r="Y637" i="40"/>
  <c r="Y637" i="42"/>
  <c r="Y637" i="43"/>
  <c r="Z637" i="39"/>
  <c r="Z637" i="41"/>
  <c r="Z637" i="38"/>
  <c r="Z637" i="40"/>
  <c r="Z637" i="42"/>
  <c r="Z637" i="43"/>
  <c r="AA637" i="39"/>
  <c r="AA637" i="41"/>
  <c r="AA637" i="38"/>
  <c r="AA637" i="40"/>
  <c r="AA637" i="42"/>
  <c r="AA637" i="43"/>
  <c r="AB637" i="7"/>
  <c r="AB637" i="39"/>
  <c r="AB637" i="41"/>
  <c r="AB637" i="38"/>
  <c r="AB637" i="40"/>
  <c r="AB637" i="42"/>
  <c r="AB637" i="43"/>
  <c r="AC637" i="7"/>
  <c r="AC637" i="39"/>
  <c r="AC637" i="41"/>
  <c r="AC637" i="38"/>
  <c r="AC637" i="40"/>
  <c r="AC637" i="42"/>
  <c r="AC637" i="43"/>
  <c r="AD637" i="7"/>
  <c r="AD637" i="39"/>
  <c r="AD637" i="41"/>
  <c r="AD637" i="38"/>
  <c r="AD637" i="40"/>
  <c r="AD637" i="42"/>
  <c r="AD637" i="43"/>
  <c r="AE637" i="7"/>
  <c r="AE637" i="39"/>
  <c r="AE637" i="41"/>
  <c r="AE637" i="38"/>
  <c r="AE637" i="40"/>
  <c r="AE637" i="42"/>
  <c r="AE637" i="43"/>
  <c r="AF637" i="7"/>
  <c r="AF637" i="39"/>
  <c r="AF637" i="41"/>
  <c r="AF637" i="38"/>
  <c r="AF637" i="40"/>
  <c r="AF637" i="42"/>
  <c r="AF637" i="43"/>
  <c r="AG637" i="7"/>
  <c r="AG637" i="39"/>
  <c r="AG637" i="41"/>
  <c r="AG637" i="38"/>
  <c r="AG637" i="40"/>
  <c r="AG637" i="42"/>
  <c r="AG637" i="43"/>
  <c r="AH637" i="7"/>
  <c r="AH637" i="39"/>
  <c r="AH637" i="41"/>
  <c r="AH637" i="38"/>
  <c r="AH637" i="40"/>
  <c r="AH637" i="42"/>
  <c r="AH637" i="43"/>
  <c r="AI637" i="7"/>
  <c r="AI637" i="39"/>
  <c r="AI637" i="41"/>
  <c r="AI637" i="38"/>
  <c r="AI637" i="40"/>
  <c r="AI637" i="42"/>
  <c r="AI637" i="43"/>
  <c r="AJ637" i="7"/>
  <c r="AJ637" i="39"/>
  <c r="AJ637" i="41"/>
  <c r="AJ637" i="38"/>
  <c r="AJ637" i="40"/>
  <c r="AJ637" i="42"/>
  <c r="AJ637" i="43"/>
  <c r="AK637" i="7"/>
  <c r="AK637" i="39"/>
  <c r="AK637" i="41"/>
  <c r="AK637" i="38"/>
  <c r="AK637" i="40"/>
  <c r="AK637" i="42"/>
  <c r="AK637" i="43"/>
  <c r="AL637" i="7"/>
  <c r="AL637" i="39"/>
  <c r="AL637" i="41"/>
  <c r="AL637" i="38"/>
  <c r="AL637" i="40"/>
  <c r="AL637" i="42"/>
  <c r="AL637" i="43"/>
  <c r="AM637" i="7"/>
  <c r="AM637" i="39"/>
  <c r="AM637" i="41"/>
  <c r="AM637" i="38"/>
  <c r="AM637" i="40"/>
  <c r="AM637" i="42"/>
  <c r="AM637" i="43"/>
  <c r="AN637" i="7"/>
  <c r="AN637" i="39"/>
  <c r="AN637" i="41"/>
  <c r="AN637" i="38"/>
  <c r="AN637" i="40"/>
  <c r="AN637" i="42"/>
  <c r="AN637" i="43"/>
  <c r="AO637" i="7"/>
  <c r="AO637" i="39"/>
  <c r="AO637" i="41"/>
  <c r="AO637" i="38"/>
  <c r="AO637" i="40"/>
  <c r="AO637" i="42"/>
  <c r="AO637" i="43"/>
  <c r="AP637" i="7"/>
  <c r="AP637" i="39"/>
  <c r="AP637" i="41"/>
  <c r="AP637" i="38"/>
  <c r="AP637" i="40"/>
  <c r="AP637" i="42"/>
  <c r="AP637" i="43"/>
  <c r="AQ637" i="7"/>
  <c r="AQ637" i="39"/>
  <c r="AQ637" i="41"/>
  <c r="AQ637" i="38"/>
  <c r="AQ637" i="40"/>
  <c r="AQ637" i="42"/>
  <c r="AQ637" i="43"/>
  <c r="AR637" i="7"/>
  <c r="AR637" i="39"/>
  <c r="AR637" i="41"/>
  <c r="AR637" i="38"/>
  <c r="AR637" i="40"/>
  <c r="AR637" i="42"/>
  <c r="AR637" i="43"/>
  <c r="AS637" i="7"/>
  <c r="AS637" i="39"/>
  <c r="AS637" i="41"/>
  <c r="AS637" i="38"/>
  <c r="AS637" i="40"/>
  <c r="AS637" i="42"/>
  <c r="AS637" i="43"/>
  <c r="AT637" i="7"/>
  <c r="AT637" i="39"/>
  <c r="AT637" i="41"/>
  <c r="AT637" i="38"/>
  <c r="AT637" i="40"/>
  <c r="AT637" i="42"/>
  <c r="AT637" i="43"/>
  <c r="AU637" i="7"/>
  <c r="AU637" i="39"/>
  <c r="AU637" i="41"/>
  <c r="AU637" i="38"/>
  <c r="AU637" i="40"/>
  <c r="AU637" i="42"/>
  <c r="AU637" i="43"/>
  <c r="AV637" i="7"/>
  <c r="AV637" i="39"/>
  <c r="AV637" i="41"/>
  <c r="AV637" i="38"/>
  <c r="AV637" i="40"/>
  <c r="AV637" i="42"/>
  <c r="AV637" i="43"/>
  <c r="AW637" i="7"/>
  <c r="AW637" i="39"/>
  <c r="AW637" i="41"/>
  <c r="AW637" i="38"/>
  <c r="AW637" i="40"/>
  <c r="AW637" i="42"/>
  <c r="AW637" i="43"/>
  <c r="AX637" i="7"/>
  <c r="AX637" i="39"/>
  <c r="AX637" i="41"/>
  <c r="AX637" i="38"/>
  <c r="AX637" i="40"/>
  <c r="AX637" i="42"/>
  <c r="AX637" i="43"/>
  <c r="AY637" i="7"/>
  <c r="AY637" i="39"/>
  <c r="AY637" i="41"/>
  <c r="AY637" i="38"/>
  <c r="AY637" i="40"/>
  <c r="AY637" i="42"/>
  <c r="AY637" i="43"/>
  <c r="AZ637" i="7"/>
  <c r="AZ637" i="39"/>
  <c r="AZ637" i="41"/>
  <c r="AZ637" i="38"/>
  <c r="AZ637" i="40"/>
  <c r="AZ637" i="42"/>
  <c r="AZ637" i="43"/>
  <c r="BA637" i="7"/>
  <c r="BA637" i="39"/>
  <c r="BA637" i="41"/>
  <c r="BA637" i="38"/>
  <c r="BA637" i="40"/>
  <c r="BA637" i="42"/>
  <c r="BA637" i="43"/>
  <c r="BB637" i="7"/>
  <c r="BB637" i="39"/>
  <c r="BB637" i="41"/>
  <c r="BB637" i="38"/>
  <c r="BB637" i="40"/>
  <c r="BB637" i="42"/>
  <c r="BB637" i="43"/>
  <c r="BC637" i="7"/>
  <c r="BC637" i="39"/>
  <c r="BC637" i="41"/>
  <c r="BC637" i="38"/>
  <c r="BC637" i="40"/>
  <c r="BC637" i="42"/>
  <c r="BC637" i="43"/>
  <c r="BD637" i="7"/>
  <c r="BD637" i="39"/>
  <c r="BD637" i="41"/>
  <c r="BD637" i="38"/>
  <c r="BD637" i="40"/>
  <c r="BD637" i="42"/>
  <c r="BD637" i="43"/>
  <c r="BE637" i="7"/>
  <c r="BE637" i="39"/>
  <c r="BE637" i="41"/>
  <c r="BE637" i="38"/>
  <c r="BE637" i="40"/>
  <c r="BE637" i="42"/>
  <c r="BE637" i="43"/>
  <c r="BF637" i="7"/>
  <c r="BF637" i="39"/>
  <c r="BF637" i="41"/>
  <c r="BF637" i="38"/>
  <c r="BF637" i="40"/>
  <c r="BF637" i="42"/>
  <c r="BF637" i="43"/>
  <c r="BG637" i="7"/>
  <c r="BG637" i="39"/>
  <c r="BG637" i="41"/>
  <c r="BG637" i="38"/>
  <c r="BG637" i="40"/>
  <c r="BG637" i="42"/>
  <c r="BG637" i="43"/>
  <c r="BH637" i="7"/>
  <c r="BH637" i="39"/>
  <c r="BH637" i="41"/>
  <c r="BH637" i="38"/>
  <c r="BH637" i="40"/>
  <c r="BH637" i="42"/>
  <c r="BH637" i="43"/>
  <c r="BI637" i="7"/>
  <c r="BI637" i="39"/>
  <c r="BI637" i="41"/>
  <c r="BI637" i="38"/>
  <c r="BI637" i="40"/>
  <c r="BI637" i="42"/>
  <c r="BI637" i="43"/>
  <c r="BJ637" i="7"/>
  <c r="BJ637" i="39"/>
  <c r="BJ637" i="41"/>
  <c r="BJ637" i="38"/>
  <c r="BJ637" i="40"/>
  <c r="BJ637" i="42"/>
  <c r="BJ637" i="43"/>
  <c r="BK637" i="7"/>
  <c r="BK637" i="39"/>
  <c r="BK637" i="41"/>
  <c r="BK637" i="38"/>
  <c r="BK637" i="40"/>
  <c r="BK637" i="42"/>
  <c r="BK637" i="43"/>
  <c r="BL637" i="7"/>
  <c r="BL637" i="39"/>
  <c r="BL637" i="41"/>
  <c r="BL637" i="38"/>
  <c r="BL637" i="40"/>
  <c r="BL637" i="42"/>
  <c r="BL637" i="43"/>
  <c r="BM637" i="7"/>
  <c r="BM637" i="39"/>
  <c r="BM637" i="41"/>
  <c r="BM637" i="38"/>
  <c r="BM637" i="40"/>
  <c r="BM637" i="42"/>
  <c r="BM637" i="43"/>
  <c r="D638" i="39"/>
  <c r="D638" i="41"/>
  <c r="D638" i="38"/>
  <c r="D638" i="40"/>
  <c r="D638" i="42"/>
  <c r="D638" i="43"/>
  <c r="E638" i="39"/>
  <c r="E638" i="41"/>
  <c r="E638" i="38"/>
  <c r="E638" i="40"/>
  <c r="E638" i="42"/>
  <c r="E638" i="43"/>
  <c r="F638" i="39"/>
  <c r="F638" i="41"/>
  <c r="F638" i="38"/>
  <c r="F638" i="40"/>
  <c r="F638" i="42"/>
  <c r="F638" i="43"/>
  <c r="G638" i="39"/>
  <c r="G638" i="41"/>
  <c r="G638" i="38"/>
  <c r="G638" i="40"/>
  <c r="G638" i="42"/>
  <c r="G638" i="43"/>
  <c r="H638" i="39"/>
  <c r="H638" i="41"/>
  <c r="H638" i="38"/>
  <c r="H638" i="40"/>
  <c r="H638" i="42"/>
  <c r="H638" i="43"/>
  <c r="I638" i="39"/>
  <c r="I638" i="41"/>
  <c r="I638" i="38"/>
  <c r="I638" i="40"/>
  <c r="I638" i="42"/>
  <c r="I638" i="43"/>
  <c r="J638" i="39"/>
  <c r="J638" i="41"/>
  <c r="J638" i="38"/>
  <c r="J638" i="40"/>
  <c r="J638" i="42"/>
  <c r="J638" i="43"/>
  <c r="K638" i="39"/>
  <c r="K638" i="41"/>
  <c r="K638" i="38"/>
  <c r="K638" i="40"/>
  <c r="K638" i="42"/>
  <c r="K638" i="43"/>
  <c r="L638" i="39"/>
  <c r="L638" i="41"/>
  <c r="L638" i="38"/>
  <c r="L638" i="40"/>
  <c r="L638" i="42"/>
  <c r="L638" i="43"/>
  <c r="M638" i="39"/>
  <c r="M638" i="41"/>
  <c r="M638" i="38"/>
  <c r="M638" i="40"/>
  <c r="M638" i="42"/>
  <c r="M638" i="43"/>
  <c r="N638" i="39"/>
  <c r="N638" i="41"/>
  <c r="N638" i="38"/>
  <c r="N638" i="40"/>
  <c r="N638" i="42"/>
  <c r="N638" i="43"/>
  <c r="O638" i="39"/>
  <c r="O638" i="41"/>
  <c r="O638" i="38"/>
  <c r="O638" i="40"/>
  <c r="O638" i="42"/>
  <c r="O638" i="43"/>
  <c r="P638" i="39"/>
  <c r="P638" i="41"/>
  <c r="P638" i="38"/>
  <c r="P638" i="40"/>
  <c r="P638" i="42"/>
  <c r="P638" i="43"/>
  <c r="Q638" i="39"/>
  <c r="Q638" i="41"/>
  <c r="Q638" i="38"/>
  <c r="Q638" i="40"/>
  <c r="Q638" i="42"/>
  <c r="Q638" i="43"/>
  <c r="R638" i="39"/>
  <c r="R638" i="41"/>
  <c r="R638" i="38"/>
  <c r="R638" i="40"/>
  <c r="R638" i="42"/>
  <c r="R638" i="43"/>
  <c r="S638" i="39"/>
  <c r="S638" i="41"/>
  <c r="S638" i="38"/>
  <c r="S638" i="40"/>
  <c r="S638" i="42"/>
  <c r="S638" i="43"/>
  <c r="T638" i="39"/>
  <c r="T638" i="41"/>
  <c r="T638" i="38"/>
  <c r="T638" i="40"/>
  <c r="T638" i="42"/>
  <c r="T638" i="43"/>
  <c r="U638" i="39"/>
  <c r="U638" i="41"/>
  <c r="U638" i="38"/>
  <c r="U638" i="40"/>
  <c r="U638" i="42"/>
  <c r="U638" i="43"/>
  <c r="V638" i="39"/>
  <c r="V638" i="41"/>
  <c r="V638" i="38"/>
  <c r="V638" i="40"/>
  <c r="V638" i="42"/>
  <c r="V638" i="43"/>
  <c r="W638" i="39"/>
  <c r="W638" i="41"/>
  <c r="W638" i="38"/>
  <c r="W638" i="40"/>
  <c r="W638" i="42"/>
  <c r="W638" i="43"/>
  <c r="X638" i="39"/>
  <c r="X638" i="41"/>
  <c r="X638" i="38"/>
  <c r="X638" i="40"/>
  <c r="X638" i="42"/>
  <c r="X638" i="43"/>
  <c r="Y638" i="39"/>
  <c r="Y638" i="41"/>
  <c r="Y638" i="38"/>
  <c r="Y638" i="40"/>
  <c r="Y638" i="42"/>
  <c r="Y638" i="43"/>
  <c r="Z638" i="39"/>
  <c r="Z638" i="41"/>
  <c r="Z638" i="38"/>
  <c r="Z638" i="40"/>
  <c r="Z638" i="42"/>
  <c r="Z638" i="43"/>
  <c r="AA638" i="39"/>
  <c r="AA638" i="41"/>
  <c r="AA638" i="38"/>
  <c r="AA638" i="40"/>
  <c r="AA638" i="42"/>
  <c r="AA638" i="43"/>
  <c r="AB638" i="7"/>
  <c r="AB638" i="39"/>
  <c r="AB638" i="41"/>
  <c r="AB638" i="38"/>
  <c r="AB638" i="40"/>
  <c r="AB638" i="42"/>
  <c r="AB638" i="43"/>
  <c r="AC638" i="7"/>
  <c r="AC638" i="39"/>
  <c r="AC638" i="41"/>
  <c r="AC638" i="38"/>
  <c r="AC638" i="40"/>
  <c r="AC638" i="42"/>
  <c r="AC638" i="43"/>
  <c r="AD638" i="7"/>
  <c r="AD638" i="39"/>
  <c r="AD638" i="41"/>
  <c r="AD638" i="38"/>
  <c r="AD638" i="40"/>
  <c r="AD638" i="42"/>
  <c r="AD638" i="43"/>
  <c r="AE638" i="7"/>
  <c r="AE638" i="39"/>
  <c r="AE638" i="41"/>
  <c r="AE638" i="38"/>
  <c r="AE638" i="40"/>
  <c r="AE638" i="42"/>
  <c r="AE638" i="43"/>
  <c r="AF638" i="7"/>
  <c r="AF638" i="39"/>
  <c r="AF638" i="41"/>
  <c r="AF638" i="38"/>
  <c r="AF638" i="40"/>
  <c r="AF638" i="42"/>
  <c r="AF638" i="43"/>
  <c r="AG638" i="7"/>
  <c r="AG638" i="39"/>
  <c r="AG638" i="41"/>
  <c r="AG638" i="38"/>
  <c r="AG638" i="40"/>
  <c r="AG638" i="42"/>
  <c r="AG638" i="43"/>
  <c r="AH638" i="7"/>
  <c r="AH638" i="39"/>
  <c r="AH638" i="41"/>
  <c r="AH638" i="38"/>
  <c r="AH638" i="40"/>
  <c r="AH638" i="42"/>
  <c r="AH638" i="43"/>
  <c r="AI638" i="7"/>
  <c r="AI638" i="39"/>
  <c r="AI638" i="41"/>
  <c r="AI638" i="38"/>
  <c r="AI638" i="40"/>
  <c r="AI638" i="42"/>
  <c r="AI638" i="43"/>
  <c r="AJ638" i="7"/>
  <c r="AJ638" i="39"/>
  <c r="AJ638" i="41"/>
  <c r="AJ638" i="38"/>
  <c r="AJ638" i="40"/>
  <c r="AJ638" i="42"/>
  <c r="AJ638" i="43"/>
  <c r="AK638" i="7"/>
  <c r="AK638" i="39"/>
  <c r="AK638" i="41"/>
  <c r="AK638" i="38"/>
  <c r="AK638" i="40"/>
  <c r="AK638" i="42"/>
  <c r="AK638" i="43"/>
  <c r="AL638" i="7"/>
  <c r="AL638" i="39"/>
  <c r="AL638" i="41"/>
  <c r="AL638" i="38"/>
  <c r="AL638" i="40"/>
  <c r="AL638" i="42"/>
  <c r="AL638" i="43"/>
  <c r="AM638" i="7"/>
  <c r="AM638" i="39"/>
  <c r="AM638" i="41"/>
  <c r="AM638" i="38"/>
  <c r="AM638" i="40"/>
  <c r="AM638" i="42"/>
  <c r="AM638" i="43"/>
  <c r="AN638" i="7"/>
  <c r="AN638" i="39"/>
  <c r="AN638" i="41"/>
  <c r="AN638" i="38"/>
  <c r="AN638" i="40"/>
  <c r="AN638" i="42"/>
  <c r="AN638" i="43"/>
  <c r="AO638" i="7"/>
  <c r="AO638" i="39"/>
  <c r="AO638" i="41"/>
  <c r="AO638" i="38"/>
  <c r="AO638" i="40"/>
  <c r="AO638" i="42"/>
  <c r="AO638" i="43"/>
  <c r="AP638" i="7"/>
  <c r="AP638" i="39"/>
  <c r="AP638" i="41"/>
  <c r="AP638" i="38"/>
  <c r="AP638" i="40"/>
  <c r="AP638" i="42"/>
  <c r="AP638" i="43"/>
  <c r="AQ638" i="7"/>
  <c r="AQ638" i="39"/>
  <c r="AQ638" i="41"/>
  <c r="AQ638" i="38"/>
  <c r="AQ638" i="40"/>
  <c r="AQ638" i="42"/>
  <c r="AQ638" i="43"/>
  <c r="AR638" i="7"/>
  <c r="AR638" i="39"/>
  <c r="AR638" i="41"/>
  <c r="AR638" i="38"/>
  <c r="AR638" i="40"/>
  <c r="AR638" i="42"/>
  <c r="AR638" i="43"/>
  <c r="AS638" i="7"/>
  <c r="AS638" i="39"/>
  <c r="AS638" i="41"/>
  <c r="AS638" i="38"/>
  <c r="AS638" i="40"/>
  <c r="AS638" i="42"/>
  <c r="AS638" i="43"/>
  <c r="AT638" i="7"/>
  <c r="AT638" i="39"/>
  <c r="AT638" i="41"/>
  <c r="AT638" i="38"/>
  <c r="AT638" i="40"/>
  <c r="AT638" i="42"/>
  <c r="AT638" i="43"/>
  <c r="AU638" i="7"/>
  <c r="AU638" i="39"/>
  <c r="AU638" i="41"/>
  <c r="AU638" i="38"/>
  <c r="AU638" i="40"/>
  <c r="AU638" i="42"/>
  <c r="AU638" i="43"/>
  <c r="AV638" i="7"/>
  <c r="AV638" i="39"/>
  <c r="AV638" i="41"/>
  <c r="AV638" i="38"/>
  <c r="AV638" i="40"/>
  <c r="AV638" i="42"/>
  <c r="AV638" i="43"/>
  <c r="AW638" i="7"/>
  <c r="AW638" i="39"/>
  <c r="AW638" i="41"/>
  <c r="AW638" i="38"/>
  <c r="AW638" i="40"/>
  <c r="AW638" i="42"/>
  <c r="AW638" i="43"/>
  <c r="AX638" i="7"/>
  <c r="AX638" i="39"/>
  <c r="AX638" i="41"/>
  <c r="AX638" i="38"/>
  <c r="AX638" i="40"/>
  <c r="AX638" i="42"/>
  <c r="AX638" i="43"/>
  <c r="AY638" i="7"/>
  <c r="AY638" i="39"/>
  <c r="AY638" i="41"/>
  <c r="AY638" i="38"/>
  <c r="AY638" i="40"/>
  <c r="AY638" i="42"/>
  <c r="AY638" i="43"/>
  <c r="AZ638" i="7"/>
  <c r="AZ638" i="39"/>
  <c r="AZ638" i="41"/>
  <c r="AZ638" i="38"/>
  <c r="AZ638" i="40"/>
  <c r="AZ638" i="42"/>
  <c r="AZ638" i="43"/>
  <c r="BA638" i="7"/>
  <c r="BA638" i="39"/>
  <c r="BA638" i="41"/>
  <c r="BA638" i="38"/>
  <c r="BA638" i="40"/>
  <c r="BA638" i="42"/>
  <c r="BA638" i="43"/>
  <c r="BB638" i="7"/>
  <c r="BB638" i="39"/>
  <c r="BB638" i="41"/>
  <c r="BB638" i="38"/>
  <c r="BB638" i="40"/>
  <c r="BB638" i="42"/>
  <c r="BB638" i="43"/>
  <c r="BC638" i="7"/>
  <c r="BC638" i="39"/>
  <c r="BC638" i="41"/>
  <c r="BC638" i="38"/>
  <c r="BC638" i="40"/>
  <c r="BC638" i="42"/>
  <c r="BC638" i="43"/>
  <c r="BD638" i="7"/>
  <c r="BD638" i="39"/>
  <c r="BD638" i="41"/>
  <c r="BD638" i="38"/>
  <c r="BD638" i="40"/>
  <c r="BD638" i="42"/>
  <c r="BD638" i="43"/>
  <c r="BE638" i="7"/>
  <c r="BE638" i="39"/>
  <c r="BE638" i="41"/>
  <c r="BE638" i="38"/>
  <c r="BE638" i="40"/>
  <c r="BE638" i="42"/>
  <c r="BE638" i="43"/>
  <c r="BF638" i="7"/>
  <c r="BF638" i="39"/>
  <c r="BF638" i="41"/>
  <c r="BF638" i="38"/>
  <c r="BF638" i="40"/>
  <c r="BF638" i="42"/>
  <c r="BF638" i="43"/>
  <c r="BG638" i="7"/>
  <c r="BG638" i="39"/>
  <c r="BG638" i="41"/>
  <c r="BG638" i="38"/>
  <c r="BG638" i="40"/>
  <c r="BG638" i="42"/>
  <c r="BG638" i="43"/>
  <c r="BH638" i="7"/>
  <c r="BH638" i="39"/>
  <c r="BH638" i="41"/>
  <c r="BH638" i="38"/>
  <c r="BH638" i="40"/>
  <c r="BH638" i="42"/>
  <c r="BH638" i="43"/>
  <c r="BI638" i="7"/>
  <c r="BI638" i="39"/>
  <c r="BI638" i="41"/>
  <c r="BI638" i="38"/>
  <c r="BI638" i="40"/>
  <c r="BI638" i="42"/>
  <c r="BI638" i="43"/>
  <c r="BJ638" i="7"/>
  <c r="BJ638" i="39"/>
  <c r="BJ638" i="41"/>
  <c r="BJ638" i="38"/>
  <c r="BJ638" i="40"/>
  <c r="BJ638" i="42"/>
  <c r="BJ638" i="43"/>
  <c r="BK638" i="7"/>
  <c r="BK638" i="39"/>
  <c r="BK638" i="41"/>
  <c r="BK638" i="38"/>
  <c r="BK638" i="40"/>
  <c r="BK638" i="42"/>
  <c r="BK638" i="43"/>
  <c r="BL638" i="7"/>
  <c r="BL638" i="39"/>
  <c r="BL638" i="41"/>
  <c r="BL638" i="38"/>
  <c r="BL638" i="40"/>
  <c r="BL638" i="42"/>
  <c r="BL638" i="43"/>
  <c r="BM638" i="7"/>
  <c r="BM638" i="39"/>
  <c r="BM638" i="41"/>
  <c r="BM638" i="38"/>
  <c r="BM638" i="40"/>
  <c r="BM638" i="42"/>
  <c r="BM638" i="43"/>
  <c r="D639" i="39"/>
  <c r="D639" i="41"/>
  <c r="D639" i="38"/>
  <c r="D639" i="40"/>
  <c r="D639" i="42"/>
  <c r="D639" i="43"/>
  <c r="E639" i="39"/>
  <c r="E639" i="41"/>
  <c r="E639" i="38"/>
  <c r="E639" i="40"/>
  <c r="E639" i="42"/>
  <c r="E639" i="43"/>
  <c r="F639" i="39"/>
  <c r="F639" i="41"/>
  <c r="F639" i="38"/>
  <c r="F639" i="40"/>
  <c r="F639" i="42"/>
  <c r="F639" i="43"/>
  <c r="G639" i="39"/>
  <c r="G639" i="41"/>
  <c r="G639" i="38"/>
  <c r="G639" i="40"/>
  <c r="G639" i="42"/>
  <c r="G639" i="43"/>
  <c r="H639" i="39"/>
  <c r="H639" i="41"/>
  <c r="H639" i="38"/>
  <c r="H639" i="40"/>
  <c r="H639" i="42"/>
  <c r="H639" i="43"/>
  <c r="I639" i="39"/>
  <c r="I639" i="41"/>
  <c r="I639" i="38"/>
  <c r="I639" i="40"/>
  <c r="I639" i="42"/>
  <c r="I639" i="43"/>
  <c r="J639" i="39"/>
  <c r="J639" i="41"/>
  <c r="J639" i="38"/>
  <c r="J639" i="40"/>
  <c r="J639" i="42"/>
  <c r="J639" i="43"/>
  <c r="K639" i="39"/>
  <c r="K639" i="41"/>
  <c r="K639" i="38"/>
  <c r="K639" i="40"/>
  <c r="K639" i="42"/>
  <c r="K639" i="43"/>
  <c r="L639" i="39"/>
  <c r="L639" i="41"/>
  <c r="L639" i="38"/>
  <c r="L639" i="40"/>
  <c r="L639" i="42"/>
  <c r="L639" i="43"/>
  <c r="M639" i="39"/>
  <c r="M639" i="41"/>
  <c r="M639" i="38"/>
  <c r="M639" i="40"/>
  <c r="M639" i="42"/>
  <c r="M639" i="43"/>
  <c r="N639" i="39"/>
  <c r="N639" i="41"/>
  <c r="N639" i="38"/>
  <c r="N639" i="40"/>
  <c r="N639" i="42"/>
  <c r="N639" i="43"/>
  <c r="O639" i="39"/>
  <c r="O639" i="41"/>
  <c r="O639" i="38"/>
  <c r="O639" i="40"/>
  <c r="O639" i="42"/>
  <c r="O639" i="43"/>
  <c r="P639" i="39"/>
  <c r="P639" i="41"/>
  <c r="P639" i="38"/>
  <c r="P639" i="40"/>
  <c r="P639" i="42"/>
  <c r="P639" i="43"/>
  <c r="Q639" i="39"/>
  <c r="Q639" i="41"/>
  <c r="Q639" i="38"/>
  <c r="Q639" i="40"/>
  <c r="Q639" i="42"/>
  <c r="Q639" i="43"/>
  <c r="R639" i="39"/>
  <c r="R639" i="41"/>
  <c r="R639" i="38"/>
  <c r="R639" i="40"/>
  <c r="R639" i="42"/>
  <c r="R639" i="43"/>
  <c r="S639" i="39"/>
  <c r="S639" i="41"/>
  <c r="S639" i="38"/>
  <c r="S639" i="40"/>
  <c r="S639" i="42"/>
  <c r="S639" i="43"/>
  <c r="T639" i="39"/>
  <c r="T639" i="41"/>
  <c r="T639" i="38"/>
  <c r="T639" i="40"/>
  <c r="T639" i="42"/>
  <c r="T639" i="43"/>
  <c r="U639" i="39"/>
  <c r="U639" i="41"/>
  <c r="U639" i="38"/>
  <c r="U639" i="40"/>
  <c r="U639" i="42"/>
  <c r="U639" i="43"/>
  <c r="V639" i="39"/>
  <c r="V639" i="41"/>
  <c r="V639" i="38"/>
  <c r="V639" i="40"/>
  <c r="V639" i="42"/>
  <c r="V639" i="43"/>
  <c r="W639" i="39"/>
  <c r="W639" i="41"/>
  <c r="W639" i="38"/>
  <c r="W639" i="40"/>
  <c r="W639" i="42"/>
  <c r="W639" i="43"/>
  <c r="X639" i="39"/>
  <c r="X639" i="41"/>
  <c r="X639" i="38"/>
  <c r="X639" i="40"/>
  <c r="X639" i="42"/>
  <c r="X639" i="43"/>
  <c r="Y639" i="39"/>
  <c r="Y639" i="41"/>
  <c r="Y639" i="38"/>
  <c r="Y639" i="40"/>
  <c r="Y639" i="42"/>
  <c r="Y639" i="43"/>
  <c r="Z639" i="39"/>
  <c r="Z639" i="41"/>
  <c r="Z639" i="38"/>
  <c r="Z639" i="40"/>
  <c r="Z639" i="42"/>
  <c r="Z639" i="43"/>
  <c r="AA639" i="39"/>
  <c r="AA639" i="41"/>
  <c r="AA639" i="38"/>
  <c r="AA639" i="40"/>
  <c r="AA639" i="42"/>
  <c r="AA639" i="43"/>
  <c r="AB639" i="7"/>
  <c r="AB639" i="39"/>
  <c r="AB639" i="41"/>
  <c r="AB639" i="38"/>
  <c r="AB639" i="40"/>
  <c r="AB639" i="42"/>
  <c r="AB639" i="43"/>
  <c r="AC639" i="7"/>
  <c r="AC639" i="39"/>
  <c r="AC639" i="41"/>
  <c r="AC639" i="38"/>
  <c r="AC639" i="40"/>
  <c r="AC639" i="42"/>
  <c r="AC639" i="43"/>
  <c r="AD639" i="7"/>
  <c r="AD639" i="39"/>
  <c r="AD639" i="41"/>
  <c r="AD639" i="38"/>
  <c r="AD639" i="40"/>
  <c r="AD639" i="42"/>
  <c r="AD639" i="43"/>
  <c r="AE639" i="7"/>
  <c r="AE639" i="39"/>
  <c r="AE639" i="41"/>
  <c r="AE639" i="38"/>
  <c r="AE639" i="40"/>
  <c r="AE639" i="42"/>
  <c r="AE639" i="43"/>
  <c r="AF639" i="7"/>
  <c r="AF639" i="39"/>
  <c r="AF639" i="41"/>
  <c r="AF639" i="38"/>
  <c r="AF639" i="40"/>
  <c r="AF639" i="42"/>
  <c r="AF639" i="43"/>
  <c r="AG639" i="7"/>
  <c r="AG639" i="39"/>
  <c r="AG639" i="41"/>
  <c r="AG639" i="38"/>
  <c r="AG639" i="40"/>
  <c r="AG639" i="42"/>
  <c r="AG639" i="43"/>
  <c r="AH639" i="7"/>
  <c r="AH639" i="39"/>
  <c r="AH639" i="41"/>
  <c r="AH639" i="38"/>
  <c r="AH639" i="40"/>
  <c r="AH639" i="42"/>
  <c r="AH639" i="43"/>
  <c r="AI639" i="7"/>
  <c r="AI639" i="39"/>
  <c r="AI639" i="41"/>
  <c r="AI639" i="38"/>
  <c r="AI639" i="40"/>
  <c r="AI639" i="42"/>
  <c r="AI639" i="43"/>
  <c r="AJ639" i="7"/>
  <c r="AJ639" i="39"/>
  <c r="AJ639" i="41"/>
  <c r="AJ639" i="38"/>
  <c r="AJ639" i="40"/>
  <c r="AJ639" i="42"/>
  <c r="AJ639" i="43"/>
  <c r="AK639" i="7"/>
  <c r="AK639" i="39"/>
  <c r="AK639" i="41"/>
  <c r="AK639" i="38"/>
  <c r="AK639" i="40"/>
  <c r="AK639" i="42"/>
  <c r="AK639" i="43"/>
  <c r="AL639" i="7"/>
  <c r="AL639" i="39"/>
  <c r="AL639" i="41"/>
  <c r="AL639" i="38"/>
  <c r="AL639" i="40"/>
  <c r="AL639" i="42"/>
  <c r="AL639" i="43"/>
  <c r="AM639" i="7"/>
  <c r="AM639" i="39"/>
  <c r="AM639" i="41"/>
  <c r="AM639" i="38"/>
  <c r="AM639" i="40"/>
  <c r="AM639" i="42"/>
  <c r="AM639" i="43"/>
  <c r="AN639" i="7"/>
  <c r="AN639" i="39"/>
  <c r="AN639" i="41"/>
  <c r="AN639" i="38"/>
  <c r="AN639" i="40"/>
  <c r="AN639" i="42"/>
  <c r="AN639" i="43"/>
  <c r="AO639" i="7"/>
  <c r="AO639" i="39"/>
  <c r="AO639" i="41"/>
  <c r="AO639" i="38"/>
  <c r="AO639" i="40"/>
  <c r="AO639" i="42"/>
  <c r="AO639" i="43"/>
  <c r="AP639" i="7"/>
  <c r="AP639" i="39"/>
  <c r="AP639" i="41"/>
  <c r="AP639" i="38"/>
  <c r="AP639" i="40"/>
  <c r="AP639" i="42"/>
  <c r="AP639" i="43"/>
  <c r="AQ639" i="7"/>
  <c r="AQ639" i="39"/>
  <c r="AQ639" i="41"/>
  <c r="AQ639" i="38"/>
  <c r="AQ639" i="40"/>
  <c r="AQ639" i="42"/>
  <c r="AQ639" i="43"/>
  <c r="AR639" i="7"/>
  <c r="AR639" i="39"/>
  <c r="AR639" i="41"/>
  <c r="AR639" i="38"/>
  <c r="AR639" i="40"/>
  <c r="AR639" i="42"/>
  <c r="AR639" i="43"/>
  <c r="AS639" i="7"/>
  <c r="AS639" i="39"/>
  <c r="AS639" i="41"/>
  <c r="AS639" i="38"/>
  <c r="AS639" i="40"/>
  <c r="AS639" i="42"/>
  <c r="AS639" i="43"/>
  <c r="AT639" i="7"/>
  <c r="AT639" i="39"/>
  <c r="AT639" i="41"/>
  <c r="AT639" i="38"/>
  <c r="AT639" i="40"/>
  <c r="AT639" i="42"/>
  <c r="AT639" i="43"/>
  <c r="AU639" i="7"/>
  <c r="AU639" i="39"/>
  <c r="AU639" i="41"/>
  <c r="AU639" i="38"/>
  <c r="AU639" i="40"/>
  <c r="AU639" i="42"/>
  <c r="AU639" i="43"/>
  <c r="AV639" i="7"/>
  <c r="AV639" i="39"/>
  <c r="AV639" i="41"/>
  <c r="AV639" i="38"/>
  <c r="AV639" i="40"/>
  <c r="AV639" i="42"/>
  <c r="AV639" i="43"/>
  <c r="AW639" i="7"/>
  <c r="AW639" i="39"/>
  <c r="AW639" i="41"/>
  <c r="AW639" i="38"/>
  <c r="AW639" i="40"/>
  <c r="AW639" i="42"/>
  <c r="AW639" i="43"/>
  <c r="AX639" i="7"/>
  <c r="AX639" i="39"/>
  <c r="AX639" i="41"/>
  <c r="AX639" i="38"/>
  <c r="AX639" i="40"/>
  <c r="AX639" i="42"/>
  <c r="AX639" i="43"/>
  <c r="AY639" i="7"/>
  <c r="AY639" i="39"/>
  <c r="AY639" i="41"/>
  <c r="AY639" i="38"/>
  <c r="AY639" i="40"/>
  <c r="AY639" i="42"/>
  <c r="AY639" i="43"/>
  <c r="AZ639" i="7"/>
  <c r="AZ639" i="39"/>
  <c r="AZ639" i="41"/>
  <c r="AZ639" i="38"/>
  <c r="AZ639" i="40"/>
  <c r="AZ639" i="42"/>
  <c r="AZ639" i="43"/>
  <c r="BA639" i="7"/>
  <c r="BA639" i="39"/>
  <c r="BA639" i="41"/>
  <c r="BA639" i="38"/>
  <c r="BA639" i="40"/>
  <c r="BA639" i="42"/>
  <c r="BA639" i="43"/>
  <c r="BB639" i="7"/>
  <c r="BB639" i="39"/>
  <c r="BB639" i="41"/>
  <c r="BB639" i="38"/>
  <c r="BB639" i="40"/>
  <c r="BB639" i="42"/>
  <c r="BB639" i="43"/>
  <c r="BC639" i="7"/>
  <c r="BC639" i="39"/>
  <c r="BC639" i="41"/>
  <c r="BC639" i="38"/>
  <c r="BC639" i="40"/>
  <c r="BC639" i="42"/>
  <c r="BC639" i="43"/>
  <c r="BD639" i="7"/>
  <c r="BD639" i="39"/>
  <c r="BD639" i="41"/>
  <c r="BD639" i="38"/>
  <c r="BD639" i="40"/>
  <c r="BD639" i="42"/>
  <c r="BD639" i="43"/>
  <c r="BE639" i="7"/>
  <c r="BE639" i="39"/>
  <c r="BE639" i="41"/>
  <c r="BE639" i="38"/>
  <c r="BE639" i="40"/>
  <c r="BE639" i="42"/>
  <c r="BE639" i="43"/>
  <c r="BF639" i="7"/>
  <c r="BF639" i="39"/>
  <c r="BF639" i="41"/>
  <c r="BF639" i="38"/>
  <c r="BF639" i="40"/>
  <c r="BF639" i="42"/>
  <c r="BF639" i="43"/>
  <c r="BG639" i="7"/>
  <c r="BG639" i="39"/>
  <c r="BG639" i="41"/>
  <c r="BG639" i="38"/>
  <c r="BG639" i="40"/>
  <c r="BG639" i="42"/>
  <c r="BG639" i="43"/>
  <c r="BH639" i="7"/>
  <c r="BH639" i="39"/>
  <c r="BH639" i="41"/>
  <c r="BH639" i="38"/>
  <c r="BH639" i="40"/>
  <c r="BH639" i="42"/>
  <c r="BH639" i="43"/>
  <c r="BI639" i="7"/>
  <c r="BI639" i="39"/>
  <c r="BI639" i="41"/>
  <c r="BI639" i="38"/>
  <c r="BI639" i="40"/>
  <c r="BI639" i="42"/>
  <c r="BI639" i="43"/>
  <c r="BJ639" i="7"/>
  <c r="BJ639" i="39"/>
  <c r="BJ639" i="41"/>
  <c r="BJ639" i="38"/>
  <c r="BJ639" i="40"/>
  <c r="BJ639" i="42"/>
  <c r="BJ639" i="43"/>
  <c r="BK639" i="7"/>
  <c r="BK639" i="39"/>
  <c r="BK639" i="41"/>
  <c r="BK639" i="38"/>
  <c r="BK639" i="40"/>
  <c r="BK639" i="42"/>
  <c r="BK639" i="43"/>
  <c r="BL639" i="7"/>
  <c r="BL639" i="39"/>
  <c r="BL639" i="41"/>
  <c r="BL639" i="38"/>
  <c r="BL639" i="40"/>
  <c r="BL639" i="42"/>
  <c r="BL639" i="43"/>
  <c r="BM639" i="7"/>
  <c r="BM639" i="39"/>
  <c r="BM639" i="41"/>
  <c r="BM639" i="38"/>
  <c r="BM639" i="40"/>
  <c r="BM639" i="42"/>
  <c r="BM639" i="43"/>
  <c r="D640" i="39"/>
  <c r="D640" i="41"/>
  <c r="D640" i="38"/>
  <c r="D640" i="40"/>
  <c r="D640" i="42"/>
  <c r="D640" i="43"/>
  <c r="E640" i="39"/>
  <c r="E640" i="41"/>
  <c r="E640" i="38"/>
  <c r="E640" i="40"/>
  <c r="E640" i="42"/>
  <c r="E640" i="43"/>
  <c r="F640" i="39"/>
  <c r="F640" i="41"/>
  <c r="F640" i="38"/>
  <c r="F640" i="40"/>
  <c r="F640" i="42"/>
  <c r="F640" i="43"/>
  <c r="G640" i="39"/>
  <c r="G640" i="41"/>
  <c r="G640" i="38"/>
  <c r="G640" i="40"/>
  <c r="G640" i="42"/>
  <c r="G640" i="43"/>
  <c r="H640" i="39"/>
  <c r="H640" i="41"/>
  <c r="H640" i="38"/>
  <c r="H640" i="40"/>
  <c r="H640" i="42"/>
  <c r="H640" i="43"/>
  <c r="I640" i="39"/>
  <c r="I640" i="41"/>
  <c r="I640" i="38"/>
  <c r="I640" i="40"/>
  <c r="I640" i="42"/>
  <c r="I640" i="43"/>
  <c r="J640" i="39"/>
  <c r="J640" i="41"/>
  <c r="J640" i="38"/>
  <c r="J640" i="40"/>
  <c r="J640" i="42"/>
  <c r="J640" i="43"/>
  <c r="K640" i="39"/>
  <c r="K640" i="41"/>
  <c r="K640" i="38"/>
  <c r="K640" i="40"/>
  <c r="K640" i="42"/>
  <c r="K640" i="43"/>
  <c r="L640" i="39"/>
  <c r="L640" i="41"/>
  <c r="L640" i="38"/>
  <c r="L640" i="40"/>
  <c r="L640" i="42"/>
  <c r="L640" i="43"/>
  <c r="M640" i="39"/>
  <c r="M640" i="41"/>
  <c r="M640" i="38"/>
  <c r="M640" i="40"/>
  <c r="M640" i="42"/>
  <c r="M640" i="43"/>
  <c r="N640" i="39"/>
  <c r="N640" i="41"/>
  <c r="N640" i="38"/>
  <c r="N640" i="40"/>
  <c r="N640" i="42"/>
  <c r="N640" i="43"/>
  <c r="O640" i="39"/>
  <c r="O640" i="41"/>
  <c r="O640" i="38"/>
  <c r="O640" i="40"/>
  <c r="O640" i="42"/>
  <c r="O640" i="43"/>
  <c r="P640" i="39"/>
  <c r="P640" i="41"/>
  <c r="P640" i="38"/>
  <c r="P640" i="40"/>
  <c r="P640" i="42"/>
  <c r="P640" i="43"/>
  <c r="Q640" i="39"/>
  <c r="Q640" i="41"/>
  <c r="Q640" i="38"/>
  <c r="Q640" i="40"/>
  <c r="Q640" i="42"/>
  <c r="Q640" i="43"/>
  <c r="R640" i="39"/>
  <c r="R640" i="41"/>
  <c r="R640" i="38"/>
  <c r="R640" i="40"/>
  <c r="R640" i="42"/>
  <c r="R640" i="43"/>
  <c r="S640" i="39"/>
  <c r="S640" i="41"/>
  <c r="S640" i="38"/>
  <c r="S640" i="40"/>
  <c r="S640" i="42"/>
  <c r="S640" i="43"/>
  <c r="T640" i="39"/>
  <c r="T640" i="41"/>
  <c r="T640" i="38"/>
  <c r="T640" i="40"/>
  <c r="T640" i="42"/>
  <c r="T640" i="43"/>
  <c r="U640" i="39"/>
  <c r="U640" i="41"/>
  <c r="U640" i="38"/>
  <c r="U640" i="40"/>
  <c r="U640" i="42"/>
  <c r="U640" i="43"/>
  <c r="V640" i="39"/>
  <c r="V640" i="41"/>
  <c r="V640" i="38"/>
  <c r="V640" i="40"/>
  <c r="V640" i="42"/>
  <c r="V640" i="43"/>
  <c r="W640" i="39"/>
  <c r="W640" i="41"/>
  <c r="W640" i="38"/>
  <c r="W640" i="40"/>
  <c r="W640" i="42"/>
  <c r="W640" i="43"/>
  <c r="X640" i="39"/>
  <c r="X640" i="41"/>
  <c r="X640" i="38"/>
  <c r="X640" i="40"/>
  <c r="X640" i="42"/>
  <c r="X640" i="43"/>
  <c r="Y640" i="39"/>
  <c r="Y640" i="41"/>
  <c r="Y640" i="38"/>
  <c r="Y640" i="40"/>
  <c r="Y640" i="42"/>
  <c r="Y640" i="43"/>
  <c r="Z640" i="39"/>
  <c r="Z640" i="41"/>
  <c r="Z640" i="38"/>
  <c r="Z640" i="40"/>
  <c r="Z640" i="42"/>
  <c r="Z640" i="43"/>
  <c r="AA640" i="39"/>
  <c r="AA640" i="41"/>
  <c r="AA640" i="38"/>
  <c r="AA640" i="40"/>
  <c r="AA640" i="42"/>
  <c r="AA640" i="43"/>
  <c r="AB640" i="7"/>
  <c r="AB640" i="39"/>
  <c r="AB640" i="41"/>
  <c r="AB640" i="38"/>
  <c r="AB640" i="40"/>
  <c r="AB640" i="42"/>
  <c r="AB640" i="43"/>
  <c r="AC640" i="7"/>
  <c r="AC640" i="39"/>
  <c r="AC640" i="41"/>
  <c r="AC640" i="38"/>
  <c r="AC640" i="40"/>
  <c r="AC640" i="42"/>
  <c r="AC640" i="43"/>
  <c r="AD640" i="7"/>
  <c r="AD640" i="39"/>
  <c r="AD640" i="41"/>
  <c r="AD640" i="38"/>
  <c r="AD640" i="40"/>
  <c r="AD640" i="42"/>
  <c r="AD640" i="43"/>
  <c r="AE640" i="7"/>
  <c r="AE640" i="39"/>
  <c r="AE640" i="41"/>
  <c r="AE640" i="38"/>
  <c r="AE640" i="40"/>
  <c r="AE640" i="42"/>
  <c r="AE640" i="43"/>
  <c r="AF640" i="7"/>
  <c r="AF640" i="39"/>
  <c r="AF640" i="41"/>
  <c r="AF640" i="38"/>
  <c r="AF640" i="40"/>
  <c r="AF640" i="42"/>
  <c r="AF640" i="43"/>
  <c r="AG640" i="7"/>
  <c r="AG640" i="39"/>
  <c r="AG640" i="41"/>
  <c r="AG640" i="38"/>
  <c r="AG640" i="40"/>
  <c r="AG640" i="42"/>
  <c r="AG640" i="43"/>
  <c r="AH640" i="7"/>
  <c r="AH640" i="39"/>
  <c r="AH640" i="41"/>
  <c r="AH640" i="38"/>
  <c r="AH640" i="40"/>
  <c r="AH640" i="42"/>
  <c r="AH640" i="43"/>
  <c r="AI640" i="7"/>
  <c r="AI640" i="39"/>
  <c r="AI640" i="41"/>
  <c r="AI640" i="38"/>
  <c r="AI640" i="40"/>
  <c r="AI640" i="42"/>
  <c r="AI640" i="43"/>
  <c r="AJ640" i="7"/>
  <c r="AJ640" i="39"/>
  <c r="AJ640" i="41"/>
  <c r="AJ640" i="38"/>
  <c r="AJ640" i="40"/>
  <c r="AJ640" i="42"/>
  <c r="AJ640" i="43"/>
  <c r="AK640" i="7"/>
  <c r="AK640" i="39"/>
  <c r="AK640" i="41"/>
  <c r="AK640" i="38"/>
  <c r="AK640" i="40"/>
  <c r="AK640" i="42"/>
  <c r="AK640" i="43"/>
  <c r="AL640" i="7"/>
  <c r="AL640" i="39"/>
  <c r="AL640" i="41"/>
  <c r="AL640" i="38"/>
  <c r="AL640" i="40"/>
  <c r="AL640" i="42"/>
  <c r="AL640" i="43"/>
  <c r="AM640" i="7"/>
  <c r="AM640" i="39"/>
  <c r="AM640" i="41"/>
  <c r="AM640" i="38"/>
  <c r="AM640" i="40"/>
  <c r="AM640" i="42"/>
  <c r="AM640" i="43"/>
  <c r="AN640" i="7"/>
  <c r="AN640" i="39"/>
  <c r="AN640" i="41"/>
  <c r="AN640" i="38"/>
  <c r="AN640" i="40"/>
  <c r="AN640" i="42"/>
  <c r="AN640" i="43"/>
  <c r="AO640" i="7"/>
  <c r="AO640" i="39"/>
  <c r="AO640" i="41"/>
  <c r="AO640" i="38"/>
  <c r="AO640" i="40"/>
  <c r="AO640" i="42"/>
  <c r="AO640" i="43"/>
  <c r="AP640" i="7"/>
  <c r="AP640" i="39"/>
  <c r="AP640" i="41"/>
  <c r="AP640" i="38"/>
  <c r="AP640" i="40"/>
  <c r="AP640" i="42"/>
  <c r="AP640" i="43"/>
  <c r="AQ640" i="7"/>
  <c r="AQ640" i="39"/>
  <c r="AQ640" i="41"/>
  <c r="AQ640" i="38"/>
  <c r="AQ640" i="40"/>
  <c r="AQ640" i="42"/>
  <c r="AQ640" i="43"/>
  <c r="AR640" i="7"/>
  <c r="AR640" i="39"/>
  <c r="AR640" i="41"/>
  <c r="AR640" i="38"/>
  <c r="AR640" i="40"/>
  <c r="AR640" i="42"/>
  <c r="AR640" i="43"/>
  <c r="AS640" i="7"/>
  <c r="AS640" i="39"/>
  <c r="AS640" i="41"/>
  <c r="AS640" i="38"/>
  <c r="AS640" i="40"/>
  <c r="AS640" i="42"/>
  <c r="AS640" i="43"/>
  <c r="AT640" i="7"/>
  <c r="AT640" i="39"/>
  <c r="AT640" i="41"/>
  <c r="AT640" i="38"/>
  <c r="AT640" i="40"/>
  <c r="AT640" i="42"/>
  <c r="AT640" i="43"/>
  <c r="AU640" i="7"/>
  <c r="AU640" i="39"/>
  <c r="AU640" i="41"/>
  <c r="AU640" i="38"/>
  <c r="AU640" i="40"/>
  <c r="AU640" i="42"/>
  <c r="AU640" i="43"/>
  <c r="AV640" i="7"/>
  <c r="AV640" i="39"/>
  <c r="AV640" i="41"/>
  <c r="AV640" i="38"/>
  <c r="AV640" i="40"/>
  <c r="AV640" i="42"/>
  <c r="AV640" i="43"/>
  <c r="AW640" i="7"/>
  <c r="AW640" i="39"/>
  <c r="AW640" i="41"/>
  <c r="AW640" i="38"/>
  <c r="AW640" i="40"/>
  <c r="AW640" i="42"/>
  <c r="AW640" i="43"/>
  <c r="AX640" i="7"/>
  <c r="AX640" i="39"/>
  <c r="AX640" i="41"/>
  <c r="AX640" i="38"/>
  <c r="AX640" i="40"/>
  <c r="AX640" i="42"/>
  <c r="AX640" i="43"/>
  <c r="AY640" i="7"/>
  <c r="AY640" i="39"/>
  <c r="AY640" i="41"/>
  <c r="AY640" i="38"/>
  <c r="AY640" i="40"/>
  <c r="AY640" i="42"/>
  <c r="AY640" i="43"/>
  <c r="AZ640" i="7"/>
  <c r="AZ640" i="39"/>
  <c r="AZ640" i="41"/>
  <c r="AZ640" i="38"/>
  <c r="AZ640" i="40"/>
  <c r="AZ640" i="42"/>
  <c r="AZ640" i="43"/>
  <c r="BA640" i="7"/>
  <c r="BA640" i="39"/>
  <c r="BA640" i="41"/>
  <c r="BA640" i="38"/>
  <c r="BA640" i="40"/>
  <c r="BA640" i="42"/>
  <c r="BA640" i="43"/>
  <c r="BB640" i="7"/>
  <c r="BB640" i="39"/>
  <c r="BB640" i="41"/>
  <c r="BB640" i="38"/>
  <c r="BB640" i="40"/>
  <c r="BB640" i="42"/>
  <c r="BB640" i="43"/>
  <c r="BC640" i="7"/>
  <c r="BC640" i="39"/>
  <c r="BC640" i="41"/>
  <c r="BC640" i="38"/>
  <c r="BC640" i="40"/>
  <c r="BC640" i="42"/>
  <c r="BC640" i="43"/>
  <c r="BD640" i="7"/>
  <c r="BD640" i="39"/>
  <c r="BD640" i="41"/>
  <c r="BD640" i="38"/>
  <c r="BD640" i="40"/>
  <c r="BD640" i="42"/>
  <c r="BD640" i="43"/>
  <c r="BE640" i="7"/>
  <c r="BE640" i="39"/>
  <c r="BE640" i="41"/>
  <c r="BE640" i="38"/>
  <c r="BE640" i="40"/>
  <c r="BE640" i="42"/>
  <c r="BE640" i="43"/>
  <c r="BF640" i="7"/>
  <c r="BF640" i="39"/>
  <c r="BF640" i="41"/>
  <c r="BF640" i="38"/>
  <c r="BF640" i="40"/>
  <c r="BF640" i="42"/>
  <c r="BF640" i="43"/>
  <c r="BG640" i="7"/>
  <c r="BG640" i="39"/>
  <c r="BG640" i="41"/>
  <c r="BG640" i="38"/>
  <c r="BG640" i="40"/>
  <c r="BG640" i="42"/>
  <c r="BG640" i="43"/>
  <c r="BH640" i="7"/>
  <c r="BH640" i="39"/>
  <c r="BH640" i="41"/>
  <c r="BH640" i="38"/>
  <c r="BH640" i="40"/>
  <c r="BH640" i="42"/>
  <c r="BH640" i="43"/>
  <c r="BI640" i="7"/>
  <c r="BI640" i="39"/>
  <c r="BI640" i="41"/>
  <c r="BI640" i="38"/>
  <c r="BI640" i="40"/>
  <c r="BI640" i="42"/>
  <c r="BI640" i="43"/>
  <c r="BJ640" i="7"/>
  <c r="BJ640" i="39"/>
  <c r="BJ640" i="41"/>
  <c r="BJ640" i="38"/>
  <c r="BJ640" i="40"/>
  <c r="BJ640" i="42"/>
  <c r="BJ640" i="43"/>
  <c r="BK640" i="7"/>
  <c r="BK640" i="39"/>
  <c r="BK640" i="41"/>
  <c r="BK640" i="38"/>
  <c r="BK640" i="40"/>
  <c r="BK640" i="42"/>
  <c r="BK640" i="43"/>
  <c r="BL640" i="7"/>
  <c r="BL640" i="39"/>
  <c r="BL640" i="41"/>
  <c r="BL640" i="38"/>
  <c r="BL640" i="40"/>
  <c r="BL640" i="42"/>
  <c r="BL640" i="43"/>
  <c r="BM640" i="7"/>
  <c r="BM640" i="39"/>
  <c r="BM640" i="41"/>
  <c r="BM640" i="38"/>
  <c r="BM640" i="40"/>
  <c r="BM640" i="42"/>
  <c r="BM640" i="43"/>
  <c r="D641" i="39"/>
  <c r="D641" i="41"/>
  <c r="D641" i="38"/>
  <c r="D641" i="40"/>
  <c r="D641" i="42"/>
  <c r="D641" i="43"/>
  <c r="E641" i="39"/>
  <c r="E641" i="41"/>
  <c r="E641" i="38"/>
  <c r="E641" i="40"/>
  <c r="E641" i="42"/>
  <c r="E641" i="43"/>
  <c r="F641" i="39"/>
  <c r="F641" i="41"/>
  <c r="F641" i="38"/>
  <c r="F641" i="40"/>
  <c r="F641" i="42"/>
  <c r="F641" i="43"/>
  <c r="G641" i="39"/>
  <c r="G641" i="41"/>
  <c r="G641" i="38"/>
  <c r="G641" i="40"/>
  <c r="G641" i="42"/>
  <c r="G641" i="43"/>
  <c r="H641" i="39"/>
  <c r="H641" i="41"/>
  <c r="H641" i="38"/>
  <c r="H641" i="40"/>
  <c r="H641" i="42"/>
  <c r="H641" i="43"/>
  <c r="I641" i="39"/>
  <c r="I641" i="41"/>
  <c r="I641" i="38"/>
  <c r="I641" i="40"/>
  <c r="I641" i="42"/>
  <c r="I641" i="43"/>
  <c r="J641" i="39"/>
  <c r="J641" i="41"/>
  <c r="J641" i="38"/>
  <c r="J641" i="40"/>
  <c r="J641" i="42"/>
  <c r="J641" i="43"/>
  <c r="K641" i="39"/>
  <c r="K641" i="41"/>
  <c r="K641" i="38"/>
  <c r="K641" i="40"/>
  <c r="K641" i="42"/>
  <c r="K641" i="43"/>
  <c r="L641" i="39"/>
  <c r="L641" i="41"/>
  <c r="L641" i="38"/>
  <c r="L641" i="40"/>
  <c r="L641" i="42"/>
  <c r="L641" i="43"/>
  <c r="M641" i="39"/>
  <c r="M641" i="41"/>
  <c r="M641" i="38"/>
  <c r="M641" i="40"/>
  <c r="M641" i="42"/>
  <c r="M641" i="43"/>
  <c r="N641" i="39"/>
  <c r="N641" i="41"/>
  <c r="N641" i="38"/>
  <c r="N641" i="40"/>
  <c r="N641" i="42"/>
  <c r="N641" i="43"/>
  <c r="O641" i="39"/>
  <c r="O641" i="41"/>
  <c r="O641" i="38"/>
  <c r="O641" i="40"/>
  <c r="O641" i="42"/>
  <c r="O641" i="43"/>
  <c r="P641" i="39"/>
  <c r="P641" i="41"/>
  <c r="P641" i="38"/>
  <c r="P641" i="40"/>
  <c r="P641" i="42"/>
  <c r="P641" i="43"/>
  <c r="Q641" i="39"/>
  <c r="Q641" i="41"/>
  <c r="Q641" i="38"/>
  <c r="Q641" i="40"/>
  <c r="Q641" i="42"/>
  <c r="Q641" i="43"/>
  <c r="R641" i="39"/>
  <c r="R641" i="41"/>
  <c r="R641" i="38"/>
  <c r="R641" i="40"/>
  <c r="R641" i="42"/>
  <c r="R641" i="43"/>
  <c r="S641" i="39"/>
  <c r="S641" i="41"/>
  <c r="S641" i="38"/>
  <c r="S641" i="40"/>
  <c r="S641" i="42"/>
  <c r="S641" i="43"/>
  <c r="T641" i="39"/>
  <c r="T641" i="41"/>
  <c r="T641" i="38"/>
  <c r="T641" i="40"/>
  <c r="T641" i="42"/>
  <c r="T641" i="43"/>
  <c r="U641" i="39"/>
  <c r="U641" i="41"/>
  <c r="U641" i="38"/>
  <c r="U641" i="40"/>
  <c r="U641" i="42"/>
  <c r="U641" i="43"/>
  <c r="V641" i="39"/>
  <c r="V641" i="41"/>
  <c r="V641" i="38"/>
  <c r="V641" i="40"/>
  <c r="V641" i="42"/>
  <c r="V641" i="43"/>
  <c r="W641" i="39"/>
  <c r="W641" i="41"/>
  <c r="W641" i="38"/>
  <c r="W641" i="40"/>
  <c r="W641" i="42"/>
  <c r="W641" i="43"/>
  <c r="X641" i="39"/>
  <c r="X641" i="41"/>
  <c r="X641" i="38"/>
  <c r="X641" i="40"/>
  <c r="X641" i="42"/>
  <c r="X641" i="43"/>
  <c r="Y641" i="39"/>
  <c r="Y641" i="41"/>
  <c r="Y641" i="38"/>
  <c r="Y641" i="40"/>
  <c r="Y641" i="42"/>
  <c r="Y641" i="43"/>
  <c r="Z641" i="39"/>
  <c r="Z641" i="41"/>
  <c r="Z641" i="38"/>
  <c r="Z641" i="40"/>
  <c r="Z641" i="42"/>
  <c r="Z641" i="43"/>
  <c r="AA641" i="39"/>
  <c r="AA641" i="41"/>
  <c r="AA641" i="38"/>
  <c r="AA641" i="40"/>
  <c r="AA641" i="42"/>
  <c r="AA641" i="43"/>
  <c r="AB641" i="7"/>
  <c r="AB641" i="39"/>
  <c r="AB641" i="41"/>
  <c r="AB641" i="38"/>
  <c r="AB641" i="40"/>
  <c r="AB641" i="42"/>
  <c r="AB641" i="43"/>
  <c r="AC641" i="7"/>
  <c r="AC641" i="39"/>
  <c r="AC641" i="41"/>
  <c r="AC641" i="38"/>
  <c r="AC641" i="40"/>
  <c r="AC641" i="42"/>
  <c r="AC641" i="43"/>
  <c r="AD641" i="7"/>
  <c r="AD641" i="39"/>
  <c r="AD641" i="41"/>
  <c r="AD641" i="38"/>
  <c r="AD641" i="40"/>
  <c r="AD641" i="42"/>
  <c r="AD641" i="43"/>
  <c r="AE641" i="7"/>
  <c r="AE641" i="39"/>
  <c r="AE641" i="41"/>
  <c r="AE641" i="38"/>
  <c r="AE641" i="40"/>
  <c r="AE641" i="42"/>
  <c r="AE641" i="43"/>
  <c r="AF641" i="7"/>
  <c r="AF641" i="39"/>
  <c r="AF641" i="41"/>
  <c r="AF641" i="38"/>
  <c r="AF641" i="40"/>
  <c r="AF641" i="42"/>
  <c r="AF641" i="43"/>
  <c r="AG641" i="7"/>
  <c r="AG641" i="39"/>
  <c r="AG641" i="41"/>
  <c r="AG641" i="38"/>
  <c r="AG641" i="40"/>
  <c r="AG641" i="42"/>
  <c r="AG641" i="43"/>
  <c r="AH641" i="7"/>
  <c r="AH641" i="39"/>
  <c r="AH641" i="41"/>
  <c r="AH641" i="38"/>
  <c r="AH641" i="40"/>
  <c r="AH641" i="42"/>
  <c r="AH641" i="43"/>
  <c r="AI641" i="7"/>
  <c r="AI641" i="39"/>
  <c r="AI641" i="41"/>
  <c r="AI641" i="38"/>
  <c r="AI641" i="40"/>
  <c r="AI641" i="42"/>
  <c r="AI641" i="43"/>
  <c r="AJ641" i="7"/>
  <c r="AJ641" i="39"/>
  <c r="AJ641" i="41"/>
  <c r="AJ641" i="38"/>
  <c r="AJ641" i="40"/>
  <c r="AJ641" i="42"/>
  <c r="AJ641" i="43"/>
  <c r="AK641" i="7"/>
  <c r="AK641" i="39"/>
  <c r="AK641" i="41"/>
  <c r="AK641" i="38"/>
  <c r="AK641" i="40"/>
  <c r="AK641" i="42"/>
  <c r="AK641" i="43"/>
  <c r="AL641" i="7"/>
  <c r="AL641" i="39"/>
  <c r="AL641" i="41"/>
  <c r="AL641" i="38"/>
  <c r="AL641" i="40"/>
  <c r="AL641" i="42"/>
  <c r="AL641" i="43"/>
  <c r="AM641" i="7"/>
  <c r="AM641" i="39"/>
  <c r="AM641" i="41"/>
  <c r="AM641" i="38"/>
  <c r="AM641" i="40"/>
  <c r="AM641" i="42"/>
  <c r="AM641" i="43"/>
  <c r="AN641" i="7"/>
  <c r="AN641" i="39"/>
  <c r="AN641" i="41"/>
  <c r="AN641" i="38"/>
  <c r="AN641" i="40"/>
  <c r="AN641" i="42"/>
  <c r="AN641" i="43"/>
  <c r="AO641" i="7"/>
  <c r="AO641" i="39"/>
  <c r="AO641" i="41"/>
  <c r="AO641" i="38"/>
  <c r="AO641" i="40"/>
  <c r="AO641" i="42"/>
  <c r="AO641" i="43"/>
  <c r="AP641" i="7"/>
  <c r="AP641" i="39"/>
  <c r="AP641" i="41"/>
  <c r="AP641" i="38"/>
  <c r="AP641" i="40"/>
  <c r="AP641" i="42"/>
  <c r="AP641" i="43"/>
  <c r="AQ641" i="7"/>
  <c r="AQ641" i="39"/>
  <c r="AQ641" i="41"/>
  <c r="AQ641" i="38"/>
  <c r="AQ641" i="40"/>
  <c r="AQ641" i="42"/>
  <c r="AQ641" i="43"/>
  <c r="AR641" i="7"/>
  <c r="AR641" i="39"/>
  <c r="AR641" i="41"/>
  <c r="AR641" i="38"/>
  <c r="AR641" i="40"/>
  <c r="AR641" i="42"/>
  <c r="AR641" i="43"/>
  <c r="AS641" i="7"/>
  <c r="AS641" i="39"/>
  <c r="AS641" i="41"/>
  <c r="AS641" i="38"/>
  <c r="AS641" i="40"/>
  <c r="AS641" i="42"/>
  <c r="AS641" i="43"/>
  <c r="AT641" i="7"/>
  <c r="AT641" i="39"/>
  <c r="AT641" i="41"/>
  <c r="AT641" i="38"/>
  <c r="AT641" i="40"/>
  <c r="AT641" i="42"/>
  <c r="AT641" i="43"/>
  <c r="AU641" i="7"/>
  <c r="AU641" i="39"/>
  <c r="AU641" i="41"/>
  <c r="AU641" i="38"/>
  <c r="AU641" i="40"/>
  <c r="AU641" i="42"/>
  <c r="AU641" i="43"/>
  <c r="AV641" i="7"/>
  <c r="AV641" i="39"/>
  <c r="AV641" i="41"/>
  <c r="AV641" i="38"/>
  <c r="AV641" i="40"/>
  <c r="AV641" i="42"/>
  <c r="AV641" i="43"/>
  <c r="AW641" i="7"/>
  <c r="AW641" i="39"/>
  <c r="AW641" i="41"/>
  <c r="AW641" i="38"/>
  <c r="AW641" i="40"/>
  <c r="AW641" i="42"/>
  <c r="AW641" i="43"/>
  <c r="AX641" i="7"/>
  <c r="AX641" i="39"/>
  <c r="AX641" i="41"/>
  <c r="AX641" i="38"/>
  <c r="AX641" i="40"/>
  <c r="AX641" i="42"/>
  <c r="AX641" i="43"/>
  <c r="AY641" i="7"/>
  <c r="AY641" i="39"/>
  <c r="AY641" i="41"/>
  <c r="AY641" i="38"/>
  <c r="AY641" i="40"/>
  <c r="AY641" i="42"/>
  <c r="AY641" i="43"/>
  <c r="AZ641" i="7"/>
  <c r="AZ641" i="39"/>
  <c r="AZ641" i="41"/>
  <c r="AZ641" i="38"/>
  <c r="AZ641" i="40"/>
  <c r="AZ641" i="42"/>
  <c r="AZ641" i="43"/>
  <c r="BA641" i="7"/>
  <c r="BA641" i="39"/>
  <c r="BA641" i="41"/>
  <c r="BA641" i="38"/>
  <c r="BA641" i="40"/>
  <c r="BA641" i="42"/>
  <c r="BA641" i="43"/>
  <c r="BB641" i="7"/>
  <c r="BB641" i="39"/>
  <c r="BB641" i="41"/>
  <c r="BB641" i="38"/>
  <c r="BB641" i="40"/>
  <c r="BB641" i="42"/>
  <c r="BB641" i="43"/>
  <c r="BC641" i="7"/>
  <c r="BC641" i="39"/>
  <c r="BC641" i="41"/>
  <c r="BC641" i="38"/>
  <c r="BC641" i="40"/>
  <c r="BC641" i="42"/>
  <c r="BC641" i="43"/>
  <c r="BD641" i="7"/>
  <c r="BD641" i="39"/>
  <c r="BD641" i="41"/>
  <c r="BD641" i="38"/>
  <c r="BD641" i="40"/>
  <c r="BD641" i="42"/>
  <c r="BD641" i="43"/>
  <c r="BE641" i="7"/>
  <c r="BE641" i="39"/>
  <c r="BE641" i="41"/>
  <c r="BE641" i="38"/>
  <c r="BE641" i="40"/>
  <c r="BE641" i="42"/>
  <c r="BE641" i="43"/>
  <c r="BF641" i="7"/>
  <c r="BF641" i="39"/>
  <c r="BF641" i="41"/>
  <c r="BF641" i="38"/>
  <c r="BF641" i="40"/>
  <c r="BF641" i="42"/>
  <c r="BF641" i="43"/>
  <c r="BG641" i="7"/>
  <c r="BG641" i="39"/>
  <c r="BG641" i="41"/>
  <c r="BG641" i="38"/>
  <c r="BG641" i="40"/>
  <c r="BG641" i="42"/>
  <c r="BG641" i="43"/>
  <c r="BH641" i="7"/>
  <c r="BH641" i="39"/>
  <c r="BH641" i="41"/>
  <c r="BH641" i="38"/>
  <c r="BH641" i="40"/>
  <c r="BH641" i="42"/>
  <c r="BH641" i="43"/>
  <c r="BI641" i="7"/>
  <c r="BI641" i="39"/>
  <c r="BI641" i="41"/>
  <c r="BI641" i="38"/>
  <c r="BI641" i="40"/>
  <c r="BI641" i="42"/>
  <c r="BI641" i="43"/>
  <c r="BJ641" i="7"/>
  <c r="BJ641" i="39"/>
  <c r="BJ641" i="41"/>
  <c r="BJ641" i="38"/>
  <c r="BJ641" i="40"/>
  <c r="BJ641" i="42"/>
  <c r="BJ641" i="43"/>
  <c r="BK641" i="7"/>
  <c r="BK641" i="39"/>
  <c r="BK641" i="41"/>
  <c r="BK641" i="38"/>
  <c r="BK641" i="40"/>
  <c r="BK641" i="42"/>
  <c r="BK641" i="43"/>
  <c r="BL641" i="7"/>
  <c r="BL641" i="39"/>
  <c r="BL641" i="41"/>
  <c r="BL641" i="38"/>
  <c r="BL641" i="40"/>
  <c r="BL641" i="42"/>
  <c r="BL641" i="43"/>
  <c r="BM641" i="7"/>
  <c r="BM641" i="39"/>
  <c r="BM641" i="41"/>
  <c r="BM641" i="38"/>
  <c r="BM641" i="40"/>
  <c r="BM641" i="42"/>
  <c r="BM641" i="43"/>
  <c r="D642" i="39"/>
  <c r="D642" i="41"/>
  <c r="D642" i="38"/>
  <c r="D642" i="40"/>
  <c r="D642" i="42"/>
  <c r="D642" i="43"/>
  <c r="E642" i="39"/>
  <c r="E642" i="41"/>
  <c r="E642" i="38"/>
  <c r="E642" i="40"/>
  <c r="E642" i="42"/>
  <c r="E642" i="43"/>
  <c r="F642" i="39"/>
  <c r="F642" i="41"/>
  <c r="F642" i="38"/>
  <c r="F642" i="40"/>
  <c r="F642" i="42"/>
  <c r="F642" i="43"/>
  <c r="G642" i="39"/>
  <c r="G642" i="41"/>
  <c r="G642" i="38"/>
  <c r="G642" i="40"/>
  <c r="G642" i="42"/>
  <c r="G642" i="43"/>
  <c r="H642" i="39"/>
  <c r="H642" i="41"/>
  <c r="H642" i="38"/>
  <c r="H642" i="40"/>
  <c r="H642" i="42"/>
  <c r="H642" i="43"/>
  <c r="I642" i="39"/>
  <c r="I642" i="41"/>
  <c r="I642" i="38"/>
  <c r="I642" i="40"/>
  <c r="I642" i="42"/>
  <c r="I642" i="43"/>
  <c r="J642" i="39"/>
  <c r="J642" i="41"/>
  <c r="J642" i="38"/>
  <c r="J642" i="40"/>
  <c r="J642" i="42"/>
  <c r="J642" i="43"/>
  <c r="K642" i="39"/>
  <c r="K642" i="41"/>
  <c r="K642" i="38"/>
  <c r="K642" i="40"/>
  <c r="K642" i="42"/>
  <c r="K642" i="43"/>
  <c r="L642" i="39"/>
  <c r="L642" i="41"/>
  <c r="L642" i="38"/>
  <c r="L642" i="40"/>
  <c r="L642" i="42"/>
  <c r="L642" i="43"/>
  <c r="M642" i="39"/>
  <c r="M642" i="41"/>
  <c r="M642" i="38"/>
  <c r="M642" i="40"/>
  <c r="M642" i="42"/>
  <c r="M642" i="43"/>
  <c r="N642" i="39"/>
  <c r="N642" i="41"/>
  <c r="N642" i="38"/>
  <c r="N642" i="40"/>
  <c r="N642" i="42"/>
  <c r="N642" i="43"/>
  <c r="O642" i="39"/>
  <c r="O642" i="41"/>
  <c r="O642" i="38"/>
  <c r="O642" i="40"/>
  <c r="O642" i="42"/>
  <c r="O642" i="43"/>
  <c r="P642" i="39"/>
  <c r="P642" i="41"/>
  <c r="P642" i="38"/>
  <c r="P642" i="40"/>
  <c r="P642" i="42"/>
  <c r="P642" i="43"/>
  <c r="Q642" i="39"/>
  <c r="Q642" i="41"/>
  <c r="Q642" i="38"/>
  <c r="Q642" i="40"/>
  <c r="Q642" i="42"/>
  <c r="Q642" i="43"/>
  <c r="R642" i="39"/>
  <c r="R642" i="41"/>
  <c r="R642" i="38"/>
  <c r="R642" i="40"/>
  <c r="R642" i="42"/>
  <c r="R642" i="43"/>
  <c r="S642" i="39"/>
  <c r="S642" i="41"/>
  <c r="S642" i="38"/>
  <c r="S642" i="40"/>
  <c r="S642" i="42"/>
  <c r="S642" i="43"/>
  <c r="T642" i="39"/>
  <c r="T642" i="41"/>
  <c r="T642" i="38"/>
  <c r="T642" i="40"/>
  <c r="T642" i="42"/>
  <c r="T642" i="43"/>
  <c r="U642" i="39"/>
  <c r="U642" i="41"/>
  <c r="U642" i="38"/>
  <c r="U642" i="40"/>
  <c r="U642" i="42"/>
  <c r="U642" i="43"/>
  <c r="V642" i="39"/>
  <c r="V642" i="41"/>
  <c r="V642" i="38"/>
  <c r="V642" i="40"/>
  <c r="V642" i="42"/>
  <c r="V642" i="43"/>
  <c r="W642" i="39"/>
  <c r="W642" i="41"/>
  <c r="W642" i="38"/>
  <c r="W642" i="40"/>
  <c r="W642" i="42"/>
  <c r="W642" i="43"/>
  <c r="X642" i="39"/>
  <c r="X642" i="41"/>
  <c r="X642" i="38"/>
  <c r="X642" i="40"/>
  <c r="X642" i="42"/>
  <c r="X642" i="43"/>
  <c r="Y642" i="39"/>
  <c r="Y642" i="41"/>
  <c r="Y642" i="38"/>
  <c r="Y642" i="40"/>
  <c r="Y642" i="42"/>
  <c r="Y642" i="43"/>
  <c r="Z642" i="39"/>
  <c r="Z642" i="41"/>
  <c r="Z642" i="38"/>
  <c r="Z642" i="40"/>
  <c r="Z642" i="42"/>
  <c r="Z642" i="43"/>
  <c r="AA642" i="39"/>
  <c r="AA642" i="41"/>
  <c r="AA642" i="38"/>
  <c r="AA642" i="40"/>
  <c r="AA642" i="42"/>
  <c r="AA642" i="43"/>
  <c r="AB642" i="7"/>
  <c r="AB642" i="39"/>
  <c r="AB642" i="41"/>
  <c r="AB642" i="38"/>
  <c r="AB642" i="40"/>
  <c r="AB642" i="42"/>
  <c r="AB642" i="43"/>
  <c r="AC642" i="7"/>
  <c r="AC642" i="39"/>
  <c r="AC642" i="41"/>
  <c r="AC642" i="38"/>
  <c r="AC642" i="40"/>
  <c r="AC642" i="42"/>
  <c r="AC642" i="43"/>
  <c r="AD642" i="7"/>
  <c r="AD642" i="39"/>
  <c r="AD642" i="41"/>
  <c r="AD642" i="38"/>
  <c r="AD642" i="40"/>
  <c r="AD642" i="42"/>
  <c r="AD642" i="43"/>
  <c r="AE642" i="7"/>
  <c r="AE642" i="39"/>
  <c r="AE642" i="41"/>
  <c r="AE642" i="38"/>
  <c r="AE642" i="40"/>
  <c r="AE642" i="42"/>
  <c r="AE642" i="43"/>
  <c r="AF642" i="7"/>
  <c r="AF642" i="39"/>
  <c r="AF642" i="41"/>
  <c r="AF642" i="38"/>
  <c r="AF642" i="40"/>
  <c r="AF642" i="42"/>
  <c r="AF642" i="43"/>
  <c r="AG642" i="7"/>
  <c r="AG642" i="39"/>
  <c r="AG642" i="41"/>
  <c r="AG642" i="38"/>
  <c r="AG642" i="40"/>
  <c r="AG642" i="42"/>
  <c r="AG642" i="43"/>
  <c r="AH642" i="7"/>
  <c r="AH642" i="39"/>
  <c r="AH642" i="41"/>
  <c r="AH642" i="38"/>
  <c r="AH642" i="40"/>
  <c r="AH642" i="42"/>
  <c r="AH642" i="43"/>
  <c r="AI642" i="7"/>
  <c r="AI642" i="39"/>
  <c r="AI642" i="41"/>
  <c r="AI642" i="38"/>
  <c r="AI642" i="40"/>
  <c r="AI642" i="42"/>
  <c r="AI642" i="43"/>
  <c r="AJ642" i="7"/>
  <c r="AJ642" i="39"/>
  <c r="AJ642" i="41"/>
  <c r="AJ642" i="38"/>
  <c r="AJ642" i="40"/>
  <c r="AJ642" i="42"/>
  <c r="AJ642" i="43"/>
  <c r="AK642" i="7"/>
  <c r="AK642" i="39"/>
  <c r="AK642" i="41"/>
  <c r="AK642" i="38"/>
  <c r="AK642" i="40"/>
  <c r="AK642" i="42"/>
  <c r="AK642" i="43"/>
  <c r="AL642" i="7"/>
  <c r="AL642" i="39"/>
  <c r="AL642" i="41"/>
  <c r="AL642" i="38"/>
  <c r="AL642" i="40"/>
  <c r="AL642" i="42"/>
  <c r="AL642" i="43"/>
  <c r="AM642" i="7"/>
  <c r="AM642" i="39"/>
  <c r="AM642" i="41"/>
  <c r="AM642" i="38"/>
  <c r="AM642" i="40"/>
  <c r="AM642" i="42"/>
  <c r="AM642" i="43"/>
  <c r="AN642" i="7"/>
  <c r="AN642" i="39"/>
  <c r="AN642" i="41"/>
  <c r="AN642" i="38"/>
  <c r="AN642" i="40"/>
  <c r="AN642" i="42"/>
  <c r="AN642" i="43"/>
  <c r="AO642" i="7"/>
  <c r="AO642" i="39"/>
  <c r="AO642" i="41"/>
  <c r="AO642" i="38"/>
  <c r="AO642" i="40"/>
  <c r="AO642" i="42"/>
  <c r="AO642" i="43"/>
  <c r="AP642" i="7"/>
  <c r="AP642" i="39"/>
  <c r="AP642" i="41"/>
  <c r="AP642" i="38"/>
  <c r="AP642" i="40"/>
  <c r="AP642" i="42"/>
  <c r="AP642" i="43"/>
  <c r="AQ642" i="7"/>
  <c r="AQ642" i="39"/>
  <c r="AQ642" i="41"/>
  <c r="AQ642" i="38"/>
  <c r="AQ642" i="40"/>
  <c r="AQ642" i="42"/>
  <c r="AQ642" i="43"/>
  <c r="AR642" i="7"/>
  <c r="AR642" i="39"/>
  <c r="AR642" i="41"/>
  <c r="AR642" i="38"/>
  <c r="AR642" i="40"/>
  <c r="AR642" i="42"/>
  <c r="AR642" i="43"/>
  <c r="AS642" i="7"/>
  <c r="AS642" i="39"/>
  <c r="AS642" i="41"/>
  <c r="AS642" i="38"/>
  <c r="AS642" i="40"/>
  <c r="AS642" i="42"/>
  <c r="AS642" i="43"/>
  <c r="AT642" i="7"/>
  <c r="AT642" i="39"/>
  <c r="AT642" i="41"/>
  <c r="AT642" i="38"/>
  <c r="AT642" i="40"/>
  <c r="AT642" i="42"/>
  <c r="AT642" i="43"/>
  <c r="AU642" i="7"/>
  <c r="AU642" i="39"/>
  <c r="AU642" i="41"/>
  <c r="AU642" i="38"/>
  <c r="AU642" i="40"/>
  <c r="AU642" i="42"/>
  <c r="AU642" i="43"/>
  <c r="AV642" i="7"/>
  <c r="AV642" i="39"/>
  <c r="AV642" i="41"/>
  <c r="AV642" i="38"/>
  <c r="AV642" i="40"/>
  <c r="AV642" i="42"/>
  <c r="AV642" i="43"/>
  <c r="AW642" i="7"/>
  <c r="AW642" i="39"/>
  <c r="AW642" i="41"/>
  <c r="AW642" i="38"/>
  <c r="AW642" i="40"/>
  <c r="AW642" i="42"/>
  <c r="AW642" i="43"/>
  <c r="AX642" i="7"/>
  <c r="AX642" i="39"/>
  <c r="AX642" i="41"/>
  <c r="AX642" i="38"/>
  <c r="AX642" i="40"/>
  <c r="AX642" i="42"/>
  <c r="AX642" i="43"/>
  <c r="AY642" i="7"/>
  <c r="AY642" i="39"/>
  <c r="AY642" i="41"/>
  <c r="AY642" i="38"/>
  <c r="AY642" i="40"/>
  <c r="AY642" i="42"/>
  <c r="AY642" i="43"/>
  <c r="AZ642" i="7"/>
  <c r="AZ642" i="39"/>
  <c r="AZ642" i="41"/>
  <c r="AZ642" i="38"/>
  <c r="AZ642" i="40"/>
  <c r="AZ642" i="42"/>
  <c r="AZ642" i="43"/>
  <c r="BA642" i="7"/>
  <c r="BA642" i="39"/>
  <c r="BA642" i="41"/>
  <c r="BA642" i="38"/>
  <c r="BA642" i="40"/>
  <c r="BA642" i="42"/>
  <c r="BA642" i="43"/>
  <c r="BB642" i="7"/>
  <c r="BB642" i="39"/>
  <c r="BB642" i="41"/>
  <c r="BB642" i="38"/>
  <c r="BB642" i="40"/>
  <c r="BB642" i="42"/>
  <c r="BB642" i="43"/>
  <c r="BC642" i="7"/>
  <c r="BC642" i="39"/>
  <c r="BC642" i="41"/>
  <c r="BC642" i="38"/>
  <c r="BC642" i="40"/>
  <c r="BC642" i="42"/>
  <c r="BC642" i="43"/>
  <c r="BD642" i="7"/>
  <c r="BD642" i="39"/>
  <c r="BD642" i="41"/>
  <c r="BD642" i="38"/>
  <c r="BD642" i="40"/>
  <c r="BD642" i="42"/>
  <c r="BD642" i="43"/>
  <c r="BE642" i="7"/>
  <c r="BE642" i="39"/>
  <c r="BE642" i="41"/>
  <c r="BE642" i="38"/>
  <c r="BE642" i="40"/>
  <c r="BE642" i="42"/>
  <c r="BE642" i="43"/>
  <c r="BF642" i="7"/>
  <c r="BF642" i="39"/>
  <c r="BF642" i="41"/>
  <c r="BF642" i="38"/>
  <c r="BF642" i="40"/>
  <c r="BF642" i="42"/>
  <c r="BF642" i="43"/>
  <c r="BG642" i="7"/>
  <c r="BG642" i="39"/>
  <c r="BG642" i="41"/>
  <c r="BG642" i="38"/>
  <c r="BG642" i="40"/>
  <c r="BG642" i="42"/>
  <c r="BG642" i="43"/>
  <c r="BH642" i="7"/>
  <c r="BH642" i="39"/>
  <c r="BH642" i="41"/>
  <c r="BH642" i="38"/>
  <c r="BH642" i="40"/>
  <c r="BH642" i="42"/>
  <c r="BH642" i="43"/>
  <c r="BI642" i="7"/>
  <c r="BI642" i="39"/>
  <c r="BI642" i="41"/>
  <c r="BI642" i="38"/>
  <c r="BI642" i="40"/>
  <c r="BI642" i="42"/>
  <c r="BI642" i="43"/>
  <c r="BJ642" i="7"/>
  <c r="BJ642" i="39"/>
  <c r="BJ642" i="41"/>
  <c r="BJ642" i="38"/>
  <c r="BJ642" i="40"/>
  <c r="BJ642" i="42"/>
  <c r="BJ642" i="43"/>
  <c r="BK642" i="7"/>
  <c r="BK642" i="39"/>
  <c r="BK642" i="41"/>
  <c r="BK642" i="38"/>
  <c r="BK642" i="40"/>
  <c r="BK642" i="42"/>
  <c r="BK642" i="43"/>
  <c r="BL642" i="7"/>
  <c r="BL642" i="39"/>
  <c r="BL642" i="41"/>
  <c r="BL642" i="38"/>
  <c r="BL642" i="40"/>
  <c r="BL642" i="42"/>
  <c r="BL642" i="43"/>
  <c r="BM642" i="7"/>
  <c r="BM642" i="39"/>
  <c r="BM642" i="41"/>
  <c r="BM642" i="38"/>
  <c r="BM642" i="40"/>
  <c r="BM642" i="42"/>
  <c r="BM642" i="43"/>
  <c r="D643" i="39"/>
  <c r="D643" i="41"/>
  <c r="D643" i="38"/>
  <c r="D643" i="40"/>
  <c r="D643" i="42"/>
  <c r="D643" i="43"/>
  <c r="E643" i="39"/>
  <c r="E643" i="41"/>
  <c r="E643" i="38"/>
  <c r="E643" i="40"/>
  <c r="E643" i="42"/>
  <c r="E643" i="43"/>
  <c r="F643" i="39"/>
  <c r="F643" i="41"/>
  <c r="F643" i="38"/>
  <c r="F643" i="40"/>
  <c r="F643" i="42"/>
  <c r="F643" i="43"/>
  <c r="G643" i="39"/>
  <c r="G643" i="41"/>
  <c r="G643" i="38"/>
  <c r="G643" i="40"/>
  <c r="G643" i="42"/>
  <c r="G643" i="43"/>
  <c r="H643" i="39"/>
  <c r="H643" i="41"/>
  <c r="H643" i="38"/>
  <c r="H643" i="40"/>
  <c r="H643" i="42"/>
  <c r="H643" i="43"/>
  <c r="I643" i="39"/>
  <c r="I643" i="41"/>
  <c r="I643" i="38"/>
  <c r="I643" i="40"/>
  <c r="I643" i="42"/>
  <c r="I643" i="43"/>
  <c r="J643" i="39"/>
  <c r="J643" i="41"/>
  <c r="J643" i="38"/>
  <c r="J643" i="40"/>
  <c r="J643" i="42"/>
  <c r="J643" i="43"/>
  <c r="K643" i="39"/>
  <c r="K643" i="41"/>
  <c r="K643" i="38"/>
  <c r="K643" i="40"/>
  <c r="K643" i="42"/>
  <c r="K643" i="43"/>
  <c r="L643" i="39"/>
  <c r="L643" i="41"/>
  <c r="L643" i="38"/>
  <c r="L643" i="40"/>
  <c r="L643" i="42"/>
  <c r="L643" i="43"/>
  <c r="M643" i="39"/>
  <c r="M643" i="41"/>
  <c r="M643" i="38"/>
  <c r="M643" i="40"/>
  <c r="M643" i="42"/>
  <c r="M643" i="43"/>
  <c r="N643" i="39"/>
  <c r="N643" i="41"/>
  <c r="N643" i="38"/>
  <c r="N643" i="40"/>
  <c r="N643" i="42"/>
  <c r="N643" i="43"/>
  <c r="O643" i="39"/>
  <c r="O643" i="41"/>
  <c r="O643" i="38"/>
  <c r="O643" i="40"/>
  <c r="O643" i="42"/>
  <c r="O643" i="43"/>
  <c r="P643" i="39"/>
  <c r="P643" i="41"/>
  <c r="P643" i="38"/>
  <c r="P643" i="40"/>
  <c r="P643" i="42"/>
  <c r="P643" i="43"/>
  <c r="Q643" i="39"/>
  <c r="Q643" i="41"/>
  <c r="Q643" i="38"/>
  <c r="Q643" i="40"/>
  <c r="Q643" i="42"/>
  <c r="Q643" i="43"/>
  <c r="R643" i="39"/>
  <c r="R643" i="41"/>
  <c r="R643" i="38"/>
  <c r="R643" i="40"/>
  <c r="R643" i="42"/>
  <c r="R643" i="43"/>
  <c r="S643" i="39"/>
  <c r="S643" i="41"/>
  <c r="S643" i="38"/>
  <c r="S643" i="40"/>
  <c r="S643" i="42"/>
  <c r="S643" i="43"/>
  <c r="T643" i="39"/>
  <c r="T643" i="41"/>
  <c r="T643" i="38"/>
  <c r="T643" i="40"/>
  <c r="T643" i="42"/>
  <c r="T643" i="43"/>
  <c r="U643" i="39"/>
  <c r="U643" i="41"/>
  <c r="U643" i="38"/>
  <c r="U643" i="40"/>
  <c r="U643" i="42"/>
  <c r="U643" i="43"/>
  <c r="V643" i="39"/>
  <c r="V643" i="41"/>
  <c r="V643" i="38"/>
  <c r="V643" i="40"/>
  <c r="V643" i="42"/>
  <c r="V643" i="43"/>
  <c r="W643" i="39"/>
  <c r="W643" i="41"/>
  <c r="W643" i="38"/>
  <c r="W643" i="40"/>
  <c r="W643" i="42"/>
  <c r="W643" i="43"/>
  <c r="X643" i="39"/>
  <c r="X643" i="41"/>
  <c r="X643" i="38"/>
  <c r="X643" i="40"/>
  <c r="X643" i="42"/>
  <c r="X643" i="43"/>
  <c r="Y643" i="39"/>
  <c r="Y643" i="41"/>
  <c r="Y643" i="38"/>
  <c r="Y643" i="40"/>
  <c r="Y643" i="42"/>
  <c r="Y643" i="43"/>
  <c r="Z643" i="39"/>
  <c r="Z643" i="41"/>
  <c r="Z643" i="38"/>
  <c r="Z643" i="40"/>
  <c r="Z643" i="42"/>
  <c r="Z643" i="43"/>
  <c r="AA643" i="39"/>
  <c r="AA643" i="41"/>
  <c r="AA643" i="38"/>
  <c r="AA643" i="40"/>
  <c r="AA643" i="42"/>
  <c r="AA643" i="43"/>
  <c r="AB643" i="7"/>
  <c r="AB643" i="39"/>
  <c r="AB643" i="41"/>
  <c r="AB643" i="38"/>
  <c r="AB643" i="40"/>
  <c r="AB643" i="42"/>
  <c r="AB643" i="43"/>
  <c r="AC643" i="7"/>
  <c r="AC643" i="39"/>
  <c r="AC643" i="41"/>
  <c r="AC643" i="38"/>
  <c r="AC643" i="40"/>
  <c r="AC643" i="42"/>
  <c r="AC643" i="43"/>
  <c r="AD643" i="7"/>
  <c r="AD643" i="39"/>
  <c r="AD643" i="41"/>
  <c r="AD643" i="38"/>
  <c r="AD643" i="40"/>
  <c r="AD643" i="42"/>
  <c r="AD643" i="43"/>
  <c r="AE643" i="7"/>
  <c r="AE643" i="39"/>
  <c r="AE643" i="41"/>
  <c r="AE643" i="38"/>
  <c r="AE643" i="40"/>
  <c r="AE643" i="42"/>
  <c r="AE643" i="43"/>
  <c r="AF643" i="7"/>
  <c r="AF643" i="39"/>
  <c r="AF643" i="41"/>
  <c r="AF643" i="38"/>
  <c r="AF643" i="40"/>
  <c r="AF643" i="42"/>
  <c r="AF643" i="43"/>
  <c r="AG643" i="7"/>
  <c r="AG643" i="39"/>
  <c r="AG643" i="41"/>
  <c r="AG643" i="38"/>
  <c r="AG643" i="40"/>
  <c r="AG643" i="42"/>
  <c r="AG643" i="43"/>
  <c r="AH643" i="7"/>
  <c r="AH643" i="39"/>
  <c r="AH643" i="41"/>
  <c r="AH643" i="38"/>
  <c r="AH643" i="40"/>
  <c r="AH643" i="42"/>
  <c r="AH643" i="43"/>
  <c r="AI643" i="7"/>
  <c r="AI643" i="39"/>
  <c r="AI643" i="41"/>
  <c r="AI643" i="38"/>
  <c r="AI643" i="40"/>
  <c r="AI643" i="42"/>
  <c r="AI643" i="43"/>
  <c r="AJ643" i="7"/>
  <c r="AJ643" i="39"/>
  <c r="AJ643" i="41"/>
  <c r="AJ643" i="38"/>
  <c r="AJ643" i="40"/>
  <c r="AJ643" i="42"/>
  <c r="AJ643" i="43"/>
  <c r="AK643" i="7"/>
  <c r="AK643" i="39"/>
  <c r="AK643" i="41"/>
  <c r="AK643" i="38"/>
  <c r="AK643" i="40"/>
  <c r="AK643" i="42"/>
  <c r="AK643" i="43"/>
  <c r="AL643" i="7"/>
  <c r="AL643" i="39"/>
  <c r="AL643" i="41"/>
  <c r="AL643" i="38"/>
  <c r="AL643" i="40"/>
  <c r="AL643" i="42"/>
  <c r="AL643" i="43"/>
  <c r="AM643" i="7"/>
  <c r="AM643" i="39"/>
  <c r="AM643" i="41"/>
  <c r="AM643" i="38"/>
  <c r="AM643" i="40"/>
  <c r="AM643" i="42"/>
  <c r="AM643" i="43"/>
  <c r="AN643" i="7"/>
  <c r="AN643" i="39"/>
  <c r="AN643" i="41"/>
  <c r="AN643" i="38"/>
  <c r="AN643" i="40"/>
  <c r="AN643" i="42"/>
  <c r="AN643" i="43"/>
  <c r="AO643" i="7"/>
  <c r="AO643" i="39"/>
  <c r="AO643" i="41"/>
  <c r="AO643" i="38"/>
  <c r="AO643" i="40"/>
  <c r="AO643" i="42"/>
  <c r="AO643" i="43"/>
  <c r="AP643" i="7"/>
  <c r="AP643" i="39"/>
  <c r="AP643" i="41"/>
  <c r="AP643" i="38"/>
  <c r="AP643" i="40"/>
  <c r="AP643" i="42"/>
  <c r="AP643" i="43"/>
  <c r="AQ643" i="7"/>
  <c r="AQ643" i="39"/>
  <c r="AQ643" i="41"/>
  <c r="AQ643" i="38"/>
  <c r="AQ643" i="40"/>
  <c r="AQ643" i="42"/>
  <c r="AQ643" i="43"/>
  <c r="AR643" i="7"/>
  <c r="AR643" i="39"/>
  <c r="AR643" i="41"/>
  <c r="AR643" i="38"/>
  <c r="AR643" i="40"/>
  <c r="AR643" i="42"/>
  <c r="AR643" i="43"/>
  <c r="AS643" i="7"/>
  <c r="AS643" i="39"/>
  <c r="AS643" i="41"/>
  <c r="AS643" i="38"/>
  <c r="AS643" i="40"/>
  <c r="AS643" i="42"/>
  <c r="AS643" i="43"/>
  <c r="AT643" i="7"/>
  <c r="AT643" i="39"/>
  <c r="AT643" i="41"/>
  <c r="AT643" i="38"/>
  <c r="AT643" i="40"/>
  <c r="AT643" i="42"/>
  <c r="AT643" i="43"/>
  <c r="AU643" i="7"/>
  <c r="AU643" i="39"/>
  <c r="AU643" i="41"/>
  <c r="AU643" i="38"/>
  <c r="AU643" i="40"/>
  <c r="AU643" i="42"/>
  <c r="AU643" i="43"/>
  <c r="AV643" i="7"/>
  <c r="AV643" i="39"/>
  <c r="AV643" i="41"/>
  <c r="AV643" i="38"/>
  <c r="AV643" i="40"/>
  <c r="AV643" i="42"/>
  <c r="AV643" i="43"/>
  <c r="AW643" i="7"/>
  <c r="AW643" i="39"/>
  <c r="AW643" i="41"/>
  <c r="AW643" i="38"/>
  <c r="AW643" i="40"/>
  <c r="AW643" i="42"/>
  <c r="AW643" i="43"/>
  <c r="AX643" i="7"/>
  <c r="AX643" i="39"/>
  <c r="AX643" i="41"/>
  <c r="AX643" i="38"/>
  <c r="AX643" i="40"/>
  <c r="AX643" i="42"/>
  <c r="AX643" i="43"/>
  <c r="AY643" i="7"/>
  <c r="AY643" i="39"/>
  <c r="AY643" i="41"/>
  <c r="AY643" i="38"/>
  <c r="AY643" i="40"/>
  <c r="AY643" i="42"/>
  <c r="AY643" i="43"/>
  <c r="AZ643" i="7"/>
  <c r="AZ643" i="39"/>
  <c r="AZ643" i="41"/>
  <c r="AZ643" i="38"/>
  <c r="AZ643" i="40"/>
  <c r="AZ643" i="42"/>
  <c r="AZ643" i="43"/>
  <c r="BA643" i="7"/>
  <c r="BA643" i="39"/>
  <c r="BA643" i="41"/>
  <c r="BA643" i="38"/>
  <c r="BA643" i="40"/>
  <c r="BA643" i="42"/>
  <c r="BA643" i="43"/>
  <c r="BB643" i="7"/>
  <c r="BB643" i="39"/>
  <c r="BB643" i="41"/>
  <c r="BB643" i="38"/>
  <c r="BB643" i="40"/>
  <c r="BB643" i="42"/>
  <c r="BB643" i="43"/>
  <c r="BC643" i="7"/>
  <c r="BC643" i="39"/>
  <c r="BC643" i="41"/>
  <c r="BC643" i="38"/>
  <c r="BC643" i="40"/>
  <c r="BC643" i="42"/>
  <c r="BC643" i="43"/>
  <c r="BD643" i="7"/>
  <c r="BD643" i="39"/>
  <c r="BD643" i="41"/>
  <c r="BD643" i="38"/>
  <c r="BD643" i="40"/>
  <c r="BD643" i="42"/>
  <c r="BD643" i="43"/>
  <c r="BE643" i="7"/>
  <c r="BE643" i="39"/>
  <c r="BE643" i="41"/>
  <c r="BE643" i="38"/>
  <c r="BE643" i="40"/>
  <c r="BE643" i="42"/>
  <c r="BE643" i="43"/>
  <c r="BF643" i="7"/>
  <c r="BF643" i="39"/>
  <c r="BF643" i="41"/>
  <c r="BF643" i="38"/>
  <c r="BF643" i="40"/>
  <c r="BF643" i="42"/>
  <c r="BF643" i="43"/>
  <c r="BG643" i="7"/>
  <c r="BG643" i="39"/>
  <c r="BG643" i="41"/>
  <c r="BG643" i="38"/>
  <c r="BG643" i="40"/>
  <c r="BG643" i="42"/>
  <c r="BG643" i="43"/>
  <c r="BH643" i="7"/>
  <c r="BH643" i="39"/>
  <c r="BH643" i="41"/>
  <c r="BH643" i="38"/>
  <c r="BH643" i="40"/>
  <c r="BH643" i="42"/>
  <c r="BH643" i="43"/>
  <c r="BI643" i="7"/>
  <c r="BI643" i="39"/>
  <c r="BI643" i="41"/>
  <c r="BI643" i="38"/>
  <c r="BI643" i="40"/>
  <c r="BI643" i="42"/>
  <c r="BI643" i="43"/>
  <c r="BJ643" i="7"/>
  <c r="BJ643" i="39"/>
  <c r="BJ643" i="41"/>
  <c r="BJ643" i="38"/>
  <c r="BJ643" i="40"/>
  <c r="BJ643" i="42"/>
  <c r="BJ643" i="43"/>
  <c r="BK643" i="7"/>
  <c r="BK643" i="39"/>
  <c r="BK643" i="41"/>
  <c r="BK643" i="38"/>
  <c r="BK643" i="40"/>
  <c r="BK643" i="42"/>
  <c r="BK643" i="43"/>
  <c r="BL643" i="7"/>
  <c r="BL643" i="39"/>
  <c r="BL643" i="41"/>
  <c r="BL643" i="38"/>
  <c r="BL643" i="40"/>
  <c r="BL643" i="42"/>
  <c r="BL643" i="43"/>
  <c r="BM643" i="7"/>
  <c r="BM643" i="39"/>
  <c r="BM643" i="41"/>
  <c r="BM643" i="38"/>
  <c r="BM643" i="40"/>
  <c r="BM643" i="42"/>
  <c r="BM643" i="43"/>
  <c r="D644" i="39"/>
  <c r="D644" i="41"/>
  <c r="D644" i="38"/>
  <c r="D644" i="40"/>
  <c r="D644" i="42"/>
  <c r="D644" i="43"/>
  <c r="E644" i="39"/>
  <c r="E644" i="41"/>
  <c r="E644" i="38"/>
  <c r="E644" i="40"/>
  <c r="E644" i="42"/>
  <c r="E644" i="43"/>
  <c r="F644" i="39"/>
  <c r="F644" i="41"/>
  <c r="F644" i="38"/>
  <c r="F644" i="40"/>
  <c r="F644" i="42"/>
  <c r="F644" i="43"/>
  <c r="G644" i="39"/>
  <c r="G644" i="41"/>
  <c r="G644" i="38"/>
  <c r="G644" i="40"/>
  <c r="G644" i="42"/>
  <c r="G644" i="43"/>
  <c r="H644" i="39"/>
  <c r="H644" i="41"/>
  <c r="H644" i="38"/>
  <c r="H644" i="40"/>
  <c r="H644" i="42"/>
  <c r="H644" i="43"/>
  <c r="I644" i="39"/>
  <c r="I644" i="41"/>
  <c r="I644" i="38"/>
  <c r="I644" i="40"/>
  <c r="I644" i="42"/>
  <c r="I644" i="43"/>
  <c r="J644" i="39"/>
  <c r="J644" i="41"/>
  <c r="J644" i="38"/>
  <c r="J644" i="40"/>
  <c r="J644" i="42"/>
  <c r="J644" i="43"/>
  <c r="K644" i="39"/>
  <c r="K644" i="41"/>
  <c r="K644" i="38"/>
  <c r="K644" i="40"/>
  <c r="K644" i="42"/>
  <c r="K644" i="43"/>
  <c r="L644" i="39"/>
  <c r="L644" i="41"/>
  <c r="L644" i="38"/>
  <c r="L644" i="40"/>
  <c r="L644" i="42"/>
  <c r="L644" i="43"/>
  <c r="M644" i="39"/>
  <c r="M644" i="41"/>
  <c r="M644" i="38"/>
  <c r="M644" i="40"/>
  <c r="M644" i="42"/>
  <c r="M644" i="43"/>
  <c r="N644" i="39"/>
  <c r="N644" i="41"/>
  <c r="N644" i="38"/>
  <c r="N644" i="40"/>
  <c r="N644" i="42"/>
  <c r="N644" i="43"/>
  <c r="O644" i="39"/>
  <c r="O644" i="41"/>
  <c r="O644" i="38"/>
  <c r="O644" i="40"/>
  <c r="O644" i="42"/>
  <c r="O644" i="43"/>
  <c r="P644" i="39"/>
  <c r="P644" i="41"/>
  <c r="P644" i="38"/>
  <c r="P644" i="40"/>
  <c r="P644" i="42"/>
  <c r="P644" i="43"/>
  <c r="Q644" i="39"/>
  <c r="Q644" i="41"/>
  <c r="Q644" i="38"/>
  <c r="Q644" i="40"/>
  <c r="Q644" i="42"/>
  <c r="Q644" i="43"/>
  <c r="R644" i="39"/>
  <c r="R644" i="41"/>
  <c r="R644" i="38"/>
  <c r="R644" i="40"/>
  <c r="R644" i="42"/>
  <c r="R644" i="43"/>
  <c r="S644" i="39"/>
  <c r="S644" i="41"/>
  <c r="S644" i="38"/>
  <c r="S644" i="40"/>
  <c r="S644" i="42"/>
  <c r="S644" i="43"/>
  <c r="T644" i="39"/>
  <c r="T644" i="41"/>
  <c r="T644" i="38"/>
  <c r="T644" i="40"/>
  <c r="T644" i="42"/>
  <c r="T644" i="43"/>
  <c r="U644" i="39"/>
  <c r="U644" i="41"/>
  <c r="U644" i="38"/>
  <c r="U644" i="40"/>
  <c r="U644" i="42"/>
  <c r="U644" i="43"/>
  <c r="V644" i="39"/>
  <c r="V644" i="41"/>
  <c r="V644" i="38"/>
  <c r="V644" i="40"/>
  <c r="V644" i="42"/>
  <c r="V644" i="43"/>
  <c r="W644" i="39"/>
  <c r="W644" i="41"/>
  <c r="W644" i="38"/>
  <c r="W644" i="40"/>
  <c r="W644" i="42"/>
  <c r="W644" i="43"/>
  <c r="X644" i="39"/>
  <c r="X644" i="41"/>
  <c r="X644" i="38"/>
  <c r="X644" i="40"/>
  <c r="X644" i="42"/>
  <c r="X644" i="43"/>
  <c r="Y644" i="39"/>
  <c r="Y644" i="41"/>
  <c r="Y644" i="38"/>
  <c r="Y644" i="40"/>
  <c r="Y644" i="42"/>
  <c r="Y644" i="43"/>
  <c r="Z644" i="39"/>
  <c r="Z644" i="41"/>
  <c r="Z644" i="38"/>
  <c r="Z644" i="40"/>
  <c r="Z644" i="42"/>
  <c r="Z644" i="43"/>
  <c r="AA644" i="39"/>
  <c r="AA644" i="41"/>
  <c r="AA644" i="38"/>
  <c r="AA644" i="40"/>
  <c r="AA644" i="42"/>
  <c r="AA644" i="43"/>
  <c r="AB644" i="7"/>
  <c r="AB644" i="39"/>
  <c r="AB644" i="41"/>
  <c r="AB644" i="38"/>
  <c r="AB644" i="40"/>
  <c r="AB644" i="42"/>
  <c r="AB644" i="43"/>
  <c r="AC644" i="7"/>
  <c r="AC644" i="39"/>
  <c r="AC644" i="41"/>
  <c r="AC644" i="38"/>
  <c r="AC644" i="40"/>
  <c r="AC644" i="42"/>
  <c r="AC644" i="43"/>
  <c r="AD644" i="7"/>
  <c r="AD644" i="39"/>
  <c r="AD644" i="41"/>
  <c r="AD644" i="38"/>
  <c r="AD644" i="40"/>
  <c r="AD644" i="42"/>
  <c r="AD644" i="43"/>
  <c r="AE644" i="7"/>
  <c r="AE644" i="39"/>
  <c r="AE644" i="41"/>
  <c r="AE644" i="38"/>
  <c r="AE644" i="40"/>
  <c r="AE644" i="42"/>
  <c r="AE644" i="43"/>
  <c r="AF644" i="7"/>
  <c r="AF644" i="39"/>
  <c r="AF644" i="41"/>
  <c r="AF644" i="38"/>
  <c r="AF644" i="40"/>
  <c r="AF644" i="42"/>
  <c r="AF644" i="43"/>
  <c r="AG644" i="7"/>
  <c r="AG644" i="39"/>
  <c r="AG644" i="41"/>
  <c r="AG644" i="38"/>
  <c r="AG644" i="40"/>
  <c r="AG644" i="42"/>
  <c r="AG644" i="43"/>
  <c r="AH644" i="7"/>
  <c r="AH644" i="39"/>
  <c r="AH644" i="41"/>
  <c r="AH644" i="38"/>
  <c r="AH644" i="40"/>
  <c r="AH644" i="42"/>
  <c r="AH644" i="43"/>
  <c r="AI644" i="7"/>
  <c r="AI644" i="39"/>
  <c r="AI644" i="41"/>
  <c r="AI644" i="38"/>
  <c r="AI644" i="40"/>
  <c r="AI644" i="42"/>
  <c r="AI644" i="43"/>
  <c r="AJ644" i="7"/>
  <c r="AJ644" i="39"/>
  <c r="AJ644" i="41"/>
  <c r="AJ644" i="38"/>
  <c r="AJ644" i="40"/>
  <c r="AJ644" i="42"/>
  <c r="AJ644" i="43"/>
  <c r="AK644" i="7"/>
  <c r="AK644" i="39"/>
  <c r="AK644" i="41"/>
  <c r="AK644" i="38"/>
  <c r="AK644" i="40"/>
  <c r="AK644" i="42"/>
  <c r="AK644" i="43"/>
  <c r="AL644" i="7"/>
  <c r="AL644" i="39"/>
  <c r="AL644" i="41"/>
  <c r="AL644" i="38"/>
  <c r="AL644" i="40"/>
  <c r="AL644" i="42"/>
  <c r="AL644" i="43"/>
  <c r="AM644" i="7"/>
  <c r="AM644" i="39"/>
  <c r="AM644" i="41"/>
  <c r="AM644" i="38"/>
  <c r="AM644" i="40"/>
  <c r="AM644" i="42"/>
  <c r="AM644" i="43"/>
  <c r="AN644" i="7"/>
  <c r="AN644" i="39"/>
  <c r="AN644" i="41"/>
  <c r="AN644" i="38"/>
  <c r="AN644" i="40"/>
  <c r="AN644" i="42"/>
  <c r="AN644" i="43"/>
  <c r="AO644" i="7"/>
  <c r="AO644" i="39"/>
  <c r="AO644" i="41"/>
  <c r="AO644" i="38"/>
  <c r="AO644" i="40"/>
  <c r="AO644" i="42"/>
  <c r="AO644" i="43"/>
  <c r="AP644" i="7"/>
  <c r="AP644" i="39"/>
  <c r="AP644" i="41"/>
  <c r="AP644" i="38"/>
  <c r="AP644" i="40"/>
  <c r="AP644" i="42"/>
  <c r="AP644" i="43"/>
  <c r="AQ644" i="7"/>
  <c r="AQ644" i="39"/>
  <c r="AQ644" i="41"/>
  <c r="AQ644" i="38"/>
  <c r="AQ644" i="40"/>
  <c r="AQ644" i="42"/>
  <c r="AQ644" i="43"/>
  <c r="AR644" i="7"/>
  <c r="AR644" i="39"/>
  <c r="AR644" i="41"/>
  <c r="AR644" i="38"/>
  <c r="AR644" i="40"/>
  <c r="AR644" i="42"/>
  <c r="AR644" i="43"/>
  <c r="AS644" i="7"/>
  <c r="AS644" i="39"/>
  <c r="AS644" i="41"/>
  <c r="AS644" i="38"/>
  <c r="AS644" i="40"/>
  <c r="AS644" i="42"/>
  <c r="AS644" i="43"/>
  <c r="AT644" i="7"/>
  <c r="AT644" i="39"/>
  <c r="AT644" i="41"/>
  <c r="AT644" i="38"/>
  <c r="AT644" i="40"/>
  <c r="AT644" i="42"/>
  <c r="AT644" i="43"/>
  <c r="AU644" i="7"/>
  <c r="AU644" i="39"/>
  <c r="AU644" i="41"/>
  <c r="AU644" i="38"/>
  <c r="AU644" i="40"/>
  <c r="AU644" i="42"/>
  <c r="AU644" i="43"/>
  <c r="AV644" i="7"/>
  <c r="AV644" i="39"/>
  <c r="AV644" i="41"/>
  <c r="AV644" i="38"/>
  <c r="AV644" i="40"/>
  <c r="AV644" i="42"/>
  <c r="AV644" i="43"/>
  <c r="AW644" i="7"/>
  <c r="AW644" i="39"/>
  <c r="AW644" i="41"/>
  <c r="AW644" i="38"/>
  <c r="AW644" i="40"/>
  <c r="AW644" i="42"/>
  <c r="AW644" i="43"/>
  <c r="AX644" i="7"/>
  <c r="AX644" i="39"/>
  <c r="AX644" i="41"/>
  <c r="AX644" i="38"/>
  <c r="AX644" i="40"/>
  <c r="AX644" i="42"/>
  <c r="AX644" i="43"/>
  <c r="AY644" i="7"/>
  <c r="AY644" i="39"/>
  <c r="AY644" i="41"/>
  <c r="AY644" i="38"/>
  <c r="AY644" i="40"/>
  <c r="AY644" i="42"/>
  <c r="AY644" i="43"/>
  <c r="AZ644" i="7"/>
  <c r="AZ644" i="39"/>
  <c r="AZ644" i="41"/>
  <c r="AZ644" i="38"/>
  <c r="AZ644" i="40"/>
  <c r="AZ644" i="42"/>
  <c r="AZ644" i="43"/>
  <c r="BA644" i="7"/>
  <c r="BA644" i="39"/>
  <c r="BA644" i="41"/>
  <c r="BA644" i="38"/>
  <c r="BA644" i="40"/>
  <c r="BA644" i="42"/>
  <c r="BA644" i="43"/>
  <c r="BB644" i="7"/>
  <c r="BB644" i="39"/>
  <c r="BB644" i="41"/>
  <c r="BB644" i="38"/>
  <c r="BB644" i="40"/>
  <c r="BB644" i="42"/>
  <c r="BB644" i="43"/>
  <c r="BC644" i="7"/>
  <c r="BC644" i="39"/>
  <c r="BC644" i="41"/>
  <c r="BC644" i="38"/>
  <c r="BC644" i="40"/>
  <c r="BC644" i="42"/>
  <c r="BC644" i="43"/>
  <c r="BD644" i="7"/>
  <c r="BD644" i="39"/>
  <c r="BD644" i="41"/>
  <c r="BD644" i="38"/>
  <c r="BD644" i="40"/>
  <c r="BD644" i="42"/>
  <c r="BD644" i="43"/>
  <c r="BE644" i="7"/>
  <c r="BE644" i="39"/>
  <c r="BE644" i="41"/>
  <c r="BE644" i="38"/>
  <c r="BE644" i="40"/>
  <c r="BE644" i="42"/>
  <c r="BE644" i="43"/>
  <c r="BF644" i="7"/>
  <c r="BF644" i="39"/>
  <c r="BF644" i="41"/>
  <c r="BF644" i="38"/>
  <c r="BF644" i="40"/>
  <c r="BF644" i="42"/>
  <c r="BF644" i="43"/>
  <c r="BG644" i="7"/>
  <c r="BG644" i="39"/>
  <c r="BG644" i="41"/>
  <c r="BG644" i="38"/>
  <c r="BG644" i="40"/>
  <c r="BG644" i="42"/>
  <c r="BG644" i="43"/>
  <c r="BH644" i="7"/>
  <c r="BH644" i="39"/>
  <c r="BH644" i="41"/>
  <c r="BH644" i="38"/>
  <c r="BH644" i="40"/>
  <c r="BH644" i="42"/>
  <c r="BH644" i="43"/>
  <c r="BI644" i="7"/>
  <c r="BI644" i="39"/>
  <c r="BI644" i="41"/>
  <c r="BI644" i="38"/>
  <c r="BI644" i="40"/>
  <c r="BI644" i="42"/>
  <c r="BI644" i="43"/>
  <c r="BJ644" i="7"/>
  <c r="BJ644" i="39"/>
  <c r="BJ644" i="41"/>
  <c r="BJ644" i="38"/>
  <c r="BJ644" i="40"/>
  <c r="BJ644" i="42"/>
  <c r="BJ644" i="43"/>
  <c r="BK644" i="7"/>
  <c r="BK644" i="39"/>
  <c r="BK644" i="41"/>
  <c r="BK644" i="38"/>
  <c r="BK644" i="40"/>
  <c r="BK644" i="42"/>
  <c r="BK644" i="43"/>
  <c r="BL644" i="7"/>
  <c r="BL644" i="39"/>
  <c r="BL644" i="41"/>
  <c r="BL644" i="38"/>
  <c r="BL644" i="40"/>
  <c r="BL644" i="42"/>
  <c r="BL644" i="43"/>
  <c r="BM644" i="7"/>
  <c r="BM644" i="39"/>
  <c r="BM644" i="41"/>
  <c r="BM644" i="38"/>
  <c r="BM644" i="40"/>
  <c r="BM644" i="42"/>
  <c r="BM644" i="43"/>
  <c r="D645" i="39"/>
  <c r="D645" i="41"/>
  <c r="D645" i="38"/>
  <c r="D645" i="40"/>
  <c r="D645" i="42"/>
  <c r="D645" i="43"/>
  <c r="E645" i="39"/>
  <c r="E645" i="41"/>
  <c r="E645" i="38"/>
  <c r="E645" i="40"/>
  <c r="E645" i="42"/>
  <c r="E645" i="43"/>
  <c r="F645" i="39"/>
  <c r="F645" i="41"/>
  <c r="F645" i="38"/>
  <c r="F645" i="40"/>
  <c r="F645" i="42"/>
  <c r="F645" i="43"/>
  <c r="G645" i="39"/>
  <c r="G645" i="41"/>
  <c r="G645" i="38"/>
  <c r="G645" i="40"/>
  <c r="G645" i="42"/>
  <c r="G645" i="43"/>
  <c r="H645" i="39"/>
  <c r="H645" i="41"/>
  <c r="H645" i="38"/>
  <c r="H645" i="40"/>
  <c r="H645" i="42"/>
  <c r="H645" i="43"/>
  <c r="I645" i="39"/>
  <c r="I645" i="41"/>
  <c r="I645" i="38"/>
  <c r="I645" i="40"/>
  <c r="I645" i="42"/>
  <c r="I645" i="43"/>
  <c r="J645" i="39"/>
  <c r="J645" i="41"/>
  <c r="J645" i="38"/>
  <c r="J645" i="40"/>
  <c r="J645" i="42"/>
  <c r="J645" i="43"/>
  <c r="K645" i="39"/>
  <c r="K645" i="41"/>
  <c r="K645" i="38"/>
  <c r="K645" i="40"/>
  <c r="K645" i="42"/>
  <c r="K645" i="43"/>
  <c r="L645" i="39"/>
  <c r="L645" i="41"/>
  <c r="L645" i="38"/>
  <c r="L645" i="40"/>
  <c r="L645" i="42"/>
  <c r="L645" i="43"/>
  <c r="M645" i="39"/>
  <c r="M645" i="41"/>
  <c r="M645" i="38"/>
  <c r="M645" i="40"/>
  <c r="M645" i="42"/>
  <c r="M645" i="43"/>
  <c r="N645" i="39"/>
  <c r="N645" i="41"/>
  <c r="N645" i="38"/>
  <c r="N645" i="40"/>
  <c r="N645" i="42"/>
  <c r="N645" i="43"/>
  <c r="O645" i="39"/>
  <c r="O645" i="41"/>
  <c r="O645" i="38"/>
  <c r="O645" i="40"/>
  <c r="O645" i="42"/>
  <c r="O645" i="43"/>
  <c r="P645" i="39"/>
  <c r="P645" i="41"/>
  <c r="P645" i="38"/>
  <c r="P645" i="40"/>
  <c r="P645" i="42"/>
  <c r="P645" i="43"/>
  <c r="Q645" i="39"/>
  <c r="Q645" i="41"/>
  <c r="Q645" i="38"/>
  <c r="Q645" i="40"/>
  <c r="Q645" i="42"/>
  <c r="Q645" i="43"/>
  <c r="R645" i="39"/>
  <c r="R645" i="41"/>
  <c r="R645" i="38"/>
  <c r="R645" i="40"/>
  <c r="R645" i="42"/>
  <c r="R645" i="43"/>
  <c r="S645" i="39"/>
  <c r="S645" i="41"/>
  <c r="S645" i="38"/>
  <c r="S645" i="40"/>
  <c r="S645" i="42"/>
  <c r="S645" i="43"/>
  <c r="T645" i="39"/>
  <c r="T645" i="41"/>
  <c r="T645" i="38"/>
  <c r="T645" i="40"/>
  <c r="T645" i="42"/>
  <c r="T645" i="43"/>
  <c r="U645" i="39"/>
  <c r="U645" i="41"/>
  <c r="U645" i="38"/>
  <c r="U645" i="40"/>
  <c r="U645" i="42"/>
  <c r="U645" i="43"/>
  <c r="V645" i="39"/>
  <c r="V645" i="41"/>
  <c r="V645" i="38"/>
  <c r="V645" i="40"/>
  <c r="V645" i="42"/>
  <c r="V645" i="43"/>
  <c r="W645" i="39"/>
  <c r="W645" i="41"/>
  <c r="W645" i="38"/>
  <c r="W645" i="40"/>
  <c r="W645" i="42"/>
  <c r="W645" i="43"/>
  <c r="X645" i="39"/>
  <c r="X645" i="41"/>
  <c r="X645" i="38"/>
  <c r="X645" i="40"/>
  <c r="X645" i="42"/>
  <c r="X645" i="43"/>
  <c r="Y645" i="39"/>
  <c r="Y645" i="41"/>
  <c r="Y645" i="38"/>
  <c r="Y645" i="40"/>
  <c r="Y645" i="42"/>
  <c r="Y645" i="43"/>
  <c r="Z645" i="39"/>
  <c r="Z645" i="41"/>
  <c r="Z645" i="38"/>
  <c r="Z645" i="40"/>
  <c r="Z645" i="42"/>
  <c r="Z645" i="43"/>
  <c r="AA645" i="39"/>
  <c r="AA645" i="41"/>
  <c r="AA645" i="38"/>
  <c r="AA645" i="40"/>
  <c r="AA645" i="42"/>
  <c r="AA645" i="43"/>
  <c r="AB645" i="7"/>
  <c r="AB645" i="39"/>
  <c r="AB645" i="41"/>
  <c r="AB645" i="38"/>
  <c r="AB645" i="40"/>
  <c r="AB645" i="42"/>
  <c r="AB645" i="43"/>
  <c r="AC645" i="7"/>
  <c r="AC645" i="39"/>
  <c r="AC645" i="41"/>
  <c r="AC645" i="38"/>
  <c r="AC645" i="40"/>
  <c r="AC645" i="42"/>
  <c r="AC645" i="43"/>
  <c r="AD645" i="7"/>
  <c r="AD645" i="39"/>
  <c r="AD645" i="41"/>
  <c r="AD645" i="38"/>
  <c r="AD645" i="40"/>
  <c r="AD645" i="42"/>
  <c r="AD645" i="43"/>
  <c r="AE645" i="7"/>
  <c r="AE645" i="39"/>
  <c r="AE645" i="41"/>
  <c r="AE645" i="38"/>
  <c r="AE645" i="40"/>
  <c r="AE645" i="42"/>
  <c r="AE645" i="43"/>
  <c r="AF645" i="7"/>
  <c r="AF645" i="39"/>
  <c r="AF645" i="41"/>
  <c r="AF645" i="38"/>
  <c r="AF645" i="40"/>
  <c r="AF645" i="42"/>
  <c r="AF645" i="43"/>
  <c r="AG645" i="7"/>
  <c r="AG645" i="39"/>
  <c r="AG645" i="41"/>
  <c r="AG645" i="38"/>
  <c r="AG645" i="40"/>
  <c r="AG645" i="42"/>
  <c r="AG645" i="43"/>
  <c r="AH645" i="7"/>
  <c r="AH645" i="39"/>
  <c r="AH645" i="41"/>
  <c r="AH645" i="38"/>
  <c r="AH645" i="40"/>
  <c r="AH645" i="42"/>
  <c r="AH645" i="43"/>
  <c r="AI645" i="7"/>
  <c r="AI645" i="39"/>
  <c r="AI645" i="41"/>
  <c r="AI645" i="38"/>
  <c r="AI645" i="40"/>
  <c r="AI645" i="42"/>
  <c r="AI645" i="43"/>
  <c r="AJ645" i="7"/>
  <c r="AJ645" i="39"/>
  <c r="AJ645" i="41"/>
  <c r="AJ645" i="38"/>
  <c r="AJ645" i="40"/>
  <c r="AJ645" i="42"/>
  <c r="AJ645" i="43"/>
  <c r="AK645" i="7"/>
  <c r="AK645" i="39"/>
  <c r="AK645" i="41"/>
  <c r="AK645" i="38"/>
  <c r="AK645" i="40"/>
  <c r="AK645" i="42"/>
  <c r="AK645" i="43"/>
  <c r="AL645" i="7"/>
  <c r="AL645" i="39"/>
  <c r="AL645" i="41"/>
  <c r="AL645" i="38"/>
  <c r="AL645" i="40"/>
  <c r="AL645" i="42"/>
  <c r="AL645" i="43"/>
  <c r="AM645" i="7"/>
  <c r="AM645" i="39"/>
  <c r="AM645" i="41"/>
  <c r="AM645" i="38"/>
  <c r="AM645" i="40"/>
  <c r="AM645" i="42"/>
  <c r="AM645" i="43"/>
  <c r="AN645" i="7"/>
  <c r="AN645" i="39"/>
  <c r="AN645" i="41"/>
  <c r="AN645" i="38"/>
  <c r="AN645" i="40"/>
  <c r="AN645" i="42"/>
  <c r="AN645" i="43"/>
  <c r="AO645" i="7"/>
  <c r="AO645" i="39"/>
  <c r="AO645" i="41"/>
  <c r="AO645" i="38"/>
  <c r="AO645" i="40"/>
  <c r="AO645" i="42"/>
  <c r="AO645" i="43"/>
  <c r="AP645" i="7"/>
  <c r="AP645" i="39"/>
  <c r="AP645" i="41"/>
  <c r="AP645" i="38"/>
  <c r="AP645" i="40"/>
  <c r="AP645" i="42"/>
  <c r="AP645" i="43"/>
  <c r="AQ645" i="7"/>
  <c r="AQ645" i="39"/>
  <c r="AQ645" i="41"/>
  <c r="AQ645" i="38"/>
  <c r="AQ645" i="40"/>
  <c r="AQ645" i="42"/>
  <c r="AQ645" i="43"/>
  <c r="AR645" i="7"/>
  <c r="AR645" i="39"/>
  <c r="AR645" i="41"/>
  <c r="AR645" i="38"/>
  <c r="AR645" i="40"/>
  <c r="AR645" i="42"/>
  <c r="AR645" i="43"/>
  <c r="AS645" i="7"/>
  <c r="AS645" i="39"/>
  <c r="AS645" i="41"/>
  <c r="AS645" i="38"/>
  <c r="AS645" i="40"/>
  <c r="AS645" i="42"/>
  <c r="AS645" i="43"/>
  <c r="AT645" i="7"/>
  <c r="AT645" i="39"/>
  <c r="AT645" i="41"/>
  <c r="AT645" i="38"/>
  <c r="AT645" i="40"/>
  <c r="AT645" i="42"/>
  <c r="AT645" i="43"/>
  <c r="AU645" i="7"/>
  <c r="AU645" i="39"/>
  <c r="AU645" i="41"/>
  <c r="AU645" i="38"/>
  <c r="AU645" i="40"/>
  <c r="AU645" i="42"/>
  <c r="AU645" i="43"/>
  <c r="AV645" i="7"/>
  <c r="AV645" i="39"/>
  <c r="AV645" i="41"/>
  <c r="AV645" i="38"/>
  <c r="AV645" i="40"/>
  <c r="AV645" i="42"/>
  <c r="AV645" i="43"/>
  <c r="AW645" i="7"/>
  <c r="AW645" i="39"/>
  <c r="AW645" i="41"/>
  <c r="AW645" i="38"/>
  <c r="AW645" i="40"/>
  <c r="AW645" i="42"/>
  <c r="AW645" i="43"/>
  <c r="AX645" i="7"/>
  <c r="AX645" i="39"/>
  <c r="AX645" i="41"/>
  <c r="AX645" i="38"/>
  <c r="AX645" i="40"/>
  <c r="AX645" i="42"/>
  <c r="AX645" i="43"/>
  <c r="AY645" i="7"/>
  <c r="AY645" i="39"/>
  <c r="AY645" i="41"/>
  <c r="AY645" i="38"/>
  <c r="AY645" i="40"/>
  <c r="AY645" i="42"/>
  <c r="AY645" i="43"/>
  <c r="AZ645" i="7"/>
  <c r="AZ645" i="39"/>
  <c r="AZ645" i="41"/>
  <c r="AZ645" i="38"/>
  <c r="AZ645" i="40"/>
  <c r="AZ645" i="42"/>
  <c r="AZ645" i="43"/>
  <c r="BA645" i="7"/>
  <c r="BA645" i="39"/>
  <c r="BA645" i="41"/>
  <c r="BA645" i="38"/>
  <c r="BA645" i="40"/>
  <c r="BA645" i="42"/>
  <c r="BA645" i="43"/>
  <c r="BB645" i="7"/>
  <c r="BB645" i="39"/>
  <c r="BB645" i="41"/>
  <c r="BB645" i="38"/>
  <c r="BB645" i="40"/>
  <c r="BB645" i="42"/>
  <c r="BB645" i="43"/>
  <c r="BC645" i="7"/>
  <c r="BC645" i="39"/>
  <c r="BC645" i="41"/>
  <c r="BC645" i="38"/>
  <c r="BC645" i="40"/>
  <c r="BC645" i="42"/>
  <c r="BC645" i="43"/>
  <c r="BD645" i="7"/>
  <c r="BD645" i="39"/>
  <c r="BD645" i="41"/>
  <c r="BD645" i="38"/>
  <c r="BD645" i="40"/>
  <c r="BD645" i="42"/>
  <c r="BD645" i="43"/>
  <c r="BE645" i="7"/>
  <c r="BE645" i="39"/>
  <c r="BE645" i="41"/>
  <c r="BE645" i="38"/>
  <c r="BE645" i="40"/>
  <c r="BE645" i="42"/>
  <c r="BE645" i="43"/>
  <c r="BF645" i="7"/>
  <c r="BF645" i="39"/>
  <c r="BF645" i="41"/>
  <c r="BF645" i="38"/>
  <c r="BF645" i="40"/>
  <c r="BF645" i="42"/>
  <c r="BF645" i="43"/>
  <c r="BG645" i="7"/>
  <c r="BG645" i="39"/>
  <c r="BG645" i="41"/>
  <c r="BG645" i="38"/>
  <c r="BG645" i="40"/>
  <c r="BG645" i="42"/>
  <c r="BG645" i="43"/>
  <c r="BH645" i="7"/>
  <c r="BH645" i="39"/>
  <c r="BH645" i="41"/>
  <c r="BH645" i="38"/>
  <c r="BH645" i="40"/>
  <c r="BH645" i="42"/>
  <c r="BH645" i="43"/>
  <c r="BI645" i="7"/>
  <c r="BI645" i="39"/>
  <c r="BI645" i="41"/>
  <c r="BI645" i="38"/>
  <c r="BI645" i="40"/>
  <c r="BI645" i="42"/>
  <c r="BI645" i="43"/>
  <c r="BJ645" i="7"/>
  <c r="BJ645" i="39"/>
  <c r="BJ645" i="41"/>
  <c r="BJ645" i="38"/>
  <c r="BJ645" i="40"/>
  <c r="BJ645" i="42"/>
  <c r="BJ645" i="43"/>
  <c r="BK645" i="7"/>
  <c r="BK645" i="39"/>
  <c r="BK645" i="41"/>
  <c r="BK645" i="38"/>
  <c r="BK645" i="40"/>
  <c r="BK645" i="42"/>
  <c r="BK645" i="43"/>
  <c r="BL645" i="7"/>
  <c r="BL645" i="39"/>
  <c r="BL645" i="41"/>
  <c r="BL645" i="38"/>
  <c r="BL645" i="40"/>
  <c r="BL645" i="42"/>
  <c r="BL645" i="43"/>
  <c r="BM645" i="7"/>
  <c r="BM645" i="39"/>
  <c r="BM645" i="41"/>
  <c r="BM645" i="38"/>
  <c r="BM645" i="40"/>
  <c r="BM645" i="42"/>
  <c r="BM645" i="43"/>
  <c r="N26" i="33"/>
  <c r="S26" i="33"/>
  <c r="S27" i="33"/>
  <c r="N28" i="33"/>
  <c r="O28" i="33"/>
  <c r="S28" i="33"/>
  <c r="M29" i="33"/>
  <c r="N29" i="33"/>
  <c r="S29" i="33"/>
  <c r="N30" i="33"/>
  <c r="S30" i="33"/>
  <c r="O31" i="33"/>
  <c r="S31" i="33"/>
  <c r="N32" i="33"/>
  <c r="S32" i="33"/>
  <c r="N33" i="33"/>
  <c r="S33" i="33"/>
  <c r="M34" i="33"/>
  <c r="N34" i="33"/>
  <c r="S34" i="33"/>
  <c r="S35" i="33"/>
  <c r="N36" i="33"/>
  <c r="O36" i="33"/>
  <c r="S36" i="33"/>
  <c r="N37" i="33"/>
  <c r="S37" i="33"/>
  <c r="N38" i="33"/>
  <c r="S38" i="33"/>
  <c r="S39" i="33"/>
  <c r="N40" i="33"/>
  <c r="S40" i="33"/>
  <c r="N41" i="33"/>
  <c r="S41" i="33"/>
  <c r="N42" i="33"/>
  <c r="S42" i="33"/>
  <c r="S43" i="33"/>
  <c r="O44" i="33"/>
  <c r="S44" i="33"/>
  <c r="S45" i="33"/>
  <c r="M46" i="33"/>
  <c r="S46" i="33"/>
  <c r="O47" i="33"/>
  <c r="S47" i="33"/>
  <c r="S48" i="33"/>
  <c r="S49" i="33"/>
  <c r="M50" i="33"/>
  <c r="N50" i="33"/>
  <c r="S50" i="33"/>
  <c r="N51" i="33"/>
  <c r="S51" i="33"/>
  <c r="S52" i="33"/>
  <c r="N53" i="33"/>
  <c r="S53" i="33"/>
  <c r="N54" i="33"/>
  <c r="S54" i="33"/>
  <c r="S55" i="33"/>
  <c r="S56" i="33"/>
  <c r="Q57" i="33"/>
  <c r="S57" i="33"/>
  <c r="N58" i="33"/>
  <c r="S58" i="33"/>
  <c r="S59" i="33"/>
  <c r="N60" i="33"/>
  <c r="S60" i="33"/>
  <c r="N61" i="33"/>
  <c r="Q61" i="33"/>
  <c r="S61" i="33"/>
  <c r="S62" i="33"/>
  <c r="O63" i="33"/>
  <c r="S63" i="33"/>
  <c r="S64" i="33"/>
  <c r="N65" i="33"/>
  <c r="S65" i="33"/>
  <c r="O66" i="33"/>
  <c r="S66" i="33"/>
  <c r="S67" i="33"/>
  <c r="N68" i="33"/>
  <c r="O68" i="33"/>
  <c r="S68" i="33"/>
  <c r="S69" i="33"/>
  <c r="M70" i="33"/>
  <c r="S70" i="33"/>
  <c r="S71" i="33"/>
  <c r="S72" i="33"/>
  <c r="S73" i="33"/>
  <c r="S74" i="33"/>
  <c r="S75" i="33"/>
  <c r="S76" i="33"/>
  <c r="S77" i="33"/>
  <c r="S78" i="33"/>
  <c r="Q79" i="33"/>
  <c r="S79" i="33"/>
  <c r="N80" i="33"/>
  <c r="S80" i="33"/>
  <c r="Q81" i="33"/>
  <c r="S81" i="33"/>
  <c r="S82" i="33"/>
  <c r="S83" i="33"/>
  <c r="N84" i="33"/>
  <c r="S84" i="33"/>
  <c r="M85" i="33"/>
  <c r="S85" i="33"/>
  <c r="S86" i="33"/>
  <c r="N87" i="33"/>
  <c r="O87" i="33"/>
  <c r="S87" i="33"/>
  <c r="N88" i="33"/>
  <c r="S88" i="33"/>
  <c r="Q89" i="33"/>
  <c r="S89" i="33"/>
  <c r="S90" i="33"/>
  <c r="S91" i="33"/>
  <c r="M92" i="9"/>
  <c r="M93" i="9"/>
  <c r="M94" i="9"/>
  <c r="M95" i="9"/>
  <c r="M96" i="9"/>
  <c r="M97" i="9"/>
  <c r="M98" i="9"/>
  <c r="M99" i="9"/>
  <c r="M100" i="9"/>
  <c r="M101" i="9"/>
  <c r="M102" i="9"/>
  <c r="M103" i="9"/>
  <c r="M104" i="9"/>
  <c r="M105" i="9"/>
  <c r="M106" i="9"/>
  <c r="M107" i="9"/>
  <c r="M108" i="9"/>
  <c r="M109" i="9"/>
  <c r="M110" i="9"/>
  <c r="M111" i="9"/>
  <c r="M112" i="9"/>
  <c r="M92" i="12"/>
  <c r="M93" i="12"/>
  <c r="M94" i="12"/>
  <c r="M95" i="12"/>
  <c r="M96" i="12"/>
  <c r="M97" i="12"/>
  <c r="M98" i="12"/>
  <c r="M99" i="12"/>
  <c r="M100" i="12"/>
  <c r="M101" i="12"/>
  <c r="M102" i="12"/>
  <c r="M103" i="12"/>
  <c r="M104" i="12"/>
  <c r="M105" i="12"/>
  <c r="M106" i="12"/>
  <c r="M107" i="12"/>
  <c r="M108" i="12"/>
  <c r="M109" i="12"/>
  <c r="M110" i="12"/>
  <c r="M111" i="12"/>
  <c r="M112" i="12"/>
  <c r="M92" i="14"/>
  <c r="M93" i="14"/>
  <c r="M94" i="14"/>
  <c r="M95" i="14"/>
  <c r="M96" i="14"/>
  <c r="M97" i="14"/>
  <c r="M98" i="14"/>
  <c r="M99" i="14"/>
  <c r="M100" i="14"/>
  <c r="M101" i="14"/>
  <c r="M102" i="14"/>
  <c r="M103" i="14"/>
  <c r="M104" i="14"/>
  <c r="M105" i="14"/>
  <c r="M106" i="14"/>
  <c r="M107" i="14"/>
  <c r="M108" i="14"/>
  <c r="M109" i="14"/>
  <c r="M110" i="14"/>
  <c r="M111" i="14"/>
  <c r="M112" i="14"/>
  <c r="M92" i="15"/>
  <c r="M93" i="15"/>
  <c r="M94" i="15"/>
  <c r="M95" i="15"/>
  <c r="M96" i="15"/>
  <c r="M97" i="15"/>
  <c r="M98" i="15"/>
  <c r="M99" i="15"/>
  <c r="M100" i="15"/>
  <c r="M101" i="15"/>
  <c r="M102" i="15"/>
  <c r="M103" i="15"/>
  <c r="M104" i="15"/>
  <c r="M105" i="15"/>
  <c r="M106" i="15"/>
  <c r="M107" i="15"/>
  <c r="M108" i="15"/>
  <c r="M109" i="15"/>
  <c r="M110" i="15"/>
  <c r="M111" i="15"/>
  <c r="M112" i="15"/>
  <c r="M92" i="16"/>
  <c r="M93" i="16"/>
  <c r="M94" i="16"/>
  <c r="M95" i="16"/>
  <c r="M96" i="16"/>
  <c r="M97" i="16"/>
  <c r="M98" i="16"/>
  <c r="M99" i="16"/>
  <c r="M100" i="16"/>
  <c r="M101" i="16"/>
  <c r="M102" i="16"/>
  <c r="M103" i="16"/>
  <c r="M104" i="16"/>
  <c r="M105" i="16"/>
  <c r="M106" i="16"/>
  <c r="M107" i="16"/>
  <c r="M108" i="16"/>
  <c r="M109" i="16"/>
  <c r="M110" i="16"/>
  <c r="M111" i="16"/>
  <c r="M112" i="16"/>
  <c r="M92" i="18"/>
  <c r="M93" i="18"/>
  <c r="M94" i="18"/>
  <c r="M95" i="18"/>
  <c r="M96" i="18"/>
  <c r="M97" i="18"/>
  <c r="M98" i="18"/>
  <c r="M99" i="18"/>
  <c r="M100" i="18"/>
  <c r="M101" i="18"/>
  <c r="M102" i="18"/>
  <c r="M103" i="18"/>
  <c r="M104" i="18"/>
  <c r="M105" i="18"/>
  <c r="M106" i="18"/>
  <c r="M107" i="18"/>
  <c r="M108" i="18"/>
  <c r="M109" i="18"/>
  <c r="M110" i="18"/>
  <c r="M111" i="18"/>
  <c r="M112" i="18"/>
  <c r="M92" i="17"/>
  <c r="M93" i="17"/>
  <c r="M94" i="17"/>
  <c r="M95" i="17"/>
  <c r="M96" i="17"/>
  <c r="M97" i="17"/>
  <c r="M98" i="17"/>
  <c r="M99" i="17"/>
  <c r="M100" i="17"/>
  <c r="M101" i="17"/>
  <c r="M102" i="17"/>
  <c r="M103" i="17"/>
  <c r="M104" i="17"/>
  <c r="M105" i="17"/>
  <c r="M106" i="17"/>
  <c r="M107" i="17"/>
  <c r="M108" i="17"/>
  <c r="M109" i="17"/>
  <c r="M110" i="17"/>
  <c r="M111" i="17"/>
  <c r="M112" i="17"/>
  <c r="M92" i="19"/>
  <c r="M93" i="19"/>
  <c r="M94" i="19"/>
  <c r="M95" i="19"/>
  <c r="M96" i="19"/>
  <c r="M97" i="19"/>
  <c r="M98" i="19"/>
  <c r="M99" i="19"/>
  <c r="M100" i="19"/>
  <c r="M101" i="19"/>
  <c r="M102" i="19"/>
  <c r="M103" i="19"/>
  <c r="M104" i="19"/>
  <c r="M105" i="19"/>
  <c r="M106" i="19"/>
  <c r="M107" i="19"/>
  <c r="M108" i="19"/>
  <c r="M109" i="19"/>
  <c r="M110" i="19"/>
  <c r="M111" i="19"/>
  <c r="M112" i="19"/>
  <c r="M92" i="20"/>
  <c r="M93" i="20"/>
  <c r="M94" i="20"/>
  <c r="M95" i="20"/>
  <c r="M96" i="20"/>
  <c r="M97" i="20"/>
  <c r="M98" i="20"/>
  <c r="M99" i="20"/>
  <c r="M100" i="20"/>
  <c r="M101" i="20"/>
  <c r="M102" i="20"/>
  <c r="M103" i="20"/>
  <c r="M104" i="20"/>
  <c r="M105" i="20"/>
  <c r="M106" i="20"/>
  <c r="M107" i="20"/>
  <c r="M108" i="20"/>
  <c r="M109" i="20"/>
  <c r="M110" i="20"/>
  <c r="M111" i="20"/>
  <c r="M112" i="20"/>
  <c r="M92" i="21"/>
  <c r="M93" i="21"/>
  <c r="M94" i="21"/>
  <c r="M95" i="21"/>
  <c r="M96" i="21"/>
  <c r="M97" i="21"/>
  <c r="M98" i="21"/>
  <c r="M99" i="21"/>
  <c r="M100" i="21"/>
  <c r="M101" i="21"/>
  <c r="M102" i="21"/>
  <c r="M103" i="21"/>
  <c r="M104" i="21"/>
  <c r="M105" i="21"/>
  <c r="M106" i="21"/>
  <c r="M107" i="21"/>
  <c r="M108" i="21"/>
  <c r="M109" i="21"/>
  <c r="M110" i="21"/>
  <c r="M111" i="21"/>
  <c r="M112" i="21"/>
  <c r="M104" i="33"/>
  <c r="C104" i="12"/>
  <c r="B104" i="12" s="1"/>
  <c r="D104" i="12"/>
  <c r="C105" i="12"/>
  <c r="B105" i="12" s="1"/>
  <c r="D105" i="12"/>
  <c r="C106" i="12"/>
  <c r="B106" i="12" s="1"/>
  <c r="D106" i="12"/>
  <c r="C107" i="12"/>
  <c r="B107" i="12" s="1"/>
  <c r="D107" i="12"/>
  <c r="C104" i="14"/>
  <c r="B104" i="14" s="1"/>
  <c r="D104" i="14"/>
  <c r="C105" i="14"/>
  <c r="B105" i="14" s="1"/>
  <c r="D105" i="14"/>
  <c r="C106" i="14"/>
  <c r="B106" i="14" s="1"/>
  <c r="D106" i="14"/>
  <c r="C107" i="14"/>
  <c r="B107" i="14" s="1"/>
  <c r="D107" i="14"/>
  <c r="C104" i="15"/>
  <c r="B104" i="15" s="1"/>
  <c r="D104" i="15"/>
  <c r="C105" i="15"/>
  <c r="B105" i="15" s="1"/>
  <c r="D105" i="15"/>
  <c r="C106" i="15"/>
  <c r="B106" i="15" s="1"/>
  <c r="D106" i="15"/>
  <c r="C107" i="15"/>
  <c r="B107" i="15" s="1"/>
  <c r="D107" i="15"/>
  <c r="C104" i="16"/>
  <c r="B104" i="16" s="1"/>
  <c r="D104" i="16"/>
  <c r="C105" i="16"/>
  <c r="B105" i="16" s="1"/>
  <c r="D105" i="16"/>
  <c r="C106" i="16"/>
  <c r="B106" i="16" s="1"/>
  <c r="D106" i="16"/>
  <c r="C107" i="16"/>
  <c r="B107" i="16" s="1"/>
  <c r="D107" i="16"/>
  <c r="C104" i="18"/>
  <c r="B104" i="18" s="1"/>
  <c r="D104" i="18"/>
  <c r="C105" i="18"/>
  <c r="B105" i="18" s="1"/>
  <c r="D105" i="18"/>
  <c r="C106" i="18"/>
  <c r="B106" i="18" s="1"/>
  <c r="D106" i="18"/>
  <c r="C107" i="18"/>
  <c r="B107" i="18" s="1"/>
  <c r="D107" i="18"/>
  <c r="C104" i="17"/>
  <c r="B104" i="17" s="1"/>
  <c r="D104" i="17"/>
  <c r="C105" i="17"/>
  <c r="B105" i="17" s="1"/>
  <c r="D105" i="17"/>
  <c r="C106" i="17"/>
  <c r="B106" i="17" s="1"/>
  <c r="D106" i="17"/>
  <c r="C107" i="17"/>
  <c r="B107" i="17" s="1"/>
  <c r="D107" i="17"/>
  <c r="C104" i="19"/>
  <c r="B104" i="19" s="1"/>
  <c r="D104" i="19"/>
  <c r="C105" i="19"/>
  <c r="B105" i="19" s="1"/>
  <c r="D105" i="19"/>
  <c r="C106" i="19"/>
  <c r="B106" i="19" s="1"/>
  <c r="D106" i="19"/>
  <c r="C107" i="19"/>
  <c r="B107" i="19" s="1"/>
  <c r="D107" i="19"/>
  <c r="C104" i="20"/>
  <c r="B104" i="20" s="1"/>
  <c r="D104" i="20"/>
  <c r="C105" i="20"/>
  <c r="B105" i="20" s="1"/>
  <c r="D105" i="20"/>
  <c r="C106" i="20"/>
  <c r="B106" i="20" s="1"/>
  <c r="D106" i="20"/>
  <c r="C107" i="20"/>
  <c r="B107" i="20" s="1"/>
  <c r="D107" i="20"/>
  <c r="C104" i="21"/>
  <c r="B104" i="21" s="1"/>
  <c r="D104" i="21"/>
  <c r="C105" i="21"/>
  <c r="B105" i="21" s="1"/>
  <c r="D105" i="21"/>
  <c r="C106" i="21"/>
  <c r="B106" i="21" s="1"/>
  <c r="D106" i="21"/>
  <c r="C107" i="21"/>
  <c r="B107" i="21" s="1"/>
  <c r="D107" i="21"/>
  <c r="O76" i="33" l="1"/>
  <c r="O64" i="33"/>
  <c r="O62" i="33"/>
  <c r="O60" i="33"/>
  <c r="M57" i="33"/>
  <c r="O32" i="33"/>
  <c r="R39" i="33"/>
  <c r="N71" i="33"/>
  <c r="N47" i="33"/>
  <c r="N43" i="33"/>
  <c r="M64" i="33"/>
  <c r="N57" i="33"/>
  <c r="O91" i="33"/>
  <c r="O89" i="33"/>
  <c r="O85" i="33"/>
  <c r="O83" i="33"/>
  <c r="O79" i="33"/>
  <c r="O77" i="33"/>
  <c r="O75" i="33"/>
  <c r="O71" i="33"/>
  <c r="O61" i="33"/>
  <c r="O55" i="33"/>
  <c r="O53" i="33"/>
  <c r="O51" i="33"/>
  <c r="M49" i="33"/>
  <c r="O39" i="33"/>
  <c r="O37" i="33"/>
  <c r="O35" i="33"/>
  <c r="M33" i="33"/>
  <c r="M53" i="33"/>
  <c r="M40" i="33"/>
  <c r="O38" i="33"/>
  <c r="R90" i="33"/>
  <c r="W90" i="33"/>
  <c r="W88" i="33"/>
  <c r="P84" i="33"/>
  <c r="R83" i="33"/>
  <c r="P82" i="33"/>
  <c r="W80" i="33"/>
  <c r="W78" i="33"/>
  <c r="P77" i="33"/>
  <c r="R76" i="33"/>
  <c r="W76" i="33"/>
  <c r="W74" i="33"/>
  <c r="P73" i="33"/>
  <c r="W72" i="33"/>
  <c r="R71" i="33"/>
  <c r="R70" i="33"/>
  <c r="W70" i="33"/>
  <c r="W68" i="33"/>
  <c r="W66" i="33"/>
  <c r="W64" i="33"/>
  <c r="W62" i="33"/>
  <c r="R59" i="33"/>
  <c r="P57" i="33"/>
  <c r="R55" i="33"/>
  <c r="R54" i="33"/>
  <c r="R50" i="33"/>
  <c r="R43" i="33"/>
  <c r="R38" i="33"/>
  <c r="Q38" i="33"/>
  <c r="P32" i="33"/>
  <c r="Q30" i="33"/>
  <c r="P28" i="33"/>
  <c r="Q36" i="33"/>
  <c r="O67" i="33"/>
  <c r="M66" i="33"/>
  <c r="M65" i="33"/>
  <c r="M62" i="33"/>
  <c r="M58" i="33"/>
  <c r="O54" i="33"/>
  <c r="O48" i="33"/>
  <c r="M48" i="33"/>
  <c r="M47" i="33"/>
  <c r="M44" i="33"/>
  <c r="M43" i="33"/>
  <c r="M42" i="33"/>
  <c r="M41" i="33"/>
  <c r="M27" i="33"/>
  <c r="Q66" i="33"/>
  <c r="Q62" i="33"/>
  <c r="O81" i="33"/>
  <c r="Q82" i="33"/>
  <c r="Q64" i="33"/>
  <c r="Q86" i="33"/>
  <c r="Q84" i="33"/>
  <c r="Q58" i="33"/>
  <c r="Q34" i="33"/>
  <c r="R27" i="33"/>
  <c r="N76" i="33"/>
  <c r="N74" i="33"/>
  <c r="N64" i="33"/>
  <c r="O90" i="33"/>
  <c r="N89" i="33"/>
  <c r="M81" i="33"/>
  <c r="M77" i="33"/>
  <c r="O72" i="33"/>
  <c r="Q60" i="33"/>
  <c r="Q28" i="33"/>
  <c r="Q44" i="33"/>
  <c r="Q56" i="33"/>
  <c r="Q90" i="33"/>
  <c r="N66" i="33"/>
  <c r="P60" i="33"/>
  <c r="N44" i="33"/>
  <c r="Q26" i="33"/>
  <c r="Q76" i="33"/>
  <c r="Q72" i="33"/>
  <c r="P64" i="33"/>
  <c r="Q32" i="33"/>
  <c r="M54" i="33"/>
  <c r="Q80" i="33"/>
  <c r="Q78" i="33"/>
  <c r="P72" i="33"/>
  <c r="Q68" i="33"/>
  <c r="P88" i="33"/>
  <c r="Q74" i="33"/>
  <c r="Q88" i="33"/>
  <c r="M82" i="33"/>
  <c r="M78" i="33"/>
  <c r="N72" i="33"/>
  <c r="N70" i="33"/>
  <c r="N56" i="33"/>
  <c r="M52" i="33"/>
  <c r="N46" i="33"/>
  <c r="W91" i="33"/>
  <c r="W89" i="33"/>
  <c r="W87" i="33"/>
  <c r="W83" i="33"/>
  <c r="W81" i="33"/>
  <c r="W79" i="33"/>
  <c r="W77" i="33"/>
  <c r="W75" i="33"/>
  <c r="W73" i="33"/>
  <c r="W71" i="33"/>
  <c r="W69" i="33"/>
  <c r="W67" i="33"/>
  <c r="W63" i="33"/>
  <c r="W61" i="33"/>
  <c r="N83" i="33"/>
  <c r="N79" i="33"/>
  <c r="N75" i="33"/>
  <c r="M73" i="33"/>
  <c r="M67" i="33"/>
  <c r="M63" i="33"/>
  <c r="M61" i="33"/>
  <c r="N59" i="33"/>
  <c r="M55" i="33"/>
  <c r="M51" i="33"/>
  <c r="N49" i="33"/>
  <c r="M45" i="33"/>
  <c r="Y91" i="33"/>
  <c r="Y90" i="33"/>
  <c r="Y89" i="33"/>
  <c r="Y88" i="33"/>
  <c r="Y87"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R34" i="33"/>
  <c r="Y33" i="33"/>
  <c r="Y32" i="33"/>
  <c r="Y31" i="33"/>
  <c r="Y30" i="33"/>
  <c r="Y29" i="33"/>
  <c r="Y28" i="33"/>
  <c r="Y27" i="33"/>
  <c r="Y26" i="33"/>
  <c r="X56" i="33"/>
  <c r="Q42" i="33"/>
  <c r="Q40" i="33"/>
  <c r="X30" i="33"/>
  <c r="M91" i="33"/>
  <c r="M90" i="33"/>
  <c r="M89" i="33"/>
  <c r="M88" i="33"/>
  <c r="M86" i="33"/>
  <c r="W82" i="33"/>
  <c r="W65" i="33"/>
  <c r="X67" i="33"/>
  <c r="X61" i="33"/>
  <c r="W86" i="33"/>
  <c r="W85" i="33"/>
  <c r="W84" i="33"/>
  <c r="BJ636" i="7"/>
  <c r="BI636" i="7"/>
  <c r="BM636" i="7"/>
  <c r="BK636" i="7"/>
  <c r="BH636" i="7"/>
  <c r="BG636" i="7"/>
  <c r="BF636" i="7"/>
  <c r="BE636" i="7"/>
  <c r="BD636" i="7"/>
  <c r="BC636" i="7"/>
  <c r="BB636" i="7"/>
  <c r="AZ636" i="7"/>
  <c r="AY636" i="7"/>
  <c r="AX636" i="7"/>
  <c r="AN636" i="7"/>
  <c r="AS636" i="7"/>
  <c r="AR636" i="7"/>
  <c r="AW636" i="7"/>
  <c r="AQ636" i="7"/>
  <c r="AV636" i="7"/>
  <c r="AP636" i="7"/>
  <c r="AU636" i="7"/>
  <c r="AO636" i="7"/>
  <c r="AC636" i="7"/>
  <c r="AH636" i="7"/>
  <c r="AG636" i="7"/>
  <c r="AF636" i="7"/>
  <c r="AE636" i="7"/>
  <c r="AD636" i="7"/>
  <c r="AI636" i="7"/>
  <c r="AJ636" i="7"/>
  <c r="AK636" i="7"/>
  <c r="X66" i="33"/>
  <c r="T43" i="33"/>
  <c r="X65" i="33"/>
  <c r="N91" i="33"/>
  <c r="N90" i="33"/>
  <c r="N78" i="33"/>
  <c r="N67" i="33"/>
  <c r="N62" i="33"/>
  <c r="N55" i="33"/>
  <c r="N48" i="33"/>
  <c r="N45" i="33"/>
  <c r="X82" i="33"/>
  <c r="X80" i="33"/>
  <c r="X79" i="33"/>
  <c r="X78" i="33"/>
  <c r="X76" i="33"/>
  <c r="X75" i="33"/>
  <c r="X74" i="33"/>
  <c r="X72" i="33"/>
  <c r="X69" i="33"/>
  <c r="X83" i="33"/>
  <c r="X64" i="33"/>
  <c r="N52" i="33"/>
  <c r="O69" i="33"/>
  <c r="V37" i="33"/>
  <c r="V35" i="33"/>
  <c r="O33" i="33"/>
  <c r="V31" i="33"/>
  <c r="O29" i="33"/>
  <c r="O27" i="33"/>
  <c r="X77" i="33"/>
  <c r="X63" i="33"/>
  <c r="N86" i="33"/>
  <c r="N82" i="33"/>
  <c r="N63" i="33"/>
  <c r="X68" i="33"/>
  <c r="X62" i="33"/>
  <c r="X70" i="33"/>
  <c r="Q70" i="33"/>
  <c r="X71" i="33"/>
  <c r="M60" i="33"/>
  <c r="O59" i="33"/>
  <c r="O58" i="33"/>
  <c r="O57" i="33"/>
  <c r="M56" i="33"/>
  <c r="V25" i="33"/>
  <c r="W60" i="33"/>
  <c r="W59" i="33"/>
  <c r="W58" i="33"/>
  <c r="W57" i="33"/>
  <c r="W56" i="33"/>
  <c r="W55" i="33"/>
  <c r="W54" i="33"/>
  <c r="W53" i="33"/>
  <c r="W52" i="33"/>
  <c r="W51" i="33"/>
  <c r="W50" i="33"/>
  <c r="W49" i="33"/>
  <c r="W48" i="33"/>
  <c r="W47" i="33"/>
  <c r="W46" i="33"/>
  <c r="W45" i="33"/>
  <c r="W44" i="33"/>
  <c r="W43" i="33"/>
  <c r="P41" i="33"/>
  <c r="M59" i="33"/>
  <c r="X60" i="33"/>
  <c r="O56" i="33"/>
  <c r="X59" i="33"/>
  <c r="X58" i="33"/>
  <c r="X57" i="33"/>
  <c r="X55" i="33"/>
  <c r="X49" i="33"/>
  <c r="X43" i="33"/>
  <c r="Q50" i="33"/>
  <c r="Q45" i="33"/>
  <c r="P44" i="33"/>
  <c r="X54" i="33"/>
  <c r="X48" i="33"/>
  <c r="Q46" i="33"/>
  <c r="X53" i="33"/>
  <c r="X47" i="33"/>
  <c r="Q52" i="33"/>
  <c r="X52" i="33"/>
  <c r="X46" i="33"/>
  <c r="P53" i="33"/>
  <c r="Q48" i="33"/>
  <c r="Q41" i="33"/>
  <c r="X51" i="33"/>
  <c r="X45" i="33"/>
  <c r="Q54" i="33"/>
  <c r="P48" i="33"/>
  <c r="X50" i="33"/>
  <c r="X44" i="33"/>
  <c r="M39" i="33"/>
  <c r="N39" i="33"/>
  <c r="X89" i="33"/>
  <c r="M25" i="33"/>
  <c r="X25" i="33"/>
  <c r="T91" i="33"/>
  <c r="U91" i="33"/>
  <c r="T90" i="33"/>
  <c r="U90" i="33"/>
  <c r="T89" i="33"/>
  <c r="U89" i="33"/>
  <c r="T88" i="33"/>
  <c r="U88" i="33"/>
  <c r="T87" i="33"/>
  <c r="U87" i="33"/>
  <c r="T86" i="33"/>
  <c r="U86" i="33"/>
  <c r="T85" i="33"/>
  <c r="U85" i="33"/>
  <c r="T84" i="33"/>
  <c r="U84" i="33"/>
  <c r="T83" i="33"/>
  <c r="U83" i="33"/>
  <c r="T82" i="33"/>
  <c r="T81" i="33"/>
  <c r="T80" i="33"/>
  <c r="T79" i="33"/>
  <c r="T78" i="33"/>
  <c r="T77" i="33"/>
  <c r="T76" i="33"/>
  <c r="T75" i="33"/>
  <c r="T74" i="33"/>
  <c r="T73" i="33"/>
  <c r="T72" i="33"/>
  <c r="T71" i="33"/>
  <c r="T70" i="33"/>
  <c r="T69" i="33"/>
  <c r="T68" i="33"/>
  <c r="T67" i="33"/>
  <c r="T66" i="33"/>
  <c r="T65" i="33"/>
  <c r="T64" i="33"/>
  <c r="T63" i="33"/>
  <c r="T62" i="33"/>
  <c r="T61" i="33"/>
  <c r="T60" i="33"/>
  <c r="T59" i="33"/>
  <c r="T58" i="33"/>
  <c r="T57" i="33"/>
  <c r="T56" i="33"/>
  <c r="T55" i="33"/>
  <c r="T54" i="33"/>
  <c r="T53" i="33"/>
  <c r="T52" i="33"/>
  <c r="T51" i="33"/>
  <c r="T50" i="33"/>
  <c r="T49" i="33"/>
  <c r="T48" i="33"/>
  <c r="T47" i="33"/>
  <c r="T46" i="33"/>
  <c r="T45" i="33"/>
  <c r="T44" i="33"/>
  <c r="U34" i="33"/>
  <c r="U28" i="33"/>
  <c r="X88" i="33"/>
  <c r="R89" i="33"/>
  <c r="R81" i="33"/>
  <c r="R73" i="33"/>
  <c r="X87" i="33"/>
  <c r="X81" i="33"/>
  <c r="T25" i="33"/>
  <c r="I527" i="35"/>
  <c r="C527" i="35"/>
  <c r="H527" i="35"/>
  <c r="G527" i="35"/>
  <c r="F527" i="35"/>
  <c r="E527" i="35"/>
  <c r="D527" i="35"/>
  <c r="I597" i="35"/>
  <c r="C597" i="35"/>
  <c r="H597" i="35"/>
  <c r="G597" i="35"/>
  <c r="E597" i="35"/>
  <c r="D597" i="35"/>
  <c r="F597" i="35"/>
  <c r="X86" i="33"/>
  <c r="O25" i="33"/>
  <c r="P86" i="33"/>
  <c r="Y86" i="33"/>
  <c r="X91" i="33"/>
  <c r="X85" i="33"/>
  <c r="X73" i="33"/>
  <c r="V91" i="33"/>
  <c r="V90" i="33"/>
  <c r="V89" i="33"/>
  <c r="V88" i="33"/>
  <c r="V87" i="33"/>
  <c r="V86" i="33"/>
  <c r="V85" i="33"/>
  <c r="V84" i="33"/>
  <c r="V83" i="33"/>
  <c r="V82" i="33"/>
  <c r="V81" i="33"/>
  <c r="V80" i="33"/>
  <c r="V79" i="33"/>
  <c r="V78" i="33"/>
  <c r="V77" i="33"/>
  <c r="V76" i="33"/>
  <c r="V75" i="33"/>
  <c r="V74" i="33"/>
  <c r="V73" i="33"/>
  <c r="V72" i="33"/>
  <c r="V71" i="33"/>
  <c r="V70" i="33"/>
  <c r="V69" i="33"/>
  <c r="V68" i="33"/>
  <c r="V67" i="33"/>
  <c r="V66" i="33"/>
  <c r="V65" i="33"/>
  <c r="V64" i="33"/>
  <c r="V63" i="33"/>
  <c r="V62" i="33"/>
  <c r="V61" i="33"/>
  <c r="V60" i="33"/>
  <c r="V59" i="33"/>
  <c r="V58" i="33"/>
  <c r="V57" i="33"/>
  <c r="V56" i="33"/>
  <c r="V55" i="33"/>
  <c r="V54" i="33"/>
  <c r="V53" i="33"/>
  <c r="V52" i="33"/>
  <c r="V51" i="33"/>
  <c r="V50" i="33"/>
  <c r="V49" i="33"/>
  <c r="V48" i="33"/>
  <c r="V47" i="33"/>
  <c r="V46" i="33"/>
  <c r="V45" i="33"/>
  <c r="V44" i="33"/>
  <c r="V43" i="33"/>
  <c r="V42" i="33"/>
  <c r="V41" i="33"/>
  <c r="V40" i="33"/>
  <c r="V39" i="33"/>
  <c r="V38" i="33"/>
  <c r="X90" i="33"/>
  <c r="X84" i="33"/>
  <c r="W42" i="33"/>
  <c r="V36" i="33"/>
  <c r="V34" i="33"/>
  <c r="V32" i="33"/>
  <c r="V30" i="33"/>
  <c r="V28" i="33"/>
  <c r="G535" i="35"/>
  <c r="F535" i="35"/>
  <c r="E535" i="35"/>
  <c r="D535" i="35"/>
  <c r="I535" i="35"/>
  <c r="C535" i="35"/>
  <c r="H535" i="35"/>
  <c r="G565" i="35"/>
  <c r="F565" i="35"/>
  <c r="E565" i="35"/>
  <c r="D565" i="35"/>
  <c r="I565" i="35"/>
  <c r="C565" i="35"/>
  <c r="H565" i="35"/>
  <c r="P83" i="33"/>
  <c r="P81" i="33"/>
  <c r="X42" i="33"/>
  <c r="W41" i="33"/>
  <c r="X41" i="33"/>
  <c r="W40" i="33"/>
  <c r="X40" i="33"/>
  <c r="W39" i="33"/>
  <c r="X39" i="33"/>
  <c r="W38" i="33"/>
  <c r="X38" i="33"/>
  <c r="X37" i="33"/>
  <c r="W36" i="33"/>
  <c r="X35" i="33"/>
  <c r="W34" i="33"/>
  <c r="X34" i="33"/>
  <c r="X33" i="33"/>
  <c r="W32" i="33"/>
  <c r="X32" i="33"/>
  <c r="X31" i="33"/>
  <c r="W30" i="33"/>
  <c r="X29" i="33"/>
  <c r="W28" i="33"/>
  <c r="X28" i="33"/>
  <c r="P27"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T42" i="33"/>
  <c r="U42" i="33"/>
  <c r="T41" i="33"/>
  <c r="U41" i="33"/>
  <c r="T40" i="33"/>
  <c r="U40" i="33"/>
  <c r="T39" i="33"/>
  <c r="U39" i="33"/>
  <c r="T38" i="33"/>
  <c r="U38" i="33"/>
  <c r="T37" i="33"/>
  <c r="U36" i="33"/>
  <c r="T35" i="33"/>
  <c r="T33" i="33"/>
  <c r="U32" i="33"/>
  <c r="T31" i="33"/>
  <c r="U30" i="33"/>
  <c r="T29" i="33"/>
  <c r="T27" i="33"/>
  <c r="E519" i="35"/>
  <c r="D519" i="35"/>
  <c r="I519" i="35"/>
  <c r="C519" i="35"/>
  <c r="H519" i="35"/>
  <c r="G519" i="35"/>
  <c r="F519" i="35"/>
  <c r="E589" i="35"/>
  <c r="D589" i="35"/>
  <c r="I589" i="35"/>
  <c r="C589" i="35"/>
  <c r="G589" i="35"/>
  <c r="F589" i="35"/>
  <c r="H589" i="35"/>
  <c r="E631" i="35"/>
  <c r="D631" i="35"/>
  <c r="I631" i="35"/>
  <c r="C631" i="35"/>
  <c r="G631" i="35"/>
  <c r="F631" i="35"/>
  <c r="H631" i="35"/>
  <c r="E637" i="35"/>
  <c r="D637" i="35"/>
  <c r="I637" i="35"/>
  <c r="C637" i="35"/>
  <c r="G637" i="35"/>
  <c r="F637" i="35"/>
  <c r="H637" i="35"/>
  <c r="X36" i="33"/>
  <c r="R65" i="33"/>
  <c r="R57" i="33"/>
  <c r="R49" i="33"/>
  <c r="R41" i="33"/>
  <c r="R33" i="33"/>
  <c r="W26" i="33"/>
  <c r="W37" i="33"/>
  <c r="W35" i="33"/>
  <c r="W31" i="33"/>
  <c r="W29" i="33"/>
  <c r="W27" i="33"/>
  <c r="Q27" i="33"/>
  <c r="T36" i="33"/>
  <c r="T34" i="33"/>
  <c r="V33" i="33"/>
  <c r="T32" i="33"/>
  <c r="T30" i="33"/>
  <c r="V29" i="33"/>
  <c r="T28" i="33"/>
  <c r="V27" i="33"/>
  <c r="U37" i="33"/>
  <c r="U35" i="33"/>
  <c r="U33" i="33"/>
  <c r="U31" i="33"/>
  <c r="U29" i="33"/>
  <c r="U27" i="33"/>
  <c r="Y34" i="33"/>
  <c r="W33" i="33"/>
  <c r="M37" i="33"/>
  <c r="N35" i="33"/>
  <c r="N31" i="33"/>
  <c r="O30" i="33"/>
  <c r="Q29" i="33"/>
  <c r="P37" i="33"/>
  <c r="M36" i="33"/>
  <c r="M35" i="33"/>
  <c r="O34" i="33"/>
  <c r="M32" i="33"/>
  <c r="M31" i="33"/>
  <c r="N27" i="33"/>
  <c r="X27" i="33"/>
  <c r="X26" i="33"/>
  <c r="Y25" i="33"/>
  <c r="V26" i="33"/>
  <c r="T26" i="33"/>
  <c r="U26" i="33"/>
  <c r="U25" i="33"/>
  <c r="N25" i="33"/>
  <c r="P25" i="33"/>
  <c r="G329" i="35"/>
  <c r="C329" i="35"/>
  <c r="F329" i="35"/>
  <c r="I329" i="35"/>
  <c r="E329" i="35"/>
  <c r="H329" i="35"/>
  <c r="D329" i="35"/>
  <c r="G337" i="35"/>
  <c r="C337" i="35"/>
  <c r="F337" i="35"/>
  <c r="I337" i="35"/>
  <c r="E337" i="35"/>
  <c r="D337" i="35"/>
  <c r="H337" i="35"/>
  <c r="G345" i="35"/>
  <c r="C345" i="35"/>
  <c r="F345" i="35"/>
  <c r="E345" i="35"/>
  <c r="D345" i="35"/>
  <c r="I345" i="35"/>
  <c r="H345" i="35"/>
  <c r="H138" i="35"/>
  <c r="D138" i="35"/>
  <c r="G138" i="35"/>
  <c r="C138" i="35"/>
  <c r="F138" i="35"/>
  <c r="I138" i="35"/>
  <c r="E138" i="35"/>
  <c r="I398" i="35"/>
  <c r="E398" i="35"/>
  <c r="H398" i="35"/>
  <c r="D398" i="35"/>
  <c r="G398" i="35"/>
  <c r="C398" i="35"/>
  <c r="F398" i="35"/>
  <c r="H146" i="35"/>
  <c r="D146" i="35"/>
  <c r="G146" i="35"/>
  <c r="C146" i="35"/>
  <c r="F146" i="35"/>
  <c r="E146" i="35"/>
  <c r="I146" i="35"/>
  <c r="I406" i="35"/>
  <c r="E406" i="35"/>
  <c r="H406" i="35"/>
  <c r="D406" i="35"/>
  <c r="G406" i="35"/>
  <c r="C406" i="35"/>
  <c r="F406" i="35"/>
  <c r="H154" i="35"/>
  <c r="D154" i="35"/>
  <c r="G154" i="35"/>
  <c r="C154" i="35"/>
  <c r="F154" i="35"/>
  <c r="I154" i="35"/>
  <c r="E154" i="35"/>
  <c r="H158" i="35"/>
  <c r="D158" i="35"/>
  <c r="G158" i="35"/>
  <c r="C158" i="35"/>
  <c r="F158" i="35"/>
  <c r="I158" i="35"/>
  <c r="E158" i="35"/>
  <c r="H162" i="35"/>
  <c r="D162" i="35"/>
  <c r="G162" i="35"/>
  <c r="C162" i="35"/>
  <c r="F162" i="35"/>
  <c r="E162" i="35"/>
  <c r="I162" i="35"/>
  <c r="H166" i="35"/>
  <c r="D166" i="35"/>
  <c r="G166" i="35"/>
  <c r="C166" i="35"/>
  <c r="F166" i="35"/>
  <c r="I166" i="35"/>
  <c r="E166" i="35"/>
  <c r="H170" i="35"/>
  <c r="D170" i="35"/>
  <c r="G170" i="35"/>
  <c r="C170" i="35"/>
  <c r="F170" i="35"/>
  <c r="I170" i="35"/>
  <c r="E170" i="35"/>
  <c r="H182" i="35"/>
  <c r="D182" i="35"/>
  <c r="G182" i="35"/>
  <c r="C182" i="35"/>
  <c r="F182" i="35"/>
  <c r="I182" i="35"/>
  <c r="E182" i="35"/>
  <c r="H190" i="35"/>
  <c r="D190" i="35"/>
  <c r="G190" i="35"/>
  <c r="C190" i="35"/>
  <c r="F190" i="35"/>
  <c r="I190" i="35"/>
  <c r="E190" i="35"/>
  <c r="I331" i="35"/>
  <c r="E331" i="35"/>
  <c r="H331" i="35"/>
  <c r="D331" i="35"/>
  <c r="G331" i="35"/>
  <c r="C331" i="35"/>
  <c r="F331" i="35"/>
  <c r="I339" i="35"/>
  <c r="E339" i="35"/>
  <c r="H339" i="35"/>
  <c r="D339" i="35"/>
  <c r="G339" i="35"/>
  <c r="C339" i="35"/>
  <c r="F339" i="35"/>
  <c r="I347" i="35"/>
  <c r="E347" i="35"/>
  <c r="H347" i="35"/>
  <c r="D347" i="35"/>
  <c r="G347" i="35"/>
  <c r="F347" i="35"/>
  <c r="C347" i="35"/>
  <c r="I435" i="35"/>
  <c r="E435" i="35"/>
  <c r="H435" i="35"/>
  <c r="D435" i="35"/>
  <c r="G435" i="35"/>
  <c r="C435" i="35"/>
  <c r="F435" i="35"/>
  <c r="I447" i="35"/>
  <c r="E447" i="35"/>
  <c r="H447" i="35"/>
  <c r="D447" i="35"/>
  <c r="G447" i="35"/>
  <c r="C447" i="35"/>
  <c r="F447" i="35"/>
  <c r="B520" i="35"/>
  <c r="A520" i="35" s="1"/>
  <c r="B584" i="35"/>
  <c r="A584" i="35" s="1"/>
  <c r="B524" i="35"/>
  <c r="A524" i="35" s="1"/>
  <c r="B588" i="35"/>
  <c r="A588" i="35" s="1"/>
  <c r="B528" i="35"/>
  <c r="A528" i="35" s="1"/>
  <c r="B592" i="35"/>
  <c r="A592" i="35" s="1"/>
  <c r="B532" i="35"/>
  <c r="A532" i="35" s="1"/>
  <c r="B596" i="35"/>
  <c r="A596" i="35" s="1"/>
  <c r="B536" i="35"/>
  <c r="A536" i="35" s="1"/>
  <c r="B600" i="35"/>
  <c r="A600" i="35" s="1"/>
  <c r="B540" i="35"/>
  <c r="A540" i="35" s="1"/>
  <c r="B604" i="35"/>
  <c r="A604" i="35" s="1"/>
  <c r="B544" i="35"/>
  <c r="A544" i="35" s="1"/>
  <c r="B608" i="35"/>
  <c r="A608" i="35" s="1"/>
  <c r="B548" i="35"/>
  <c r="A548" i="35" s="1"/>
  <c r="B612" i="35"/>
  <c r="A612" i="35" s="1"/>
  <c r="B552" i="35"/>
  <c r="A552" i="35" s="1"/>
  <c r="B616" i="35"/>
  <c r="A616" i="35" s="1"/>
  <c r="B556" i="35"/>
  <c r="A556" i="35" s="1"/>
  <c r="B620" i="35"/>
  <c r="A620" i="35" s="1"/>
  <c r="B560" i="35"/>
  <c r="A560" i="35" s="1"/>
  <c r="B496" i="35"/>
  <c r="A496" i="35" s="1"/>
  <c r="B624" i="35"/>
  <c r="A624" i="35" s="1"/>
  <c r="B564" i="35"/>
  <c r="A564" i="35" s="1"/>
  <c r="B500" i="35"/>
  <c r="A500" i="35" s="1"/>
  <c r="B436" i="35"/>
  <c r="A436" i="35" s="1"/>
  <c r="B628" i="35"/>
  <c r="A628" i="35" s="1"/>
  <c r="B568" i="35"/>
  <c r="A568" i="35" s="1"/>
  <c r="B504" i="35"/>
  <c r="A504" i="35" s="1"/>
  <c r="B440" i="35"/>
  <c r="A440" i="35" s="1"/>
  <c r="B632" i="35"/>
  <c r="A632" i="35" s="1"/>
  <c r="B572" i="35"/>
  <c r="A572" i="35" s="1"/>
  <c r="B444" i="35"/>
  <c r="A444" i="35" s="1"/>
  <c r="B636" i="35"/>
  <c r="A636" i="35" s="1"/>
  <c r="B640" i="35"/>
  <c r="A640" i="35" s="1"/>
  <c r="B448" i="35"/>
  <c r="A448" i="35" s="1"/>
  <c r="B644" i="35"/>
  <c r="A644" i="35" s="1"/>
  <c r="B452" i="35"/>
  <c r="A452" i="35" s="1"/>
  <c r="A68" i="35"/>
  <c r="A64" i="35"/>
  <c r="A60" i="35"/>
  <c r="A56" i="35"/>
  <c r="A52" i="35"/>
  <c r="A48" i="35"/>
  <c r="A44" i="35"/>
  <c r="A40" i="35"/>
  <c r="A36" i="35"/>
  <c r="A32" i="35"/>
  <c r="A28" i="35"/>
  <c r="A24" i="35"/>
  <c r="A20" i="35"/>
  <c r="A16" i="35"/>
  <c r="A12" i="35"/>
  <c r="B106" i="35"/>
  <c r="A106" i="35" s="1"/>
  <c r="B102" i="35"/>
  <c r="A102" i="35" s="1"/>
  <c r="B98" i="35"/>
  <c r="A98" i="35" s="1"/>
  <c r="B94" i="35"/>
  <c r="A94" i="35" s="1"/>
  <c r="B90" i="35"/>
  <c r="A90" i="35" s="1"/>
  <c r="B86" i="35"/>
  <c r="A86" i="35" s="1"/>
  <c r="B82" i="35"/>
  <c r="A82" i="35" s="1"/>
  <c r="B78" i="35"/>
  <c r="A78" i="35" s="1"/>
  <c r="B74" i="35"/>
  <c r="A74" i="35" s="1"/>
  <c r="B123" i="35"/>
  <c r="A123" i="35" s="1"/>
  <c r="B119" i="35"/>
  <c r="A119" i="35" s="1"/>
  <c r="B115" i="35"/>
  <c r="A115" i="35" s="1"/>
  <c r="B111" i="35"/>
  <c r="A111" i="35" s="1"/>
  <c r="B131" i="35"/>
  <c r="A131" i="35" s="1"/>
  <c r="B127" i="35"/>
  <c r="A127" i="35" s="1"/>
  <c r="B133" i="35"/>
  <c r="A133" i="35" s="1"/>
  <c r="B195" i="35"/>
  <c r="A195" i="35" s="1"/>
  <c r="B191" i="35"/>
  <c r="A191" i="35" s="1"/>
  <c r="B187" i="35"/>
  <c r="A187" i="35" s="1"/>
  <c r="B183" i="35"/>
  <c r="A183" i="35" s="1"/>
  <c r="B179" i="35"/>
  <c r="A179" i="35" s="1"/>
  <c r="B175" i="35"/>
  <c r="A175" i="35" s="1"/>
  <c r="B171" i="35"/>
  <c r="A171" i="35" s="1"/>
  <c r="B167" i="35"/>
  <c r="A167" i="35" s="1"/>
  <c r="B163" i="35"/>
  <c r="A163" i="35" s="1"/>
  <c r="B159" i="35"/>
  <c r="A159" i="35" s="1"/>
  <c r="B155" i="35"/>
  <c r="A155" i="35" s="1"/>
  <c r="B151" i="35"/>
  <c r="A151" i="35" s="1"/>
  <c r="B147" i="35"/>
  <c r="A147" i="35" s="1"/>
  <c r="B143" i="35"/>
  <c r="A143" i="35" s="1"/>
  <c r="B139" i="35"/>
  <c r="A139" i="35" s="1"/>
  <c r="B135" i="35"/>
  <c r="A135" i="35" s="1"/>
  <c r="B245" i="35"/>
  <c r="A245" i="35" s="1"/>
  <c r="B241" i="35"/>
  <c r="A241" i="35" s="1"/>
  <c r="B237" i="35"/>
  <c r="A237" i="35" s="1"/>
  <c r="B233" i="35"/>
  <c r="A233" i="35" s="1"/>
  <c r="B229" i="35"/>
  <c r="A229" i="35" s="1"/>
  <c r="B225" i="35"/>
  <c r="A225" i="35" s="1"/>
  <c r="B221" i="35"/>
  <c r="A221" i="35" s="1"/>
  <c r="B217" i="35"/>
  <c r="A217" i="35" s="1"/>
  <c r="B213" i="35"/>
  <c r="A213" i="35" s="1"/>
  <c r="B209" i="35"/>
  <c r="A209" i="35" s="1"/>
  <c r="B205" i="35"/>
  <c r="A205" i="35" s="1"/>
  <c r="B201" i="35"/>
  <c r="A201" i="35" s="1"/>
  <c r="B251" i="35"/>
  <c r="A251" i="35" s="1"/>
  <c r="B258" i="35"/>
  <c r="A258" i="35" s="1"/>
  <c r="B254" i="35"/>
  <c r="A254" i="35" s="1"/>
  <c r="B259" i="35"/>
  <c r="A259" i="35" s="1"/>
  <c r="B288" i="35"/>
  <c r="A288" i="35" s="1"/>
  <c r="B284" i="35"/>
  <c r="A284" i="35" s="1"/>
  <c r="B280" i="35"/>
  <c r="A280" i="35" s="1"/>
  <c r="B276" i="35"/>
  <c r="A276" i="35" s="1"/>
  <c r="B272" i="35"/>
  <c r="A272" i="35" s="1"/>
  <c r="B268" i="35"/>
  <c r="A268" i="35" s="1"/>
  <c r="B264" i="35"/>
  <c r="A264" i="35" s="1"/>
  <c r="B305" i="35"/>
  <c r="A305" i="35" s="1"/>
  <c r="B301" i="35"/>
  <c r="A301" i="35" s="1"/>
  <c r="B297" i="35"/>
  <c r="A297" i="35" s="1"/>
  <c r="B293" i="35"/>
  <c r="A293" i="35" s="1"/>
  <c r="B316" i="35"/>
  <c r="A316" i="35" s="1"/>
  <c r="B312" i="35"/>
  <c r="A312" i="35" s="1"/>
  <c r="B308" i="35"/>
  <c r="A308" i="35" s="1"/>
  <c r="B322" i="35"/>
  <c r="A322" i="35" s="1"/>
  <c r="B373" i="35"/>
  <c r="A373" i="35" s="1"/>
  <c r="B369" i="35"/>
  <c r="A369" i="35" s="1"/>
  <c r="B365" i="35"/>
  <c r="A365" i="35" s="1"/>
  <c r="B361" i="35"/>
  <c r="A361" i="35" s="1"/>
  <c r="B357" i="35"/>
  <c r="A357" i="35" s="1"/>
  <c r="B353" i="35"/>
  <c r="A353" i="35" s="1"/>
  <c r="B349" i="35"/>
  <c r="A349" i="35" s="1"/>
  <c r="B341" i="35"/>
  <c r="A341" i="35" s="1"/>
  <c r="B333" i="35"/>
  <c r="A333" i="35" s="1"/>
  <c r="B388" i="35"/>
  <c r="A388" i="35" s="1"/>
  <c r="B384" i="35"/>
  <c r="A384" i="35" s="1"/>
  <c r="B380" i="35"/>
  <c r="A380" i="35" s="1"/>
  <c r="B376" i="35"/>
  <c r="A376" i="35" s="1"/>
  <c r="B434" i="35"/>
  <c r="A434" i="35" s="1"/>
  <c r="B430" i="35"/>
  <c r="A430" i="35" s="1"/>
  <c r="B426" i="35"/>
  <c r="A426" i="35" s="1"/>
  <c r="B422" i="35"/>
  <c r="A422" i="35" s="1"/>
  <c r="B418" i="35"/>
  <c r="A418" i="35" s="1"/>
  <c r="B414" i="35"/>
  <c r="A414" i="35" s="1"/>
  <c r="B408" i="35"/>
  <c r="A408" i="35" s="1"/>
  <c r="B400" i="35"/>
  <c r="A400" i="35" s="1"/>
  <c r="B392" i="35"/>
  <c r="A392" i="35" s="1"/>
  <c r="B439" i="35"/>
  <c r="A439" i="35" s="1"/>
  <c r="B490" i="35"/>
  <c r="A490" i="35" s="1"/>
  <c r="B482" i="35"/>
  <c r="A482" i="35" s="1"/>
  <c r="B474" i="35"/>
  <c r="A474" i="35" s="1"/>
  <c r="B466" i="35"/>
  <c r="A466" i="35" s="1"/>
  <c r="B458" i="35"/>
  <c r="A458" i="35" s="1"/>
  <c r="B503" i="35"/>
  <c r="A503" i="35" s="1"/>
  <c r="B495" i="35"/>
  <c r="A495" i="35" s="1"/>
  <c r="B510" i="35"/>
  <c r="A510" i="35" s="1"/>
  <c r="B571" i="35"/>
  <c r="A571" i="35" s="1"/>
  <c r="B563" i="35"/>
  <c r="A563" i="35" s="1"/>
  <c r="B555" i="35"/>
  <c r="A555" i="35" s="1"/>
  <c r="B547" i="35"/>
  <c r="A547" i="35" s="1"/>
  <c r="B539" i="35"/>
  <c r="A539" i="35" s="1"/>
  <c r="B531" i="35"/>
  <c r="A531" i="35" s="1"/>
  <c r="B523" i="35"/>
  <c r="A523" i="35" s="1"/>
  <c r="B578" i="35"/>
  <c r="A578" i="35" s="1"/>
  <c r="B629" i="35"/>
  <c r="A629" i="35" s="1"/>
  <c r="B621" i="35"/>
  <c r="A621" i="35" s="1"/>
  <c r="B613" i="35"/>
  <c r="A613" i="35" s="1"/>
  <c r="B605" i="35"/>
  <c r="A605" i="35" s="1"/>
  <c r="B393" i="35"/>
  <c r="A393" i="35" s="1"/>
  <c r="B457" i="35"/>
  <c r="A457" i="35" s="1"/>
  <c r="B397" i="35"/>
  <c r="A397" i="35" s="1"/>
  <c r="B461" i="35"/>
  <c r="A461" i="35" s="1"/>
  <c r="B401" i="35"/>
  <c r="A401" i="35" s="1"/>
  <c r="B465" i="35"/>
  <c r="A465" i="35" s="1"/>
  <c r="B405" i="35"/>
  <c r="A405" i="35" s="1"/>
  <c r="B469" i="35"/>
  <c r="A469" i="35" s="1"/>
  <c r="B409" i="35"/>
  <c r="A409" i="35" s="1"/>
  <c r="B473" i="35"/>
  <c r="A473" i="35" s="1"/>
  <c r="I477" i="35"/>
  <c r="E477" i="35"/>
  <c r="H477" i="35"/>
  <c r="D477" i="35"/>
  <c r="G477" i="35"/>
  <c r="C477" i="35"/>
  <c r="F477" i="35"/>
  <c r="I481" i="35"/>
  <c r="E481" i="35"/>
  <c r="H481" i="35"/>
  <c r="D481" i="35"/>
  <c r="G481" i="35"/>
  <c r="C481" i="35"/>
  <c r="F481" i="35"/>
  <c r="I485" i="35"/>
  <c r="E485" i="35"/>
  <c r="H485" i="35"/>
  <c r="D485" i="35"/>
  <c r="G485" i="35"/>
  <c r="C485" i="35"/>
  <c r="F485" i="35"/>
  <c r="I489" i="35"/>
  <c r="E489" i="35"/>
  <c r="H489" i="35"/>
  <c r="D489" i="35"/>
  <c r="G489" i="35"/>
  <c r="C489" i="35"/>
  <c r="F489" i="35"/>
  <c r="B573" i="35"/>
  <c r="A573" i="35" s="1"/>
  <c r="B509" i="35"/>
  <c r="A509" i="35" s="1"/>
  <c r="B577" i="35"/>
  <c r="A577" i="35" s="1"/>
  <c r="B513" i="35"/>
  <c r="A513" i="35" s="1"/>
  <c r="B517" i="35"/>
  <c r="A517" i="35" s="1"/>
  <c r="B581" i="35"/>
  <c r="A581" i="35" s="1"/>
  <c r="A67" i="35"/>
  <c r="A63" i="35"/>
  <c r="A59" i="35"/>
  <c r="A55" i="35"/>
  <c r="A51" i="35"/>
  <c r="A47" i="35"/>
  <c r="A43" i="35"/>
  <c r="A39" i="35"/>
  <c r="A35" i="35"/>
  <c r="A31" i="35"/>
  <c r="A27" i="35"/>
  <c r="A23" i="35"/>
  <c r="A19" i="35"/>
  <c r="A15" i="35"/>
  <c r="A11" i="35"/>
  <c r="B70" i="35"/>
  <c r="A70" i="35" s="1"/>
  <c r="B105" i="35"/>
  <c r="A105" i="35" s="1"/>
  <c r="B101" i="35"/>
  <c r="A101" i="35" s="1"/>
  <c r="B97" i="35"/>
  <c r="A97" i="35" s="1"/>
  <c r="B93" i="35"/>
  <c r="A93" i="35" s="1"/>
  <c r="B89" i="35"/>
  <c r="A89" i="35" s="1"/>
  <c r="B85" i="35"/>
  <c r="A85" i="35" s="1"/>
  <c r="B81" i="35"/>
  <c r="A81" i="35" s="1"/>
  <c r="B77" i="35"/>
  <c r="A77" i="35" s="1"/>
  <c r="B73" i="35"/>
  <c r="A73" i="35" s="1"/>
  <c r="B122" i="35"/>
  <c r="A122" i="35" s="1"/>
  <c r="B118" i="35"/>
  <c r="A118" i="35" s="1"/>
  <c r="B114" i="35"/>
  <c r="A114" i="35" s="1"/>
  <c r="B110" i="35"/>
  <c r="A110" i="35" s="1"/>
  <c r="B130" i="35"/>
  <c r="A130" i="35" s="1"/>
  <c r="B126" i="35"/>
  <c r="A126" i="35" s="1"/>
  <c r="B134" i="35"/>
  <c r="A134" i="35" s="1"/>
  <c r="B186" i="35"/>
  <c r="A186" i="35" s="1"/>
  <c r="B150" i="35"/>
  <c r="A150" i="35" s="1"/>
  <c r="B142" i="35"/>
  <c r="A142" i="35" s="1"/>
  <c r="B198" i="35"/>
  <c r="A198" i="35" s="1"/>
  <c r="B244" i="35"/>
  <c r="A244" i="35" s="1"/>
  <c r="B240" i="35"/>
  <c r="A240" i="35" s="1"/>
  <c r="B236" i="35"/>
  <c r="A236" i="35" s="1"/>
  <c r="B232" i="35"/>
  <c r="A232" i="35" s="1"/>
  <c r="B228" i="35"/>
  <c r="A228" i="35" s="1"/>
  <c r="B224" i="35"/>
  <c r="A224" i="35" s="1"/>
  <c r="B220" i="35"/>
  <c r="A220" i="35" s="1"/>
  <c r="B216" i="35"/>
  <c r="A216" i="35" s="1"/>
  <c r="B212" i="35"/>
  <c r="A212" i="35" s="1"/>
  <c r="B208" i="35"/>
  <c r="A208" i="35" s="1"/>
  <c r="B204" i="35"/>
  <c r="A204" i="35" s="1"/>
  <c r="B200" i="35"/>
  <c r="A200" i="35" s="1"/>
  <c r="B257" i="35"/>
  <c r="A257" i="35" s="1"/>
  <c r="B253" i="35"/>
  <c r="A253" i="35" s="1"/>
  <c r="B262" i="35"/>
  <c r="A262" i="35" s="1"/>
  <c r="B291" i="35"/>
  <c r="A291" i="35" s="1"/>
  <c r="B287" i="35"/>
  <c r="A287" i="35" s="1"/>
  <c r="B283" i="35"/>
  <c r="A283" i="35" s="1"/>
  <c r="B279" i="35"/>
  <c r="A279" i="35" s="1"/>
  <c r="B275" i="35"/>
  <c r="A275" i="35" s="1"/>
  <c r="B271" i="35"/>
  <c r="A271" i="35" s="1"/>
  <c r="B267" i="35"/>
  <c r="A267" i="35" s="1"/>
  <c r="B263" i="35"/>
  <c r="A263" i="35" s="1"/>
  <c r="B304" i="35"/>
  <c r="A304" i="35" s="1"/>
  <c r="B300" i="35"/>
  <c r="A300" i="35" s="1"/>
  <c r="B296" i="35"/>
  <c r="A296" i="35" s="1"/>
  <c r="B292" i="35"/>
  <c r="A292" i="35" s="1"/>
  <c r="B315" i="35"/>
  <c r="A315" i="35" s="1"/>
  <c r="B311" i="35"/>
  <c r="A311" i="35" s="1"/>
  <c r="B325" i="35"/>
  <c r="A325" i="35" s="1"/>
  <c r="B321" i="35"/>
  <c r="A321" i="35" s="1"/>
  <c r="B326" i="35"/>
  <c r="A326" i="35" s="1"/>
  <c r="B372" i="35"/>
  <c r="A372" i="35" s="1"/>
  <c r="B368" i="35"/>
  <c r="A368" i="35" s="1"/>
  <c r="B364" i="35"/>
  <c r="A364" i="35" s="1"/>
  <c r="B360" i="35"/>
  <c r="A360" i="35" s="1"/>
  <c r="B356" i="35"/>
  <c r="A356" i="35" s="1"/>
  <c r="B352" i="35"/>
  <c r="A352" i="35" s="1"/>
  <c r="B348" i="35"/>
  <c r="A348" i="35" s="1"/>
  <c r="B344" i="35"/>
  <c r="A344" i="35" s="1"/>
  <c r="B340" i="35"/>
  <c r="A340" i="35" s="1"/>
  <c r="B336" i="35"/>
  <c r="A336" i="35" s="1"/>
  <c r="B332" i="35"/>
  <c r="A332" i="35" s="1"/>
  <c r="B328" i="35"/>
  <c r="A328" i="35" s="1"/>
  <c r="B387" i="35"/>
  <c r="A387" i="35" s="1"/>
  <c r="B383" i="35"/>
  <c r="A383" i="35" s="1"/>
  <c r="B379" i="35"/>
  <c r="A379" i="35" s="1"/>
  <c r="B390" i="35"/>
  <c r="A390" i="35" s="1"/>
  <c r="B433" i="35"/>
  <c r="A433" i="35" s="1"/>
  <c r="B429" i="35"/>
  <c r="A429" i="35" s="1"/>
  <c r="B425" i="35"/>
  <c r="A425" i="35" s="1"/>
  <c r="B421" i="35"/>
  <c r="A421" i="35" s="1"/>
  <c r="B417" i="35"/>
  <c r="A417" i="35" s="1"/>
  <c r="B413" i="35"/>
  <c r="A413" i="35" s="1"/>
  <c r="B445" i="35"/>
  <c r="A445" i="35" s="1"/>
  <c r="B437" i="35"/>
  <c r="A437" i="35" s="1"/>
  <c r="B488" i="35"/>
  <c r="A488" i="35" s="1"/>
  <c r="B480" i="35"/>
  <c r="A480" i="35" s="1"/>
  <c r="B472" i="35"/>
  <c r="A472" i="35" s="1"/>
  <c r="B464" i="35"/>
  <c r="A464" i="35" s="1"/>
  <c r="B456" i="35"/>
  <c r="A456" i="35" s="1"/>
  <c r="B501" i="35"/>
  <c r="A501" i="35" s="1"/>
  <c r="B493" i="35"/>
  <c r="A493" i="35" s="1"/>
  <c r="B508" i="35"/>
  <c r="A508" i="35" s="1"/>
  <c r="B569" i="35"/>
  <c r="A569" i="35" s="1"/>
  <c r="B561" i="35"/>
  <c r="A561" i="35" s="1"/>
  <c r="B553" i="35"/>
  <c r="A553" i="35" s="1"/>
  <c r="B545" i="35"/>
  <c r="A545" i="35" s="1"/>
  <c r="B537" i="35"/>
  <c r="A537" i="35" s="1"/>
  <c r="B529" i="35"/>
  <c r="A529" i="35" s="1"/>
  <c r="B521" i="35"/>
  <c r="A521" i="35" s="1"/>
  <c r="B576" i="35"/>
  <c r="A576" i="35" s="1"/>
  <c r="B635" i="35"/>
  <c r="A635" i="35" s="1"/>
  <c r="B627" i="35"/>
  <c r="A627" i="35" s="1"/>
  <c r="B619" i="35"/>
  <c r="A619" i="35" s="1"/>
  <c r="B611" i="35"/>
  <c r="A611" i="35" s="1"/>
  <c r="B603" i="35"/>
  <c r="A603" i="35" s="1"/>
  <c r="B595" i="35"/>
  <c r="A595" i="35" s="1"/>
  <c r="B587" i="35"/>
  <c r="A587" i="35" s="1"/>
  <c r="B586" i="35"/>
  <c r="A586" i="35" s="1"/>
  <c r="B522" i="35"/>
  <c r="A522" i="35" s="1"/>
  <c r="B590" i="35"/>
  <c r="A590" i="35" s="1"/>
  <c r="B526" i="35"/>
  <c r="A526" i="35" s="1"/>
  <c r="B594" i="35"/>
  <c r="A594" i="35" s="1"/>
  <c r="B530" i="35"/>
  <c r="A530" i="35" s="1"/>
  <c r="B598" i="35"/>
  <c r="A598" i="35" s="1"/>
  <c r="B534" i="35"/>
  <c r="A534" i="35" s="1"/>
  <c r="B602" i="35"/>
  <c r="A602" i="35" s="1"/>
  <c r="B538" i="35"/>
  <c r="A538" i="35" s="1"/>
  <c r="B606" i="35"/>
  <c r="A606" i="35" s="1"/>
  <c r="B542" i="35"/>
  <c r="A542" i="35" s="1"/>
  <c r="B610" i="35"/>
  <c r="A610" i="35" s="1"/>
  <c r="B546" i="35"/>
  <c r="A546" i="35" s="1"/>
  <c r="B614" i="35"/>
  <c r="A614" i="35" s="1"/>
  <c r="B550" i="35"/>
  <c r="A550" i="35" s="1"/>
  <c r="B618" i="35"/>
  <c r="A618" i="35" s="1"/>
  <c r="B554" i="35"/>
  <c r="A554" i="35" s="1"/>
  <c r="B622" i="35"/>
  <c r="A622" i="35" s="1"/>
  <c r="B558" i="35"/>
  <c r="A558" i="35" s="1"/>
  <c r="B494" i="35"/>
  <c r="A494" i="35" s="1"/>
  <c r="B626" i="35"/>
  <c r="A626" i="35" s="1"/>
  <c r="B562" i="35"/>
  <c r="A562" i="35" s="1"/>
  <c r="B498" i="35"/>
  <c r="A498" i="35" s="1"/>
  <c r="B630" i="35"/>
  <c r="A630" i="35" s="1"/>
  <c r="B566" i="35"/>
  <c r="A566" i="35" s="1"/>
  <c r="B502" i="35"/>
  <c r="A502" i="35" s="1"/>
  <c r="B438" i="35"/>
  <c r="A438" i="35" s="1"/>
  <c r="B634" i="35"/>
  <c r="A634" i="35" s="1"/>
  <c r="B570" i="35"/>
  <c r="A570" i="35" s="1"/>
  <c r="B506" i="35"/>
  <c r="A506" i="35" s="1"/>
  <c r="B442" i="35"/>
  <c r="A442" i="35" s="1"/>
  <c r="B638" i="35"/>
  <c r="A638" i="35" s="1"/>
  <c r="B446" i="35"/>
  <c r="A446" i="35" s="1"/>
  <c r="B642" i="35"/>
  <c r="A642" i="35" s="1"/>
  <c r="B450" i="35"/>
  <c r="A450" i="35" s="1"/>
  <c r="A7" i="35"/>
  <c r="A66" i="35"/>
  <c r="A62" i="35"/>
  <c r="A58" i="35"/>
  <c r="A54" i="35"/>
  <c r="A50" i="35"/>
  <c r="A46" i="35"/>
  <c r="A42" i="35"/>
  <c r="A38" i="35"/>
  <c r="A34" i="35"/>
  <c r="A30" i="35"/>
  <c r="A26" i="35"/>
  <c r="A22" i="35"/>
  <c r="A18" i="35"/>
  <c r="A14" i="35"/>
  <c r="A10" i="35"/>
  <c r="B108" i="35"/>
  <c r="A108" i="35" s="1"/>
  <c r="B104" i="35"/>
  <c r="A104" i="35" s="1"/>
  <c r="B100" i="35"/>
  <c r="A100" i="35" s="1"/>
  <c r="B96" i="35"/>
  <c r="A96" i="35" s="1"/>
  <c r="B92" i="35"/>
  <c r="A92" i="35" s="1"/>
  <c r="B88" i="35"/>
  <c r="A88" i="35" s="1"/>
  <c r="B84" i="35"/>
  <c r="A84" i="35" s="1"/>
  <c r="B80" i="35"/>
  <c r="A80" i="35" s="1"/>
  <c r="B76" i="35"/>
  <c r="A76" i="35" s="1"/>
  <c r="B72" i="35"/>
  <c r="A72" i="35" s="1"/>
  <c r="B121" i="35"/>
  <c r="A121" i="35" s="1"/>
  <c r="B117" i="35"/>
  <c r="A117" i="35" s="1"/>
  <c r="B113" i="35"/>
  <c r="A113" i="35" s="1"/>
  <c r="B109" i="35"/>
  <c r="A109" i="35" s="1"/>
  <c r="B129" i="35"/>
  <c r="A129" i="35" s="1"/>
  <c r="B125" i="35"/>
  <c r="A125" i="35" s="1"/>
  <c r="B197" i="35"/>
  <c r="A197" i="35" s="1"/>
  <c r="B193" i="35"/>
  <c r="A193" i="35" s="1"/>
  <c r="B189" i="35"/>
  <c r="A189" i="35" s="1"/>
  <c r="B185" i="35"/>
  <c r="A185" i="35" s="1"/>
  <c r="B181" i="35"/>
  <c r="A181" i="35" s="1"/>
  <c r="B177" i="35"/>
  <c r="A177" i="35" s="1"/>
  <c r="B173" i="35"/>
  <c r="A173" i="35" s="1"/>
  <c r="B169" i="35"/>
  <c r="A169" i="35" s="1"/>
  <c r="B165" i="35"/>
  <c r="A165" i="35" s="1"/>
  <c r="B161" i="35"/>
  <c r="A161" i="35" s="1"/>
  <c r="B157" i="35"/>
  <c r="A157" i="35" s="1"/>
  <c r="B153" i="35"/>
  <c r="A153" i="35" s="1"/>
  <c r="B149" i="35"/>
  <c r="A149" i="35" s="1"/>
  <c r="B145" i="35"/>
  <c r="A145" i="35" s="1"/>
  <c r="B141" i="35"/>
  <c r="A141" i="35" s="1"/>
  <c r="B137" i="35"/>
  <c r="A137" i="35" s="1"/>
  <c r="B247" i="35"/>
  <c r="A247" i="35" s="1"/>
  <c r="B243" i="35"/>
  <c r="A243" i="35" s="1"/>
  <c r="B239" i="35"/>
  <c r="A239" i="35" s="1"/>
  <c r="B235" i="35"/>
  <c r="A235" i="35" s="1"/>
  <c r="B231" i="35"/>
  <c r="A231" i="35" s="1"/>
  <c r="B227" i="35"/>
  <c r="A227" i="35" s="1"/>
  <c r="B223" i="35"/>
  <c r="A223" i="35" s="1"/>
  <c r="B219" i="35"/>
  <c r="A219" i="35" s="1"/>
  <c r="B215" i="35"/>
  <c r="A215" i="35" s="1"/>
  <c r="B211" i="35"/>
  <c r="A211" i="35" s="1"/>
  <c r="B207" i="35"/>
  <c r="A207" i="35" s="1"/>
  <c r="B203" i="35"/>
  <c r="A203" i="35" s="1"/>
  <c r="B199" i="35"/>
  <c r="A199" i="35" s="1"/>
  <c r="B249" i="35"/>
  <c r="A249" i="35" s="1"/>
  <c r="B256" i="35"/>
  <c r="A256" i="35" s="1"/>
  <c r="B261" i="35"/>
  <c r="A261" i="35" s="1"/>
  <c r="B290" i="35"/>
  <c r="A290" i="35" s="1"/>
  <c r="B286" i="35"/>
  <c r="A286" i="35" s="1"/>
  <c r="B282" i="35"/>
  <c r="A282" i="35" s="1"/>
  <c r="B278" i="35"/>
  <c r="A278" i="35" s="1"/>
  <c r="B274" i="35"/>
  <c r="A274" i="35" s="1"/>
  <c r="B270" i="35"/>
  <c r="A270" i="35" s="1"/>
  <c r="B266" i="35"/>
  <c r="A266" i="35" s="1"/>
  <c r="B307" i="35"/>
  <c r="A307" i="35" s="1"/>
  <c r="B303" i="35"/>
  <c r="A303" i="35" s="1"/>
  <c r="B299" i="35"/>
  <c r="A299" i="35" s="1"/>
  <c r="B295" i="35"/>
  <c r="A295" i="35" s="1"/>
  <c r="B318" i="35"/>
  <c r="A318" i="35" s="1"/>
  <c r="B314" i="35"/>
  <c r="A314" i="35" s="1"/>
  <c r="B310" i="35"/>
  <c r="A310" i="35" s="1"/>
  <c r="B324" i="35"/>
  <c r="A324" i="35" s="1"/>
  <c r="B320" i="35"/>
  <c r="A320" i="35" s="1"/>
  <c r="B375" i="35"/>
  <c r="A375" i="35" s="1"/>
  <c r="B371" i="35"/>
  <c r="A371" i="35" s="1"/>
  <c r="B367" i="35"/>
  <c r="A367" i="35" s="1"/>
  <c r="B363" i="35"/>
  <c r="A363" i="35" s="1"/>
  <c r="B359" i="35"/>
  <c r="A359" i="35" s="1"/>
  <c r="B355" i="35"/>
  <c r="A355" i="35" s="1"/>
  <c r="B351" i="35"/>
  <c r="A351" i="35" s="1"/>
  <c r="B343" i="35"/>
  <c r="A343" i="35" s="1"/>
  <c r="B335" i="35"/>
  <c r="A335" i="35" s="1"/>
  <c r="B327" i="35"/>
  <c r="A327" i="35" s="1"/>
  <c r="B386" i="35"/>
  <c r="A386" i="35" s="1"/>
  <c r="B382" i="35"/>
  <c r="A382" i="35" s="1"/>
  <c r="B378" i="35"/>
  <c r="A378" i="35" s="1"/>
  <c r="B432" i="35"/>
  <c r="A432" i="35" s="1"/>
  <c r="B428" i="35"/>
  <c r="A428" i="35" s="1"/>
  <c r="B424" i="35"/>
  <c r="A424" i="35" s="1"/>
  <c r="B420" i="35"/>
  <c r="A420" i="35" s="1"/>
  <c r="B416" i="35"/>
  <c r="A416" i="35" s="1"/>
  <c r="B412" i="35"/>
  <c r="A412" i="35" s="1"/>
  <c r="B404" i="35"/>
  <c r="A404" i="35" s="1"/>
  <c r="B396" i="35"/>
  <c r="A396" i="35" s="1"/>
  <c r="B443" i="35"/>
  <c r="A443" i="35" s="1"/>
  <c r="B453" i="35"/>
  <c r="A453" i="35" s="1"/>
  <c r="B454" i="35"/>
  <c r="A454" i="35" s="1"/>
  <c r="B486" i="35"/>
  <c r="A486" i="35" s="1"/>
  <c r="B478" i="35"/>
  <c r="A478" i="35" s="1"/>
  <c r="B470" i="35"/>
  <c r="A470" i="35" s="1"/>
  <c r="B462" i="35"/>
  <c r="A462" i="35" s="1"/>
  <c r="B499" i="35"/>
  <c r="A499" i="35" s="1"/>
  <c r="B514" i="35"/>
  <c r="A514" i="35" s="1"/>
  <c r="B516" i="35"/>
  <c r="A516" i="35" s="1"/>
  <c r="B567" i="35"/>
  <c r="A567" i="35" s="1"/>
  <c r="B559" i="35"/>
  <c r="A559" i="35" s="1"/>
  <c r="B551" i="35"/>
  <c r="A551" i="35" s="1"/>
  <c r="B543" i="35"/>
  <c r="A543" i="35" s="1"/>
  <c r="B574" i="35"/>
  <c r="A574" i="35" s="1"/>
  <c r="B641" i="35"/>
  <c r="A641" i="35" s="1"/>
  <c r="B633" i="35"/>
  <c r="A633" i="35" s="1"/>
  <c r="B625" i="35"/>
  <c r="A625" i="35" s="1"/>
  <c r="B617" i="35"/>
  <c r="A617" i="35" s="1"/>
  <c r="B609" i="35"/>
  <c r="A609" i="35" s="1"/>
  <c r="B601" i="35"/>
  <c r="A601" i="35" s="1"/>
  <c r="B593" i="35"/>
  <c r="A593" i="35" s="1"/>
  <c r="B585" i="35"/>
  <c r="A585" i="35" s="1"/>
  <c r="B455" i="35"/>
  <c r="A455" i="35" s="1"/>
  <c r="B391" i="35"/>
  <c r="A391" i="35" s="1"/>
  <c r="B459" i="35"/>
  <c r="A459" i="35" s="1"/>
  <c r="B395" i="35"/>
  <c r="A395" i="35" s="1"/>
  <c r="B463" i="35"/>
  <c r="A463" i="35" s="1"/>
  <c r="B399" i="35"/>
  <c r="A399" i="35" s="1"/>
  <c r="B467" i="35"/>
  <c r="A467" i="35" s="1"/>
  <c r="B403" i="35"/>
  <c r="A403" i="35" s="1"/>
  <c r="B471" i="35"/>
  <c r="A471" i="35" s="1"/>
  <c r="B407" i="35"/>
  <c r="A407" i="35" s="1"/>
  <c r="B475" i="35"/>
  <c r="A475" i="35" s="1"/>
  <c r="B411" i="35"/>
  <c r="A411" i="35" s="1"/>
  <c r="G479" i="35"/>
  <c r="C479" i="35"/>
  <c r="F479" i="35"/>
  <c r="I479" i="35"/>
  <c r="E479" i="35"/>
  <c r="H479" i="35"/>
  <c r="D479" i="35"/>
  <c r="G483" i="35"/>
  <c r="C483" i="35"/>
  <c r="F483" i="35"/>
  <c r="I483" i="35"/>
  <c r="E483" i="35"/>
  <c r="D483" i="35"/>
  <c r="H483" i="35"/>
  <c r="G487" i="35"/>
  <c r="C487" i="35"/>
  <c r="F487" i="35"/>
  <c r="I487" i="35"/>
  <c r="E487" i="35"/>
  <c r="H487" i="35"/>
  <c r="D487" i="35"/>
  <c r="B575" i="35"/>
  <c r="A575" i="35" s="1"/>
  <c r="B511" i="35"/>
  <c r="A511" i="35" s="1"/>
  <c r="B579" i="35"/>
  <c r="A579" i="35" s="1"/>
  <c r="B515" i="35"/>
  <c r="A515" i="35" s="1"/>
  <c r="A69" i="35"/>
  <c r="A65" i="35"/>
  <c r="A61" i="35"/>
  <c r="A57" i="35"/>
  <c r="A53" i="35"/>
  <c r="A49" i="35"/>
  <c r="A45" i="35"/>
  <c r="A41" i="35"/>
  <c r="A37" i="35"/>
  <c r="A33" i="35"/>
  <c r="A29" i="35"/>
  <c r="A25" i="35"/>
  <c r="A21" i="35"/>
  <c r="A17" i="35"/>
  <c r="A13" i="35"/>
  <c r="B107" i="35"/>
  <c r="A107" i="35" s="1"/>
  <c r="B103" i="35"/>
  <c r="A103" i="35" s="1"/>
  <c r="B99" i="35"/>
  <c r="A99" i="35" s="1"/>
  <c r="B95" i="35"/>
  <c r="A95" i="35" s="1"/>
  <c r="B91" i="35"/>
  <c r="A91" i="35" s="1"/>
  <c r="B87" i="35"/>
  <c r="A87" i="35" s="1"/>
  <c r="B83" i="35"/>
  <c r="A83" i="35" s="1"/>
  <c r="B79" i="35"/>
  <c r="A79" i="35" s="1"/>
  <c r="B75" i="35"/>
  <c r="A75" i="35" s="1"/>
  <c r="B71" i="35"/>
  <c r="A71" i="35" s="1"/>
  <c r="B120" i="35"/>
  <c r="A120" i="35" s="1"/>
  <c r="B116" i="35"/>
  <c r="A116" i="35" s="1"/>
  <c r="B112" i="35"/>
  <c r="A112" i="35" s="1"/>
  <c r="B132" i="35"/>
  <c r="A132" i="35" s="1"/>
  <c r="B128" i="35"/>
  <c r="A128" i="35" s="1"/>
  <c r="B124" i="35"/>
  <c r="A124" i="35" s="1"/>
  <c r="B196" i="35"/>
  <c r="A196" i="35" s="1"/>
  <c r="B192" i="35"/>
  <c r="A192" i="35" s="1"/>
  <c r="B188" i="35"/>
  <c r="A188" i="35" s="1"/>
  <c r="B184" i="35"/>
  <c r="A184" i="35" s="1"/>
  <c r="B180" i="35"/>
  <c r="A180" i="35" s="1"/>
  <c r="B176" i="35"/>
  <c r="A176" i="35" s="1"/>
  <c r="B172" i="35"/>
  <c r="A172" i="35" s="1"/>
  <c r="B168" i="35"/>
  <c r="A168" i="35" s="1"/>
  <c r="B164" i="35"/>
  <c r="A164" i="35" s="1"/>
  <c r="B160" i="35"/>
  <c r="A160" i="35" s="1"/>
  <c r="B156" i="35"/>
  <c r="A156" i="35" s="1"/>
  <c r="B152" i="35"/>
  <c r="A152" i="35" s="1"/>
  <c r="B148" i="35"/>
  <c r="A148" i="35" s="1"/>
  <c r="B144" i="35"/>
  <c r="A144" i="35" s="1"/>
  <c r="B140" i="35"/>
  <c r="A140" i="35" s="1"/>
  <c r="B136" i="35"/>
  <c r="A136" i="35" s="1"/>
  <c r="B246" i="35"/>
  <c r="A246" i="35" s="1"/>
  <c r="B242" i="35"/>
  <c r="A242" i="35" s="1"/>
  <c r="B238" i="35"/>
  <c r="A238" i="35" s="1"/>
  <c r="B234" i="35"/>
  <c r="A234" i="35" s="1"/>
  <c r="B230" i="35"/>
  <c r="A230" i="35" s="1"/>
  <c r="B226" i="35"/>
  <c r="A226" i="35" s="1"/>
  <c r="B222" i="35"/>
  <c r="A222" i="35" s="1"/>
  <c r="B218" i="35"/>
  <c r="A218" i="35" s="1"/>
  <c r="B214" i="35"/>
  <c r="A214" i="35" s="1"/>
  <c r="B210" i="35"/>
  <c r="A210" i="35" s="1"/>
  <c r="B206" i="35"/>
  <c r="A206" i="35" s="1"/>
  <c r="B202" i="35"/>
  <c r="A202" i="35" s="1"/>
  <c r="B252" i="35"/>
  <c r="A252" i="35" s="1"/>
  <c r="B248" i="35"/>
  <c r="A248" i="35" s="1"/>
  <c r="B255" i="35"/>
  <c r="A255" i="35" s="1"/>
  <c r="B260" i="35"/>
  <c r="A260" i="35" s="1"/>
  <c r="B289" i="35"/>
  <c r="A289" i="35" s="1"/>
  <c r="B285" i="35"/>
  <c r="A285" i="35" s="1"/>
  <c r="B281" i="35"/>
  <c r="A281" i="35" s="1"/>
  <c r="B277" i="35"/>
  <c r="A277" i="35" s="1"/>
  <c r="B273" i="35"/>
  <c r="A273" i="35" s="1"/>
  <c r="B269" i="35"/>
  <c r="A269" i="35" s="1"/>
  <c r="B265" i="35"/>
  <c r="A265" i="35" s="1"/>
  <c r="B306" i="35"/>
  <c r="A306" i="35" s="1"/>
  <c r="B302" i="35"/>
  <c r="A302" i="35" s="1"/>
  <c r="B298" i="35"/>
  <c r="A298" i="35" s="1"/>
  <c r="B294" i="35"/>
  <c r="A294" i="35" s="1"/>
  <c r="B317" i="35"/>
  <c r="A317" i="35" s="1"/>
  <c r="B313" i="35"/>
  <c r="A313" i="35" s="1"/>
  <c r="B309" i="35"/>
  <c r="A309" i="35" s="1"/>
  <c r="B323" i="35"/>
  <c r="A323" i="35" s="1"/>
  <c r="B319" i="35"/>
  <c r="A319" i="35" s="1"/>
  <c r="B374" i="35"/>
  <c r="A374" i="35" s="1"/>
  <c r="B370" i="35"/>
  <c r="A370" i="35" s="1"/>
  <c r="B366" i="35"/>
  <c r="A366" i="35" s="1"/>
  <c r="B362" i="35"/>
  <c r="A362" i="35" s="1"/>
  <c r="B358" i="35"/>
  <c r="A358" i="35" s="1"/>
  <c r="B354" i="35"/>
  <c r="A354" i="35" s="1"/>
  <c r="B350" i="35"/>
  <c r="A350" i="35" s="1"/>
  <c r="B346" i="35"/>
  <c r="A346" i="35" s="1"/>
  <c r="B342" i="35"/>
  <c r="A342" i="35" s="1"/>
  <c r="B338" i="35"/>
  <c r="A338" i="35" s="1"/>
  <c r="B334" i="35"/>
  <c r="A334" i="35" s="1"/>
  <c r="B330" i="35"/>
  <c r="A330" i="35" s="1"/>
  <c r="B389" i="35"/>
  <c r="A389" i="35" s="1"/>
  <c r="B385" i="35"/>
  <c r="A385" i="35" s="1"/>
  <c r="B381" i="35"/>
  <c r="A381" i="35" s="1"/>
  <c r="B377" i="35"/>
  <c r="A377" i="35" s="1"/>
  <c r="B431" i="35"/>
  <c r="A431" i="35" s="1"/>
  <c r="B427" i="35"/>
  <c r="A427" i="35" s="1"/>
  <c r="B423" i="35"/>
  <c r="A423" i="35" s="1"/>
  <c r="B419" i="35"/>
  <c r="A419" i="35" s="1"/>
  <c r="B415" i="35"/>
  <c r="A415" i="35" s="1"/>
  <c r="B410" i="35"/>
  <c r="A410" i="35" s="1"/>
  <c r="B402" i="35"/>
  <c r="A402" i="35" s="1"/>
  <c r="B394" i="35"/>
  <c r="A394" i="35" s="1"/>
  <c r="B441" i="35"/>
  <c r="A441" i="35" s="1"/>
  <c r="B451" i="35"/>
  <c r="A451" i="35" s="1"/>
  <c r="B492" i="35"/>
  <c r="A492" i="35" s="1"/>
  <c r="B484" i="35"/>
  <c r="A484" i="35" s="1"/>
  <c r="B476" i="35"/>
  <c r="A476" i="35" s="1"/>
  <c r="B468" i="35"/>
  <c r="A468" i="35" s="1"/>
  <c r="B460" i="35"/>
  <c r="A460" i="35" s="1"/>
  <c r="B512" i="35"/>
  <c r="A512" i="35" s="1"/>
  <c r="B549" i="35"/>
  <c r="A549" i="35" s="1"/>
  <c r="B541" i="35"/>
  <c r="A541" i="35" s="1"/>
  <c r="B533" i="35"/>
  <c r="A533" i="35" s="1"/>
  <c r="B525" i="35"/>
  <c r="A525" i="35" s="1"/>
  <c r="B580" i="35"/>
  <c r="A580" i="35" s="1"/>
  <c r="B582" i="35"/>
  <c r="A582" i="35" s="1"/>
  <c r="B639" i="35"/>
  <c r="A639" i="35" s="1"/>
  <c r="B615" i="35"/>
  <c r="A615" i="35" s="1"/>
  <c r="B607" i="35"/>
  <c r="A607" i="35" s="1"/>
  <c r="B599" i="35"/>
  <c r="A599" i="35" s="1"/>
  <c r="B591" i="35"/>
  <c r="A591" i="35" s="1"/>
  <c r="B583" i="35"/>
  <c r="A583" i="35" s="1"/>
  <c r="W25" i="33"/>
  <c r="R25" i="33"/>
  <c r="Q25" i="33"/>
  <c r="A9" i="35"/>
  <c r="A8" i="35"/>
  <c r="P87" i="33"/>
  <c r="P75" i="33"/>
  <c r="Q75" i="33"/>
  <c r="R69" i="33"/>
  <c r="R68" i="33"/>
  <c r="R85" i="33"/>
  <c r="R77" i="33"/>
  <c r="R72" i="33"/>
  <c r="P70" i="33"/>
  <c r="P67" i="33"/>
  <c r="Q67" i="33"/>
  <c r="P62" i="33"/>
  <c r="R60" i="33"/>
  <c r="P59" i="33"/>
  <c r="Q59" i="33"/>
  <c r="P58" i="33"/>
  <c r="P54" i="33"/>
  <c r="R52" i="33"/>
  <c r="P51" i="33"/>
  <c r="Q51" i="33"/>
  <c r="P50" i="33"/>
  <c r="P46" i="33"/>
  <c r="P42" i="33"/>
  <c r="P38" i="33"/>
  <c r="R37" i="33"/>
  <c r="R36" i="33"/>
  <c r="P35" i="33"/>
  <c r="Q35" i="33"/>
  <c r="P34" i="33"/>
  <c r="P30" i="33"/>
  <c r="R28" i="33"/>
  <c r="R91" i="33"/>
  <c r="R87" i="33"/>
  <c r="Q85" i="33"/>
  <c r="Q83" i="33"/>
  <c r="R80" i="33"/>
  <c r="R78" i="33"/>
  <c r="Q69" i="33"/>
  <c r="Q65" i="33"/>
  <c r="R63" i="33"/>
  <c r="P61" i="33"/>
  <c r="R58" i="33"/>
  <c r="P52" i="33"/>
  <c r="Q49" i="33"/>
  <c r="R47" i="33"/>
  <c r="P45" i="33"/>
  <c r="R42" i="33"/>
  <c r="P36" i="33"/>
  <c r="Q33" i="33"/>
  <c r="R31" i="33"/>
  <c r="P29" i="33"/>
  <c r="O86" i="33"/>
  <c r="N85" i="33"/>
  <c r="M84" i="33"/>
  <c r="O82" i="33"/>
  <c r="N81" i="33"/>
  <c r="M80" i="33"/>
  <c r="O78" i="33"/>
  <c r="N77" i="33"/>
  <c r="M76" i="33"/>
  <c r="M75" i="33"/>
  <c r="O74" i="33"/>
  <c r="O73" i="33"/>
  <c r="N73" i="33"/>
  <c r="M72" i="33"/>
  <c r="M71" i="33"/>
  <c r="P79" i="33"/>
  <c r="P74" i="33"/>
  <c r="P71" i="33"/>
  <c r="Q71" i="33"/>
  <c r="P66" i="33"/>
  <c r="R64" i="33"/>
  <c r="P63" i="33"/>
  <c r="Q63" i="33"/>
  <c r="R61" i="33"/>
  <c r="R56" i="33"/>
  <c r="P55" i="33"/>
  <c r="Q55" i="33"/>
  <c r="R53" i="33"/>
  <c r="R48" i="33"/>
  <c r="P47" i="33"/>
  <c r="Q47" i="33"/>
  <c r="R45" i="33"/>
  <c r="R44" i="33"/>
  <c r="P43" i="33"/>
  <c r="Q43" i="33"/>
  <c r="R40" i="33"/>
  <c r="P39" i="33"/>
  <c r="Q39" i="33"/>
  <c r="R32" i="33"/>
  <c r="P31" i="33"/>
  <c r="Q31" i="33"/>
  <c r="R29" i="33"/>
  <c r="R26" i="33"/>
  <c r="P26" i="33"/>
  <c r="P89" i="33"/>
  <c r="Q91" i="33"/>
  <c r="P90" i="33"/>
  <c r="R88" i="33"/>
  <c r="Q87" i="33"/>
  <c r="P85" i="33"/>
  <c r="R84" i="33"/>
  <c r="R82" i="33"/>
  <c r="P76" i="33"/>
  <c r="R75" i="33"/>
  <c r="R74" i="33"/>
  <c r="P69" i="33"/>
  <c r="P68" i="33"/>
  <c r="R67" i="33"/>
  <c r="P65" i="33"/>
  <c r="R62" i="33"/>
  <c r="P56" i="33"/>
  <c r="Q53" i="33"/>
  <c r="R51" i="33"/>
  <c r="P49" i="33"/>
  <c r="R46" i="33"/>
  <c r="P40" i="33"/>
  <c r="Q37" i="33"/>
  <c r="R35" i="33"/>
  <c r="P33" i="33"/>
  <c r="R30" i="33"/>
  <c r="P91" i="33"/>
  <c r="R86" i="33"/>
  <c r="P80" i="33"/>
  <c r="R79" i="33"/>
  <c r="P78" i="33"/>
  <c r="Q77" i="33"/>
  <c r="Q73" i="33"/>
  <c r="R66" i="33"/>
  <c r="M28" i="33"/>
  <c r="O26" i="33"/>
  <c r="O70" i="33"/>
  <c r="N69" i="33"/>
  <c r="M68" i="33"/>
  <c r="E92" i="33"/>
  <c r="F92" i="33"/>
  <c r="G92" i="33"/>
  <c r="H92" i="33"/>
  <c r="I92" i="33"/>
  <c r="J92" i="33"/>
  <c r="E93" i="33"/>
  <c r="F93" i="33"/>
  <c r="G93" i="33"/>
  <c r="H93" i="33"/>
  <c r="I93" i="33"/>
  <c r="J93" i="33"/>
  <c r="E94" i="33"/>
  <c r="F94" i="33"/>
  <c r="G94" i="33"/>
  <c r="H94" i="33"/>
  <c r="I94" i="33"/>
  <c r="J94" i="33"/>
  <c r="E95" i="33"/>
  <c r="F95" i="33"/>
  <c r="G95" i="33"/>
  <c r="H95" i="33"/>
  <c r="I95" i="33"/>
  <c r="J95" i="33"/>
  <c r="E96" i="33"/>
  <c r="F96" i="33"/>
  <c r="G96" i="33"/>
  <c r="H96" i="33"/>
  <c r="I96" i="33"/>
  <c r="N96" i="33" s="1"/>
  <c r="J96" i="33"/>
  <c r="E97" i="33"/>
  <c r="F97" i="33"/>
  <c r="G97" i="33"/>
  <c r="H97" i="33"/>
  <c r="I97" i="33"/>
  <c r="J97" i="33"/>
  <c r="E98" i="33"/>
  <c r="F98" i="33"/>
  <c r="G98" i="33"/>
  <c r="H98" i="33"/>
  <c r="I98" i="33"/>
  <c r="J98" i="33"/>
  <c r="E99" i="33"/>
  <c r="F99" i="33"/>
  <c r="G99" i="33"/>
  <c r="H99" i="33"/>
  <c r="I99" i="33"/>
  <c r="J99" i="33"/>
  <c r="E100" i="33"/>
  <c r="F100" i="33"/>
  <c r="Q100" i="33" s="1"/>
  <c r="G100" i="33"/>
  <c r="H100" i="33"/>
  <c r="I100" i="33"/>
  <c r="J100" i="33"/>
  <c r="E101" i="33"/>
  <c r="F101" i="33"/>
  <c r="G101" i="33"/>
  <c r="H101" i="33"/>
  <c r="I101" i="33"/>
  <c r="J101" i="33"/>
  <c r="E102" i="33"/>
  <c r="F102" i="33"/>
  <c r="G102" i="33"/>
  <c r="H102" i="33"/>
  <c r="I102" i="33"/>
  <c r="J102" i="33"/>
  <c r="E103" i="33"/>
  <c r="F103" i="33"/>
  <c r="G103" i="33"/>
  <c r="H103" i="33"/>
  <c r="I103" i="33"/>
  <c r="J103" i="33"/>
  <c r="E105" i="33"/>
  <c r="F105" i="33"/>
  <c r="G105" i="33"/>
  <c r="H105" i="33"/>
  <c r="I105" i="33"/>
  <c r="J105" i="33"/>
  <c r="E106" i="33"/>
  <c r="F106" i="33"/>
  <c r="G106" i="33"/>
  <c r="H106" i="33"/>
  <c r="I106" i="33"/>
  <c r="J106" i="33"/>
  <c r="E107" i="33"/>
  <c r="F107" i="33"/>
  <c r="G107" i="33"/>
  <c r="H107" i="33"/>
  <c r="I107" i="33"/>
  <c r="J107" i="33"/>
  <c r="E108" i="33"/>
  <c r="F108" i="33"/>
  <c r="G108" i="33"/>
  <c r="H108" i="33"/>
  <c r="I108" i="33"/>
  <c r="J108" i="33"/>
  <c r="E109" i="33"/>
  <c r="F109" i="33"/>
  <c r="G109" i="33"/>
  <c r="H109" i="33"/>
  <c r="I109" i="33"/>
  <c r="J109" i="33"/>
  <c r="E110" i="33"/>
  <c r="F110" i="33"/>
  <c r="G110" i="33"/>
  <c r="H110" i="33"/>
  <c r="I110" i="33"/>
  <c r="J110" i="33"/>
  <c r="E111" i="33"/>
  <c r="F111" i="33"/>
  <c r="G111" i="33"/>
  <c r="H111" i="33"/>
  <c r="I111" i="33"/>
  <c r="J111" i="33"/>
  <c r="E112" i="33"/>
  <c r="F112" i="33"/>
  <c r="G112" i="33"/>
  <c r="H112" i="33"/>
  <c r="I112" i="33"/>
  <c r="J112" i="33"/>
  <c r="Q112" i="33" s="1"/>
  <c r="S112" i="33"/>
  <c r="S111" i="33"/>
  <c r="S110" i="33"/>
  <c r="S109" i="33"/>
  <c r="S108" i="33"/>
  <c r="S107" i="33"/>
  <c r="S106" i="33"/>
  <c r="S105" i="33"/>
  <c r="S103" i="33"/>
  <c r="S102" i="33"/>
  <c r="S101" i="33"/>
  <c r="S100" i="33"/>
  <c r="S99" i="33"/>
  <c r="S98" i="33"/>
  <c r="S97" i="33"/>
  <c r="S96" i="33"/>
  <c r="S95" i="33"/>
  <c r="S94" i="33"/>
  <c r="S93" i="33"/>
  <c r="S92" i="33"/>
  <c r="D112" i="14"/>
  <c r="C112" i="14"/>
  <c r="B112" i="14" s="1"/>
  <c r="D111" i="14"/>
  <c r="C111" i="14"/>
  <c r="B111" i="14" s="1"/>
  <c r="D110" i="14"/>
  <c r="C110" i="14"/>
  <c r="B110" i="14" s="1"/>
  <c r="D109" i="14"/>
  <c r="C109" i="14"/>
  <c r="B109" i="14" s="1"/>
  <c r="D112" i="15"/>
  <c r="C112" i="15"/>
  <c r="B112" i="15" s="1"/>
  <c r="D111" i="15"/>
  <c r="C111" i="15"/>
  <c r="B111" i="15" s="1"/>
  <c r="D110" i="15"/>
  <c r="C110" i="15"/>
  <c r="B110" i="15" s="1"/>
  <c r="D109" i="15"/>
  <c r="C109" i="15"/>
  <c r="B109" i="15" s="1"/>
  <c r="D112" i="16"/>
  <c r="C112" i="16"/>
  <c r="B112" i="16" s="1"/>
  <c r="D111" i="16"/>
  <c r="C111" i="16"/>
  <c r="B111" i="16" s="1"/>
  <c r="D110" i="16"/>
  <c r="C110" i="16"/>
  <c r="B110" i="16" s="1"/>
  <c r="D109" i="16"/>
  <c r="C109" i="16"/>
  <c r="B109" i="16" s="1"/>
  <c r="D112" i="18"/>
  <c r="C112" i="18"/>
  <c r="B112" i="18" s="1"/>
  <c r="D111" i="18"/>
  <c r="C111" i="18"/>
  <c r="B111" i="18" s="1"/>
  <c r="D110" i="18"/>
  <c r="C110" i="18"/>
  <c r="B110" i="18" s="1"/>
  <c r="D109" i="18"/>
  <c r="C109" i="18"/>
  <c r="B109" i="18" s="1"/>
  <c r="D112" i="17"/>
  <c r="C112" i="17"/>
  <c r="B112" i="17" s="1"/>
  <c r="D111" i="17"/>
  <c r="C111" i="17"/>
  <c r="B111" i="17" s="1"/>
  <c r="D110" i="17"/>
  <c r="C110" i="17"/>
  <c r="B110" i="17" s="1"/>
  <c r="D109" i="17"/>
  <c r="C109" i="17"/>
  <c r="B109" i="17" s="1"/>
  <c r="D112" i="19"/>
  <c r="C112" i="19"/>
  <c r="B112" i="19" s="1"/>
  <c r="D111" i="19"/>
  <c r="C111" i="19"/>
  <c r="B111" i="19" s="1"/>
  <c r="D110" i="19"/>
  <c r="C110" i="19"/>
  <c r="B110" i="19" s="1"/>
  <c r="D109" i="19"/>
  <c r="C109" i="19"/>
  <c r="B109" i="19" s="1"/>
  <c r="D112" i="20"/>
  <c r="C112" i="20"/>
  <c r="B112" i="20" s="1"/>
  <c r="D111" i="20"/>
  <c r="C111" i="20"/>
  <c r="B111" i="20" s="1"/>
  <c r="D110" i="20"/>
  <c r="C110" i="20"/>
  <c r="B110" i="20" s="1"/>
  <c r="D109" i="20"/>
  <c r="C109" i="20"/>
  <c r="B109" i="20" s="1"/>
  <c r="D112" i="21"/>
  <c r="C112" i="21"/>
  <c r="B112" i="21" s="1"/>
  <c r="D111" i="21"/>
  <c r="C111" i="21"/>
  <c r="B111" i="21" s="1"/>
  <c r="D110" i="21"/>
  <c r="C110" i="21"/>
  <c r="B110" i="21" s="1"/>
  <c r="D109" i="21"/>
  <c r="C109" i="21"/>
  <c r="B109" i="21" s="1"/>
  <c r="D112" i="12"/>
  <c r="C112" i="12"/>
  <c r="B112" i="12" s="1"/>
  <c r="D111" i="12"/>
  <c r="C111" i="12"/>
  <c r="B111" i="12" s="1"/>
  <c r="D110" i="12"/>
  <c r="C110" i="12"/>
  <c r="B110" i="12" s="1"/>
  <c r="D109" i="12"/>
  <c r="C109" i="12"/>
  <c r="B109" i="12" s="1"/>
  <c r="D103" i="14"/>
  <c r="C103" i="14"/>
  <c r="B103" i="14" s="1"/>
  <c r="D102" i="14"/>
  <c r="C102" i="14"/>
  <c r="B102" i="14" s="1"/>
  <c r="D101" i="14"/>
  <c r="C101" i="14"/>
  <c r="B101" i="14" s="1"/>
  <c r="D100" i="14"/>
  <c r="C100" i="14"/>
  <c r="B100" i="14" s="1"/>
  <c r="D103" i="15"/>
  <c r="C103" i="15"/>
  <c r="B103" i="15" s="1"/>
  <c r="D102" i="15"/>
  <c r="C102" i="15"/>
  <c r="B102" i="15" s="1"/>
  <c r="D101" i="15"/>
  <c r="C101" i="15"/>
  <c r="B101" i="15" s="1"/>
  <c r="D100" i="15"/>
  <c r="C100" i="15"/>
  <c r="B100" i="15" s="1"/>
  <c r="D103" i="16"/>
  <c r="C103" i="16"/>
  <c r="B103" i="16" s="1"/>
  <c r="D102" i="16"/>
  <c r="C102" i="16"/>
  <c r="B102" i="16" s="1"/>
  <c r="D101" i="16"/>
  <c r="C101" i="16"/>
  <c r="B101" i="16" s="1"/>
  <c r="D100" i="16"/>
  <c r="C100" i="16"/>
  <c r="B100" i="16" s="1"/>
  <c r="D103" i="18"/>
  <c r="C103" i="18"/>
  <c r="B103" i="18" s="1"/>
  <c r="D102" i="18"/>
  <c r="C102" i="18"/>
  <c r="B102" i="18" s="1"/>
  <c r="D101" i="18"/>
  <c r="C101" i="18"/>
  <c r="B101" i="18" s="1"/>
  <c r="D100" i="18"/>
  <c r="C100" i="18"/>
  <c r="B100" i="18" s="1"/>
  <c r="D103" i="17"/>
  <c r="C103" i="17"/>
  <c r="B103" i="17" s="1"/>
  <c r="D102" i="17"/>
  <c r="C102" i="17"/>
  <c r="B102" i="17" s="1"/>
  <c r="D101" i="17"/>
  <c r="C101" i="17"/>
  <c r="B101" i="17" s="1"/>
  <c r="D100" i="17"/>
  <c r="C100" i="17"/>
  <c r="B100" i="17" s="1"/>
  <c r="D103" i="19"/>
  <c r="C103" i="19"/>
  <c r="B103" i="19" s="1"/>
  <c r="D102" i="19"/>
  <c r="C102" i="19"/>
  <c r="B102" i="19" s="1"/>
  <c r="D101" i="19"/>
  <c r="C101" i="19"/>
  <c r="B101" i="19" s="1"/>
  <c r="D100" i="19"/>
  <c r="C100" i="19"/>
  <c r="B100" i="19" s="1"/>
  <c r="D103" i="20"/>
  <c r="C103" i="20"/>
  <c r="B103" i="20" s="1"/>
  <c r="D102" i="20"/>
  <c r="C102" i="20"/>
  <c r="B102" i="20" s="1"/>
  <c r="D101" i="20"/>
  <c r="C101" i="20"/>
  <c r="B101" i="20" s="1"/>
  <c r="D100" i="20"/>
  <c r="C100" i="20"/>
  <c r="B100" i="20" s="1"/>
  <c r="D103" i="21"/>
  <c r="C103" i="21"/>
  <c r="B103" i="21" s="1"/>
  <c r="D102" i="21"/>
  <c r="C102" i="21"/>
  <c r="B102" i="21" s="1"/>
  <c r="D101" i="21"/>
  <c r="C101" i="21"/>
  <c r="B101" i="21" s="1"/>
  <c r="D100" i="21"/>
  <c r="C100" i="21"/>
  <c r="B100" i="21" s="1"/>
  <c r="D103" i="12"/>
  <c r="C103" i="12"/>
  <c r="B103" i="12" s="1"/>
  <c r="D102" i="12"/>
  <c r="C102" i="12"/>
  <c r="B102" i="12" s="1"/>
  <c r="D101" i="12"/>
  <c r="C101" i="12"/>
  <c r="B101" i="12" s="1"/>
  <c r="D100" i="12"/>
  <c r="C100" i="12"/>
  <c r="B100" i="12" s="1"/>
  <c r="B60" i="14"/>
  <c r="B59" i="14"/>
  <c r="B58" i="14"/>
  <c r="B57" i="14"/>
  <c r="B60" i="15"/>
  <c r="B59" i="15"/>
  <c r="B58" i="15"/>
  <c r="B57" i="15"/>
  <c r="B60" i="16"/>
  <c r="B59" i="16"/>
  <c r="B58" i="16"/>
  <c r="B57" i="16"/>
  <c r="B60" i="18"/>
  <c r="B59" i="18"/>
  <c r="B58" i="18"/>
  <c r="B57" i="18"/>
  <c r="C60" i="17"/>
  <c r="B60" i="17" s="1"/>
  <c r="C59" i="17"/>
  <c r="B59" i="17" s="1"/>
  <c r="C58" i="17"/>
  <c r="B58" i="17" s="1"/>
  <c r="C57" i="17"/>
  <c r="B57" i="17" s="1"/>
  <c r="C60" i="19"/>
  <c r="B60" i="19" s="1"/>
  <c r="C59" i="19"/>
  <c r="B59" i="19" s="1"/>
  <c r="C58" i="19"/>
  <c r="B58" i="19" s="1"/>
  <c r="C57" i="19"/>
  <c r="B57" i="19" s="1"/>
  <c r="C60" i="20"/>
  <c r="B60" i="20" s="1"/>
  <c r="C59" i="20"/>
  <c r="B59" i="20" s="1"/>
  <c r="C58" i="20"/>
  <c r="B58" i="20" s="1"/>
  <c r="C57" i="20"/>
  <c r="B57" i="20" s="1"/>
  <c r="C60" i="21"/>
  <c r="B60" i="21" s="1"/>
  <c r="C59" i="21"/>
  <c r="B59" i="21" s="1"/>
  <c r="C58" i="21"/>
  <c r="B58" i="21" s="1"/>
  <c r="C57" i="21"/>
  <c r="B57" i="21" s="1"/>
  <c r="B60" i="12"/>
  <c r="B59" i="12"/>
  <c r="B58" i="12"/>
  <c r="B57" i="12"/>
  <c r="N102" i="33" l="1"/>
  <c r="Q94" i="33"/>
  <c r="Q108" i="33"/>
  <c r="Q106" i="33"/>
  <c r="N94" i="33"/>
  <c r="N98" i="33"/>
  <c r="Q110" i="33"/>
  <c r="C250" i="35"/>
  <c r="I645" i="35"/>
  <c r="C557" i="35"/>
  <c r="E449" i="35"/>
  <c r="H174" i="35"/>
  <c r="Y101" i="33"/>
  <c r="Q96" i="33"/>
  <c r="Y93" i="33"/>
  <c r="V112" i="33"/>
  <c r="N111" i="33"/>
  <c r="V110" i="33"/>
  <c r="N109" i="33"/>
  <c r="V108" i="33"/>
  <c r="N107" i="33"/>
  <c r="V106" i="33"/>
  <c r="N105" i="33"/>
  <c r="V103" i="33"/>
  <c r="V101" i="33"/>
  <c r="N100" i="33"/>
  <c r="V99" i="33"/>
  <c r="V97" i="33"/>
  <c r="V95" i="33"/>
  <c r="V93" i="33"/>
  <c r="N92" i="33"/>
  <c r="R101" i="33"/>
  <c r="Y111" i="33"/>
  <c r="Y109" i="33"/>
  <c r="Y107" i="33"/>
  <c r="Y105" i="33"/>
  <c r="Y102" i="33"/>
  <c r="Y100" i="33"/>
  <c r="Y98" i="33"/>
  <c r="Y96" i="33"/>
  <c r="Y94" i="33"/>
  <c r="Y92" i="33"/>
  <c r="I497" i="35"/>
  <c r="R111" i="33"/>
  <c r="R109" i="33"/>
  <c r="R107" i="33"/>
  <c r="R105" i="33"/>
  <c r="E607" i="35"/>
  <c r="D607" i="35"/>
  <c r="I607" i="35"/>
  <c r="C607" i="35"/>
  <c r="G607" i="35"/>
  <c r="F607" i="35"/>
  <c r="H607" i="35"/>
  <c r="I533" i="35"/>
  <c r="C533" i="35"/>
  <c r="H533" i="35"/>
  <c r="G533" i="35"/>
  <c r="F533" i="35"/>
  <c r="E533" i="35"/>
  <c r="D533" i="35"/>
  <c r="E491" i="35"/>
  <c r="G617" i="35"/>
  <c r="F617" i="35"/>
  <c r="E617" i="35"/>
  <c r="I617" i="35"/>
  <c r="C617" i="35"/>
  <c r="H617" i="35"/>
  <c r="D617" i="35"/>
  <c r="I551" i="35"/>
  <c r="C551" i="35"/>
  <c r="H551" i="35"/>
  <c r="G551" i="35"/>
  <c r="F551" i="35"/>
  <c r="E551" i="35"/>
  <c r="D551" i="35"/>
  <c r="H570" i="35"/>
  <c r="G570" i="35"/>
  <c r="F570" i="35"/>
  <c r="E570" i="35"/>
  <c r="D570" i="35"/>
  <c r="I570" i="35"/>
  <c r="C570" i="35"/>
  <c r="F554" i="35"/>
  <c r="E554" i="35"/>
  <c r="D554" i="35"/>
  <c r="I554" i="35"/>
  <c r="C554" i="35"/>
  <c r="H554" i="35"/>
  <c r="G554" i="35"/>
  <c r="F542" i="35"/>
  <c r="E542" i="35"/>
  <c r="D542" i="35"/>
  <c r="I542" i="35"/>
  <c r="C542" i="35"/>
  <c r="H542" i="35"/>
  <c r="G542" i="35"/>
  <c r="F530" i="35"/>
  <c r="E530" i="35"/>
  <c r="D530" i="35"/>
  <c r="I530" i="35"/>
  <c r="C530" i="35"/>
  <c r="H530" i="35"/>
  <c r="G530" i="35"/>
  <c r="G587" i="35"/>
  <c r="F587" i="35"/>
  <c r="E587" i="35"/>
  <c r="I587" i="35"/>
  <c r="C587" i="35"/>
  <c r="H587" i="35"/>
  <c r="D587" i="35"/>
  <c r="G635" i="35"/>
  <c r="F635" i="35"/>
  <c r="E635" i="35"/>
  <c r="I635" i="35"/>
  <c r="C635" i="35"/>
  <c r="H635" i="35"/>
  <c r="D635" i="35"/>
  <c r="G553" i="35"/>
  <c r="F553" i="35"/>
  <c r="E553" i="35"/>
  <c r="D553" i="35"/>
  <c r="I553" i="35"/>
  <c r="C553" i="35"/>
  <c r="H553" i="35"/>
  <c r="I573" i="35"/>
  <c r="H573" i="35"/>
  <c r="G573" i="35"/>
  <c r="E573" i="35"/>
  <c r="F573" i="35"/>
  <c r="D573" i="35"/>
  <c r="C573" i="35"/>
  <c r="G629" i="35"/>
  <c r="F629" i="35"/>
  <c r="E629" i="35"/>
  <c r="I629" i="35"/>
  <c r="C629" i="35"/>
  <c r="H629" i="35"/>
  <c r="D629" i="35"/>
  <c r="E555" i="35"/>
  <c r="D555" i="35"/>
  <c r="I555" i="35"/>
  <c r="C555" i="35"/>
  <c r="H555" i="35"/>
  <c r="G555" i="35"/>
  <c r="F555" i="35"/>
  <c r="H564" i="35"/>
  <c r="G564" i="35"/>
  <c r="F564" i="35"/>
  <c r="E564" i="35"/>
  <c r="D564" i="35"/>
  <c r="I564" i="35"/>
  <c r="C564" i="35"/>
  <c r="H616" i="35"/>
  <c r="G616" i="35"/>
  <c r="F616" i="35"/>
  <c r="D616" i="35"/>
  <c r="I616" i="35"/>
  <c r="C616" i="35"/>
  <c r="E616" i="35"/>
  <c r="H604" i="35"/>
  <c r="G604" i="35"/>
  <c r="F604" i="35"/>
  <c r="D604" i="35"/>
  <c r="I604" i="35"/>
  <c r="C604" i="35"/>
  <c r="E604" i="35"/>
  <c r="H592" i="35"/>
  <c r="G592" i="35"/>
  <c r="F592" i="35"/>
  <c r="D592" i="35"/>
  <c r="I592" i="35"/>
  <c r="C592" i="35"/>
  <c r="E592" i="35"/>
  <c r="C507" i="35"/>
  <c r="I194" i="35"/>
  <c r="H194" i="35"/>
  <c r="G250" i="35"/>
  <c r="F178" i="35"/>
  <c r="I174" i="35"/>
  <c r="I449" i="35"/>
  <c r="G505" i="35"/>
  <c r="C497" i="35"/>
  <c r="F643" i="35"/>
  <c r="I518" i="35"/>
  <c r="D623" i="35"/>
  <c r="G623" i="35"/>
  <c r="D645" i="35"/>
  <c r="D557" i="35"/>
  <c r="I557" i="35"/>
  <c r="O112" i="33"/>
  <c r="O110" i="33"/>
  <c r="O108" i="33"/>
  <c r="O106" i="33"/>
  <c r="O103" i="33"/>
  <c r="O101" i="33"/>
  <c r="O99" i="33"/>
  <c r="O97" i="33"/>
  <c r="O95" i="33"/>
  <c r="O93" i="33"/>
  <c r="I615" i="35"/>
  <c r="C615" i="35"/>
  <c r="H615" i="35"/>
  <c r="G615" i="35"/>
  <c r="E615" i="35"/>
  <c r="D615" i="35"/>
  <c r="F615" i="35"/>
  <c r="G541" i="35"/>
  <c r="F541" i="35"/>
  <c r="E541" i="35"/>
  <c r="D541" i="35"/>
  <c r="I541" i="35"/>
  <c r="C541" i="35"/>
  <c r="H541" i="35"/>
  <c r="I579" i="35"/>
  <c r="C579" i="35"/>
  <c r="H579" i="35"/>
  <c r="G579" i="35"/>
  <c r="E579" i="35"/>
  <c r="D579" i="35"/>
  <c r="F579" i="35"/>
  <c r="I491" i="35"/>
  <c r="E625" i="35"/>
  <c r="D625" i="35"/>
  <c r="I625" i="35"/>
  <c r="C625" i="35"/>
  <c r="G625" i="35"/>
  <c r="F625" i="35"/>
  <c r="H625" i="35"/>
  <c r="G559" i="35"/>
  <c r="F559" i="35"/>
  <c r="E559" i="35"/>
  <c r="D559" i="35"/>
  <c r="I559" i="35"/>
  <c r="C559" i="35"/>
  <c r="H559" i="35"/>
  <c r="F642" i="35"/>
  <c r="E642" i="35"/>
  <c r="D642" i="35"/>
  <c r="H642" i="35"/>
  <c r="G642" i="35"/>
  <c r="I642" i="35"/>
  <c r="C642" i="35"/>
  <c r="H634" i="35"/>
  <c r="G634" i="35"/>
  <c r="F634" i="35"/>
  <c r="D634" i="35"/>
  <c r="I634" i="35"/>
  <c r="C634" i="35"/>
  <c r="E634" i="35"/>
  <c r="D562" i="35"/>
  <c r="I562" i="35"/>
  <c r="C562" i="35"/>
  <c r="H562" i="35"/>
  <c r="G562" i="35"/>
  <c r="F562" i="35"/>
  <c r="E562" i="35"/>
  <c r="F618" i="35"/>
  <c r="E618" i="35"/>
  <c r="D618" i="35"/>
  <c r="H618" i="35"/>
  <c r="G618" i="35"/>
  <c r="I618" i="35"/>
  <c r="C618" i="35"/>
  <c r="F606" i="35"/>
  <c r="E606" i="35"/>
  <c r="D606" i="35"/>
  <c r="H606" i="35"/>
  <c r="G606" i="35"/>
  <c r="I606" i="35"/>
  <c r="C606" i="35"/>
  <c r="F594" i="35"/>
  <c r="E594" i="35"/>
  <c r="D594" i="35"/>
  <c r="H594" i="35"/>
  <c r="G594" i="35"/>
  <c r="C594" i="35"/>
  <c r="I594" i="35"/>
  <c r="E595" i="35"/>
  <c r="D595" i="35"/>
  <c r="I595" i="35"/>
  <c r="C595" i="35"/>
  <c r="G595" i="35"/>
  <c r="F595" i="35"/>
  <c r="H595" i="35"/>
  <c r="F576" i="35"/>
  <c r="E576" i="35"/>
  <c r="D576" i="35"/>
  <c r="H576" i="35"/>
  <c r="G576" i="35"/>
  <c r="I576" i="35"/>
  <c r="C576" i="35"/>
  <c r="E561" i="35"/>
  <c r="D561" i="35"/>
  <c r="I561" i="35"/>
  <c r="C561" i="35"/>
  <c r="H561" i="35"/>
  <c r="G561" i="35"/>
  <c r="F561" i="35"/>
  <c r="G581" i="35"/>
  <c r="F581" i="35"/>
  <c r="E581" i="35"/>
  <c r="I581" i="35"/>
  <c r="C581" i="35"/>
  <c r="H581" i="35"/>
  <c r="D581" i="35"/>
  <c r="D578" i="35"/>
  <c r="I578" i="35"/>
  <c r="C578" i="35"/>
  <c r="H578" i="35"/>
  <c r="F578" i="35"/>
  <c r="E578" i="35"/>
  <c r="G578" i="35"/>
  <c r="I563" i="35"/>
  <c r="C563" i="35"/>
  <c r="H563" i="35"/>
  <c r="G563" i="35"/>
  <c r="F563" i="35"/>
  <c r="E563" i="35"/>
  <c r="D563" i="35"/>
  <c r="H640" i="35"/>
  <c r="G640" i="35"/>
  <c r="F640" i="35"/>
  <c r="D640" i="35"/>
  <c r="I640" i="35"/>
  <c r="C640" i="35"/>
  <c r="E640" i="35"/>
  <c r="F624" i="35"/>
  <c r="E624" i="35"/>
  <c r="D624" i="35"/>
  <c r="H624" i="35"/>
  <c r="G624" i="35"/>
  <c r="I624" i="35"/>
  <c r="C624" i="35"/>
  <c r="H552" i="35"/>
  <c r="G552" i="35"/>
  <c r="F552" i="35"/>
  <c r="E552" i="35"/>
  <c r="D552" i="35"/>
  <c r="I552" i="35"/>
  <c r="C552" i="35"/>
  <c r="H540" i="35"/>
  <c r="G540" i="35"/>
  <c r="F540" i="35"/>
  <c r="E540" i="35"/>
  <c r="D540" i="35"/>
  <c r="I540" i="35"/>
  <c r="C540" i="35"/>
  <c r="H528" i="35"/>
  <c r="G528" i="35"/>
  <c r="F528" i="35"/>
  <c r="E528" i="35"/>
  <c r="D528" i="35"/>
  <c r="I528" i="35"/>
  <c r="C528" i="35"/>
  <c r="D507" i="35"/>
  <c r="G507" i="35"/>
  <c r="E194" i="35"/>
  <c r="D250" i="35"/>
  <c r="C178" i="35"/>
  <c r="F174" i="35"/>
  <c r="F449" i="35"/>
  <c r="D505" i="35"/>
  <c r="G497" i="35"/>
  <c r="G643" i="35"/>
  <c r="D518" i="35"/>
  <c r="H623" i="35"/>
  <c r="E645" i="35"/>
  <c r="E557" i="35"/>
  <c r="R112" i="33"/>
  <c r="Y112" i="33"/>
  <c r="P110" i="33"/>
  <c r="Y110" i="33"/>
  <c r="R108" i="33"/>
  <c r="Y108" i="33"/>
  <c r="P106" i="33"/>
  <c r="Y106" i="33"/>
  <c r="P103" i="33"/>
  <c r="Y103" i="33"/>
  <c r="P99" i="33"/>
  <c r="Y99" i="33"/>
  <c r="R97" i="33"/>
  <c r="Y97" i="33"/>
  <c r="P95" i="33"/>
  <c r="Y95" i="33"/>
  <c r="I639" i="35"/>
  <c r="C639" i="35"/>
  <c r="H639" i="35"/>
  <c r="G639" i="35"/>
  <c r="E639" i="35"/>
  <c r="D639" i="35"/>
  <c r="F639" i="35"/>
  <c r="E549" i="35"/>
  <c r="D549" i="35"/>
  <c r="I549" i="35"/>
  <c r="C549" i="35"/>
  <c r="H549" i="35"/>
  <c r="G549" i="35"/>
  <c r="F549" i="35"/>
  <c r="F491" i="35"/>
  <c r="I585" i="35"/>
  <c r="C585" i="35"/>
  <c r="H585" i="35"/>
  <c r="G585" i="35"/>
  <c r="E585" i="35"/>
  <c r="D585" i="35"/>
  <c r="F585" i="35"/>
  <c r="I633" i="35"/>
  <c r="C633" i="35"/>
  <c r="H633" i="35"/>
  <c r="G633" i="35"/>
  <c r="E633" i="35"/>
  <c r="D633" i="35"/>
  <c r="F633" i="35"/>
  <c r="E567" i="35"/>
  <c r="D567" i="35"/>
  <c r="I567" i="35"/>
  <c r="C567" i="35"/>
  <c r="H567" i="35"/>
  <c r="G567" i="35"/>
  <c r="F567" i="35"/>
  <c r="D626" i="35"/>
  <c r="I626" i="35"/>
  <c r="C626" i="35"/>
  <c r="H626" i="35"/>
  <c r="F626" i="35"/>
  <c r="E626" i="35"/>
  <c r="G626" i="35"/>
  <c r="D550" i="35"/>
  <c r="I550" i="35"/>
  <c r="C550" i="35"/>
  <c r="H550" i="35"/>
  <c r="G550" i="35"/>
  <c r="F550" i="35"/>
  <c r="E550" i="35"/>
  <c r="D538" i="35"/>
  <c r="I538" i="35"/>
  <c r="C538" i="35"/>
  <c r="H538" i="35"/>
  <c r="G538" i="35"/>
  <c r="F538" i="35"/>
  <c r="E538" i="35"/>
  <c r="D526" i="35"/>
  <c r="I526" i="35"/>
  <c r="C526" i="35"/>
  <c r="H526" i="35"/>
  <c r="G526" i="35"/>
  <c r="F526" i="35"/>
  <c r="E526" i="35"/>
  <c r="I603" i="35"/>
  <c r="C603" i="35"/>
  <c r="H603" i="35"/>
  <c r="G603" i="35"/>
  <c r="E603" i="35"/>
  <c r="D603" i="35"/>
  <c r="F603" i="35"/>
  <c r="I521" i="35"/>
  <c r="C521" i="35"/>
  <c r="H521" i="35"/>
  <c r="G521" i="35"/>
  <c r="F521" i="35"/>
  <c r="E521" i="35"/>
  <c r="D521" i="35"/>
  <c r="I569" i="35"/>
  <c r="C569" i="35"/>
  <c r="H569" i="35"/>
  <c r="G569" i="35"/>
  <c r="F569" i="35"/>
  <c r="E569" i="35"/>
  <c r="D569" i="35"/>
  <c r="G523" i="35"/>
  <c r="F523" i="35"/>
  <c r="E523" i="35"/>
  <c r="D523" i="35"/>
  <c r="I523" i="35"/>
  <c r="C523" i="35"/>
  <c r="H523" i="35"/>
  <c r="G571" i="35"/>
  <c r="F571" i="35"/>
  <c r="E571" i="35"/>
  <c r="D571" i="35"/>
  <c r="I571" i="35"/>
  <c r="C571" i="35"/>
  <c r="H571" i="35"/>
  <c r="F636" i="35"/>
  <c r="E636" i="35"/>
  <c r="D636" i="35"/>
  <c r="H636" i="35"/>
  <c r="G636" i="35"/>
  <c r="I636" i="35"/>
  <c r="C636" i="35"/>
  <c r="D568" i="35"/>
  <c r="I568" i="35"/>
  <c r="C568" i="35"/>
  <c r="H568" i="35"/>
  <c r="G568" i="35"/>
  <c r="F568" i="35"/>
  <c r="E568" i="35"/>
  <c r="F612" i="35"/>
  <c r="E612" i="35"/>
  <c r="D612" i="35"/>
  <c r="H612" i="35"/>
  <c r="G612" i="35"/>
  <c r="I612" i="35"/>
  <c r="C612" i="35"/>
  <c r="F600" i="35"/>
  <c r="E600" i="35"/>
  <c r="D600" i="35"/>
  <c r="H600" i="35"/>
  <c r="G600" i="35"/>
  <c r="I600" i="35"/>
  <c r="C600" i="35"/>
  <c r="F588" i="35"/>
  <c r="E588" i="35"/>
  <c r="D588" i="35"/>
  <c r="H588" i="35"/>
  <c r="G588" i="35"/>
  <c r="I588" i="35"/>
  <c r="C588" i="35"/>
  <c r="H507" i="35"/>
  <c r="F194" i="35"/>
  <c r="F250" i="35"/>
  <c r="H250" i="35"/>
  <c r="G178" i="35"/>
  <c r="C174" i="35"/>
  <c r="C449" i="35"/>
  <c r="H505" i="35"/>
  <c r="D497" i="35"/>
  <c r="C643" i="35"/>
  <c r="E518" i="35"/>
  <c r="C623" i="35"/>
  <c r="G645" i="35"/>
  <c r="F557" i="35"/>
  <c r="O111" i="33"/>
  <c r="V111" i="33"/>
  <c r="V109" i="33"/>
  <c r="O107" i="33"/>
  <c r="V107" i="33"/>
  <c r="O105" i="33"/>
  <c r="V105" i="33"/>
  <c r="V102" i="33"/>
  <c r="O100" i="33"/>
  <c r="V100" i="33"/>
  <c r="V98" i="33"/>
  <c r="O96" i="33"/>
  <c r="V96" i="33"/>
  <c r="O94" i="33"/>
  <c r="V94" i="33"/>
  <c r="V92" i="33"/>
  <c r="E583" i="35"/>
  <c r="D583" i="35"/>
  <c r="I583" i="35"/>
  <c r="C583" i="35"/>
  <c r="G583" i="35"/>
  <c r="F583" i="35"/>
  <c r="H583" i="35"/>
  <c r="F582" i="35"/>
  <c r="E582" i="35"/>
  <c r="D582" i="35"/>
  <c r="H582" i="35"/>
  <c r="G582" i="35"/>
  <c r="I582" i="35"/>
  <c r="C582" i="35"/>
  <c r="G575" i="35"/>
  <c r="F575" i="35"/>
  <c r="E575" i="35"/>
  <c r="I575" i="35"/>
  <c r="C575" i="35"/>
  <c r="H575" i="35"/>
  <c r="D575" i="35"/>
  <c r="C491" i="35"/>
  <c r="G593" i="35"/>
  <c r="F593" i="35"/>
  <c r="E593" i="35"/>
  <c r="I593" i="35"/>
  <c r="C593" i="35"/>
  <c r="H593" i="35"/>
  <c r="D593" i="35"/>
  <c r="G641" i="35"/>
  <c r="F641" i="35"/>
  <c r="E641" i="35"/>
  <c r="I641" i="35"/>
  <c r="C641" i="35"/>
  <c r="H641" i="35"/>
  <c r="D641" i="35"/>
  <c r="D638" i="35"/>
  <c r="I638" i="35"/>
  <c r="C638" i="35"/>
  <c r="H638" i="35"/>
  <c r="F638" i="35"/>
  <c r="E638" i="35"/>
  <c r="G638" i="35"/>
  <c r="D614" i="35"/>
  <c r="I614" i="35"/>
  <c r="C614" i="35"/>
  <c r="H614" i="35"/>
  <c r="F614" i="35"/>
  <c r="E614" i="35"/>
  <c r="G614" i="35"/>
  <c r="D602" i="35"/>
  <c r="I602" i="35"/>
  <c r="C602" i="35"/>
  <c r="H602" i="35"/>
  <c r="F602" i="35"/>
  <c r="E602" i="35"/>
  <c r="G602" i="35"/>
  <c r="D590" i="35"/>
  <c r="I590" i="35"/>
  <c r="C590" i="35"/>
  <c r="H590" i="35"/>
  <c r="F590" i="35"/>
  <c r="E590" i="35"/>
  <c r="G590" i="35"/>
  <c r="G611" i="35"/>
  <c r="F611" i="35"/>
  <c r="E611" i="35"/>
  <c r="I611" i="35"/>
  <c r="C611" i="35"/>
  <c r="H611" i="35"/>
  <c r="D611" i="35"/>
  <c r="G529" i="35"/>
  <c r="F529" i="35"/>
  <c r="E529" i="35"/>
  <c r="D529" i="35"/>
  <c r="I529" i="35"/>
  <c r="C529" i="35"/>
  <c r="H529" i="35"/>
  <c r="G605" i="35"/>
  <c r="F605" i="35"/>
  <c r="E605" i="35"/>
  <c r="I605" i="35"/>
  <c r="C605" i="35"/>
  <c r="H605" i="35"/>
  <c r="D605" i="35"/>
  <c r="E531" i="35"/>
  <c r="D531" i="35"/>
  <c r="I531" i="35"/>
  <c r="C531" i="35"/>
  <c r="H531" i="35"/>
  <c r="G531" i="35"/>
  <c r="F531" i="35"/>
  <c r="H628" i="35"/>
  <c r="G628" i="35"/>
  <c r="F628" i="35"/>
  <c r="D628" i="35"/>
  <c r="I628" i="35"/>
  <c r="C628" i="35"/>
  <c r="E628" i="35"/>
  <c r="F560" i="35"/>
  <c r="E560" i="35"/>
  <c r="D560" i="35"/>
  <c r="I560" i="35"/>
  <c r="C560" i="35"/>
  <c r="H560" i="35"/>
  <c r="G560" i="35"/>
  <c r="F548" i="35"/>
  <c r="E548" i="35"/>
  <c r="D548" i="35"/>
  <c r="I548" i="35"/>
  <c r="C548" i="35"/>
  <c r="H548" i="35"/>
  <c r="G548" i="35"/>
  <c r="F536" i="35"/>
  <c r="E536" i="35"/>
  <c r="D536" i="35"/>
  <c r="I536" i="35"/>
  <c r="C536" i="35"/>
  <c r="H536" i="35"/>
  <c r="G536" i="35"/>
  <c r="F524" i="35"/>
  <c r="E524" i="35"/>
  <c r="D524" i="35"/>
  <c r="I524" i="35"/>
  <c r="C524" i="35"/>
  <c r="H524" i="35"/>
  <c r="G524" i="35"/>
  <c r="E507" i="35"/>
  <c r="C194" i="35"/>
  <c r="E250" i="35"/>
  <c r="D178" i="35"/>
  <c r="G174" i="35"/>
  <c r="H449" i="35"/>
  <c r="G449" i="35"/>
  <c r="E505" i="35"/>
  <c r="H497" i="35"/>
  <c r="I643" i="35"/>
  <c r="G518" i="35"/>
  <c r="F518" i="35"/>
  <c r="I623" i="35"/>
  <c r="H645" i="35"/>
  <c r="G557" i="35"/>
  <c r="W112" i="33"/>
  <c r="X112" i="33"/>
  <c r="W111" i="33"/>
  <c r="X111" i="33"/>
  <c r="W110" i="33"/>
  <c r="X110" i="33"/>
  <c r="P109" i="33"/>
  <c r="W109" i="33"/>
  <c r="X109" i="33"/>
  <c r="W108" i="33"/>
  <c r="X108" i="33"/>
  <c r="W107" i="33"/>
  <c r="X107" i="33"/>
  <c r="W106" i="33"/>
  <c r="X106" i="33"/>
  <c r="P105" i="33"/>
  <c r="W105" i="33"/>
  <c r="X105" i="33"/>
  <c r="W103" i="33"/>
  <c r="X103" i="33"/>
  <c r="W102" i="33"/>
  <c r="X102" i="33"/>
  <c r="W101" i="33"/>
  <c r="X101" i="33"/>
  <c r="W100" i="33"/>
  <c r="X100" i="33"/>
  <c r="W99" i="33"/>
  <c r="X99" i="33"/>
  <c r="W98" i="33"/>
  <c r="X98" i="33"/>
  <c r="W97" i="33"/>
  <c r="X97" i="33"/>
  <c r="W96" i="33"/>
  <c r="X96" i="33"/>
  <c r="W95" i="33"/>
  <c r="X95" i="33"/>
  <c r="W94" i="33"/>
  <c r="X94" i="33"/>
  <c r="W93" i="33"/>
  <c r="X93" i="33"/>
  <c r="W92" i="33"/>
  <c r="X92" i="33"/>
  <c r="I591" i="35"/>
  <c r="C591" i="35"/>
  <c r="H591" i="35"/>
  <c r="G591" i="35"/>
  <c r="E591" i="35"/>
  <c r="D591" i="35"/>
  <c r="F591" i="35"/>
  <c r="H580" i="35"/>
  <c r="G580" i="35"/>
  <c r="F580" i="35"/>
  <c r="D580" i="35"/>
  <c r="I580" i="35"/>
  <c r="C580" i="35"/>
  <c r="E580" i="35"/>
  <c r="D491" i="35"/>
  <c r="G491" i="35"/>
  <c r="E601" i="35"/>
  <c r="D601" i="35"/>
  <c r="I601" i="35"/>
  <c r="C601" i="35"/>
  <c r="G601" i="35"/>
  <c r="F601" i="35"/>
  <c r="H601" i="35"/>
  <c r="H574" i="35"/>
  <c r="G574" i="35"/>
  <c r="F574" i="35"/>
  <c r="D574" i="35"/>
  <c r="I574" i="35"/>
  <c r="C574" i="35"/>
  <c r="E574" i="35"/>
  <c r="F566" i="35"/>
  <c r="E566" i="35"/>
  <c r="D566" i="35"/>
  <c r="I566" i="35"/>
  <c r="C566" i="35"/>
  <c r="H566" i="35"/>
  <c r="G566" i="35"/>
  <c r="H558" i="35"/>
  <c r="G558" i="35"/>
  <c r="F558" i="35"/>
  <c r="E558" i="35"/>
  <c r="D558" i="35"/>
  <c r="I558" i="35"/>
  <c r="C558" i="35"/>
  <c r="H546" i="35"/>
  <c r="G546" i="35"/>
  <c r="F546" i="35"/>
  <c r="E546" i="35"/>
  <c r="D546" i="35"/>
  <c r="I546" i="35"/>
  <c r="C546" i="35"/>
  <c r="H534" i="35"/>
  <c r="G534" i="35"/>
  <c r="F534" i="35"/>
  <c r="E534" i="35"/>
  <c r="D534" i="35"/>
  <c r="I534" i="35"/>
  <c r="C534" i="35"/>
  <c r="H522" i="35"/>
  <c r="G522" i="35"/>
  <c r="F522" i="35"/>
  <c r="E522" i="35"/>
  <c r="D522" i="35"/>
  <c r="I522" i="35"/>
  <c r="C522" i="35"/>
  <c r="E619" i="35"/>
  <c r="D619" i="35"/>
  <c r="I619" i="35"/>
  <c r="C619" i="35"/>
  <c r="G619" i="35"/>
  <c r="F619" i="35"/>
  <c r="H619" i="35"/>
  <c r="E537" i="35"/>
  <c r="D537" i="35"/>
  <c r="I537" i="35"/>
  <c r="C537" i="35"/>
  <c r="H537" i="35"/>
  <c r="G537" i="35"/>
  <c r="F537" i="35"/>
  <c r="E577" i="35"/>
  <c r="D577" i="35"/>
  <c r="I577" i="35"/>
  <c r="C577" i="35"/>
  <c r="G577" i="35"/>
  <c r="F577" i="35"/>
  <c r="H577" i="35"/>
  <c r="E613" i="35"/>
  <c r="D613" i="35"/>
  <c r="I613" i="35"/>
  <c r="C613" i="35"/>
  <c r="G613" i="35"/>
  <c r="F613" i="35"/>
  <c r="H613" i="35"/>
  <c r="I539" i="35"/>
  <c r="C539" i="35"/>
  <c r="H539" i="35"/>
  <c r="G539" i="35"/>
  <c r="F539" i="35"/>
  <c r="E539" i="35"/>
  <c r="D539" i="35"/>
  <c r="F572" i="35"/>
  <c r="E572" i="35"/>
  <c r="D572" i="35"/>
  <c r="I572" i="35"/>
  <c r="C572" i="35"/>
  <c r="H572" i="35"/>
  <c r="G572" i="35"/>
  <c r="D620" i="35"/>
  <c r="I620" i="35"/>
  <c r="C620" i="35"/>
  <c r="H620" i="35"/>
  <c r="F620" i="35"/>
  <c r="E620" i="35"/>
  <c r="G620" i="35"/>
  <c r="D608" i="35"/>
  <c r="I608" i="35"/>
  <c r="C608" i="35"/>
  <c r="H608" i="35"/>
  <c r="F608" i="35"/>
  <c r="E608" i="35"/>
  <c r="G608" i="35"/>
  <c r="D596" i="35"/>
  <c r="I596" i="35"/>
  <c r="C596" i="35"/>
  <c r="H596" i="35"/>
  <c r="F596" i="35"/>
  <c r="E596" i="35"/>
  <c r="G596" i="35"/>
  <c r="D584" i="35"/>
  <c r="I584" i="35"/>
  <c r="C584" i="35"/>
  <c r="H584" i="35"/>
  <c r="F584" i="35"/>
  <c r="E584" i="35"/>
  <c r="G584" i="35"/>
  <c r="I507" i="35"/>
  <c r="G194" i="35"/>
  <c r="I250" i="35"/>
  <c r="I178" i="35"/>
  <c r="H178" i="35"/>
  <c r="D174" i="35"/>
  <c r="D449" i="35"/>
  <c r="F505" i="35"/>
  <c r="I505" i="35"/>
  <c r="E497" i="35"/>
  <c r="D643" i="35"/>
  <c r="H518" i="35"/>
  <c r="E623" i="35"/>
  <c r="C645" i="35"/>
  <c r="H557" i="35"/>
  <c r="T112" i="33"/>
  <c r="U112" i="33"/>
  <c r="M112" i="33"/>
  <c r="T111" i="33"/>
  <c r="U111" i="33"/>
  <c r="M111" i="33"/>
  <c r="T110" i="33"/>
  <c r="U110" i="33"/>
  <c r="M110" i="33"/>
  <c r="T109" i="33"/>
  <c r="U109" i="33"/>
  <c r="M109" i="33"/>
  <c r="T108" i="33"/>
  <c r="U108" i="33"/>
  <c r="M108" i="33"/>
  <c r="T107" i="33"/>
  <c r="U107" i="33"/>
  <c r="M107" i="33"/>
  <c r="T106" i="33"/>
  <c r="U106" i="33"/>
  <c r="M106" i="33"/>
  <c r="T105" i="33"/>
  <c r="U105" i="33"/>
  <c r="M105" i="33"/>
  <c r="T103" i="33"/>
  <c r="U103" i="33"/>
  <c r="M103" i="33"/>
  <c r="T102" i="33"/>
  <c r="U102" i="33"/>
  <c r="M102" i="33"/>
  <c r="T101" i="33"/>
  <c r="U101" i="33"/>
  <c r="M101" i="33"/>
  <c r="T100" i="33"/>
  <c r="U100" i="33"/>
  <c r="M100" i="33"/>
  <c r="T99" i="33"/>
  <c r="U99" i="33"/>
  <c r="M99" i="33"/>
  <c r="T98" i="33"/>
  <c r="U98" i="33"/>
  <c r="M98" i="33"/>
  <c r="T97" i="33"/>
  <c r="U97" i="33"/>
  <c r="M97" i="33"/>
  <c r="T96" i="33"/>
  <c r="U96" i="33"/>
  <c r="M96" i="33"/>
  <c r="T95" i="33"/>
  <c r="U95" i="33"/>
  <c r="M95" i="33"/>
  <c r="T94" i="33"/>
  <c r="U94" i="33"/>
  <c r="M94" i="33"/>
  <c r="T93" i="33"/>
  <c r="U93" i="33"/>
  <c r="M93" i="33"/>
  <c r="T92" i="33"/>
  <c r="U92" i="33"/>
  <c r="M92" i="33"/>
  <c r="G599" i="35"/>
  <c r="F599" i="35"/>
  <c r="E599" i="35"/>
  <c r="I599" i="35"/>
  <c r="C599" i="35"/>
  <c r="H599" i="35"/>
  <c r="D599" i="35"/>
  <c r="E525" i="35"/>
  <c r="D525" i="35"/>
  <c r="I525" i="35"/>
  <c r="C525" i="35"/>
  <c r="H525" i="35"/>
  <c r="G525" i="35"/>
  <c r="F525" i="35"/>
  <c r="H491" i="35"/>
  <c r="I609" i="35"/>
  <c r="C609" i="35"/>
  <c r="H609" i="35"/>
  <c r="G609" i="35"/>
  <c r="E609" i="35"/>
  <c r="D609" i="35"/>
  <c r="F609" i="35"/>
  <c r="E543" i="35"/>
  <c r="D543" i="35"/>
  <c r="I543" i="35"/>
  <c r="C543" i="35"/>
  <c r="H543" i="35"/>
  <c r="G543" i="35"/>
  <c r="F543" i="35"/>
  <c r="F630" i="35"/>
  <c r="E630" i="35"/>
  <c r="D630" i="35"/>
  <c r="H630" i="35"/>
  <c r="G630" i="35"/>
  <c r="C630" i="35"/>
  <c r="I630" i="35"/>
  <c r="H622" i="35"/>
  <c r="G622" i="35"/>
  <c r="F622" i="35"/>
  <c r="D622" i="35"/>
  <c r="I622" i="35"/>
  <c r="C622" i="35"/>
  <c r="E622" i="35"/>
  <c r="H610" i="35"/>
  <c r="G610" i="35"/>
  <c r="F610" i="35"/>
  <c r="D610" i="35"/>
  <c r="I610" i="35"/>
  <c r="C610" i="35"/>
  <c r="E610" i="35"/>
  <c r="H598" i="35"/>
  <c r="G598" i="35"/>
  <c r="F598" i="35"/>
  <c r="D598" i="35"/>
  <c r="I598" i="35"/>
  <c r="C598" i="35"/>
  <c r="E598" i="35"/>
  <c r="H586" i="35"/>
  <c r="G586" i="35"/>
  <c r="F586" i="35"/>
  <c r="D586" i="35"/>
  <c r="I586" i="35"/>
  <c r="C586" i="35"/>
  <c r="E586" i="35"/>
  <c r="I627" i="35"/>
  <c r="C627" i="35"/>
  <c r="H627" i="35"/>
  <c r="G627" i="35"/>
  <c r="E627" i="35"/>
  <c r="D627" i="35"/>
  <c r="F627" i="35"/>
  <c r="I545" i="35"/>
  <c r="C545" i="35"/>
  <c r="H545" i="35"/>
  <c r="G545" i="35"/>
  <c r="F545" i="35"/>
  <c r="E545" i="35"/>
  <c r="D545" i="35"/>
  <c r="I621" i="35"/>
  <c r="C621" i="35"/>
  <c r="H621" i="35"/>
  <c r="G621" i="35"/>
  <c r="E621" i="35"/>
  <c r="D621" i="35"/>
  <c r="F621" i="35"/>
  <c r="G547" i="35"/>
  <c r="F547" i="35"/>
  <c r="E547" i="35"/>
  <c r="D547" i="35"/>
  <c r="I547" i="35"/>
  <c r="C547" i="35"/>
  <c r="H547" i="35"/>
  <c r="D644" i="35"/>
  <c r="I644" i="35"/>
  <c r="C644" i="35"/>
  <c r="H644" i="35"/>
  <c r="F644" i="35"/>
  <c r="E644" i="35"/>
  <c r="G644" i="35"/>
  <c r="D632" i="35"/>
  <c r="I632" i="35"/>
  <c r="C632" i="35"/>
  <c r="H632" i="35"/>
  <c r="F632" i="35"/>
  <c r="E632" i="35"/>
  <c r="G632" i="35"/>
  <c r="D556" i="35"/>
  <c r="I556" i="35"/>
  <c r="C556" i="35"/>
  <c r="H556" i="35"/>
  <c r="G556" i="35"/>
  <c r="F556" i="35"/>
  <c r="E556" i="35"/>
  <c r="D544" i="35"/>
  <c r="I544" i="35"/>
  <c r="C544" i="35"/>
  <c r="H544" i="35"/>
  <c r="G544" i="35"/>
  <c r="F544" i="35"/>
  <c r="E544" i="35"/>
  <c r="D532" i="35"/>
  <c r="I532" i="35"/>
  <c r="C532" i="35"/>
  <c r="H532" i="35"/>
  <c r="G532" i="35"/>
  <c r="F532" i="35"/>
  <c r="E532" i="35"/>
  <c r="D520" i="35"/>
  <c r="I520" i="35"/>
  <c r="C520" i="35"/>
  <c r="H520" i="35"/>
  <c r="G520" i="35"/>
  <c r="F520" i="35"/>
  <c r="E520" i="35"/>
  <c r="F507" i="35"/>
  <c r="D194" i="35"/>
  <c r="E178" i="35"/>
  <c r="E174" i="35"/>
  <c r="C505" i="35"/>
  <c r="F497" i="35"/>
  <c r="H643" i="35"/>
  <c r="E643" i="35"/>
  <c r="C518" i="35"/>
  <c r="F623" i="35"/>
  <c r="F645" i="35"/>
  <c r="H206" i="35"/>
  <c r="D206" i="35"/>
  <c r="G206" i="35"/>
  <c r="C206" i="35"/>
  <c r="F206" i="35"/>
  <c r="I206" i="35"/>
  <c r="E206" i="35"/>
  <c r="H512" i="35"/>
  <c r="D512" i="35"/>
  <c r="G512" i="35"/>
  <c r="C512" i="35"/>
  <c r="F512" i="35"/>
  <c r="I512" i="35"/>
  <c r="E512" i="35"/>
  <c r="F419" i="35"/>
  <c r="I419" i="35"/>
  <c r="E419" i="35"/>
  <c r="H419" i="35"/>
  <c r="D419" i="35"/>
  <c r="G419" i="35"/>
  <c r="C419" i="35"/>
  <c r="H330" i="35"/>
  <c r="D330" i="35"/>
  <c r="G330" i="35"/>
  <c r="C330" i="35"/>
  <c r="F330" i="35"/>
  <c r="E330" i="35"/>
  <c r="I330" i="35"/>
  <c r="I319" i="35"/>
  <c r="E319" i="35"/>
  <c r="H319" i="35"/>
  <c r="D319" i="35"/>
  <c r="G319" i="35"/>
  <c r="C319" i="35"/>
  <c r="F319" i="35"/>
  <c r="H306" i="35"/>
  <c r="D306" i="35"/>
  <c r="G306" i="35"/>
  <c r="C306" i="35"/>
  <c r="F306" i="35"/>
  <c r="I306" i="35"/>
  <c r="E306" i="35"/>
  <c r="F260" i="35"/>
  <c r="I260" i="35"/>
  <c r="E260" i="35"/>
  <c r="G260" i="35"/>
  <c r="C260" i="35"/>
  <c r="H260" i="35"/>
  <c r="D260" i="35"/>
  <c r="H218" i="35"/>
  <c r="D218" i="35"/>
  <c r="G218" i="35"/>
  <c r="C218" i="35"/>
  <c r="F218" i="35"/>
  <c r="I218" i="35"/>
  <c r="E218" i="35"/>
  <c r="H234" i="35"/>
  <c r="D234" i="35"/>
  <c r="G234" i="35"/>
  <c r="C234" i="35"/>
  <c r="F234" i="35"/>
  <c r="I234" i="35"/>
  <c r="E234" i="35"/>
  <c r="F152" i="35"/>
  <c r="I152" i="35"/>
  <c r="E152" i="35"/>
  <c r="H152" i="35"/>
  <c r="D152" i="35"/>
  <c r="G152" i="35"/>
  <c r="C152" i="35"/>
  <c r="F168" i="35"/>
  <c r="I168" i="35"/>
  <c r="E168" i="35"/>
  <c r="H168" i="35"/>
  <c r="D168" i="35"/>
  <c r="G168" i="35"/>
  <c r="C168" i="35"/>
  <c r="F184" i="35"/>
  <c r="I184" i="35"/>
  <c r="E184" i="35"/>
  <c r="H184" i="35"/>
  <c r="D184" i="35"/>
  <c r="G184" i="35"/>
  <c r="C184" i="35"/>
  <c r="F124" i="35"/>
  <c r="I124" i="35"/>
  <c r="E124" i="35"/>
  <c r="H124" i="35"/>
  <c r="D124" i="35"/>
  <c r="C124" i="35"/>
  <c r="G124" i="35"/>
  <c r="F116" i="35"/>
  <c r="I116" i="35"/>
  <c r="E116" i="35"/>
  <c r="H116" i="35"/>
  <c r="D116" i="35"/>
  <c r="C116" i="35"/>
  <c r="G116" i="35"/>
  <c r="I79" i="35"/>
  <c r="E79" i="35"/>
  <c r="H79" i="35"/>
  <c r="D79" i="35"/>
  <c r="G79" i="35"/>
  <c r="C79" i="35"/>
  <c r="F79" i="35"/>
  <c r="I95" i="35"/>
  <c r="E95" i="35"/>
  <c r="H95" i="35"/>
  <c r="D95" i="35"/>
  <c r="G95" i="35"/>
  <c r="C95" i="35"/>
  <c r="F95" i="35"/>
  <c r="E13" i="35"/>
  <c r="I13" i="35"/>
  <c r="F13" i="35"/>
  <c r="C13" i="35"/>
  <c r="G13" i="35"/>
  <c r="D13" i="35"/>
  <c r="H13" i="35"/>
  <c r="I29" i="35"/>
  <c r="E29" i="35"/>
  <c r="H29" i="35"/>
  <c r="D29" i="35"/>
  <c r="G29" i="35"/>
  <c r="C29" i="35"/>
  <c r="F29" i="35"/>
  <c r="H45" i="35"/>
  <c r="D45" i="35"/>
  <c r="G45" i="35"/>
  <c r="C45" i="35"/>
  <c r="F45" i="35"/>
  <c r="I45" i="35"/>
  <c r="E45" i="35"/>
  <c r="G61" i="35"/>
  <c r="C61" i="35"/>
  <c r="F61" i="35"/>
  <c r="I61" i="35"/>
  <c r="E61" i="35"/>
  <c r="H61" i="35"/>
  <c r="D61" i="35"/>
  <c r="I467" i="35"/>
  <c r="E467" i="35"/>
  <c r="H467" i="35"/>
  <c r="D467" i="35"/>
  <c r="G467" i="35"/>
  <c r="C467" i="35"/>
  <c r="F467" i="35"/>
  <c r="G453" i="35"/>
  <c r="C453" i="35"/>
  <c r="F453" i="35"/>
  <c r="I453" i="35"/>
  <c r="E453" i="35"/>
  <c r="H453" i="35"/>
  <c r="D453" i="35"/>
  <c r="I386" i="35"/>
  <c r="E386" i="35"/>
  <c r="H386" i="35"/>
  <c r="D386" i="35"/>
  <c r="G386" i="35"/>
  <c r="C386" i="35"/>
  <c r="F386" i="35"/>
  <c r="F324" i="35"/>
  <c r="I324" i="35"/>
  <c r="E324" i="35"/>
  <c r="H324" i="35"/>
  <c r="D324" i="35"/>
  <c r="C324" i="35"/>
  <c r="G324" i="35"/>
  <c r="I295" i="35"/>
  <c r="E295" i="35"/>
  <c r="H295" i="35"/>
  <c r="D295" i="35"/>
  <c r="G295" i="35"/>
  <c r="C295" i="35"/>
  <c r="F295" i="35"/>
  <c r="I223" i="35"/>
  <c r="E223" i="35"/>
  <c r="H223" i="35"/>
  <c r="D223" i="35"/>
  <c r="G223" i="35"/>
  <c r="C223" i="35"/>
  <c r="F223" i="35"/>
  <c r="F502" i="35"/>
  <c r="I502" i="35"/>
  <c r="E502" i="35"/>
  <c r="H502" i="35"/>
  <c r="D502" i="35"/>
  <c r="G502" i="35"/>
  <c r="C502" i="35"/>
  <c r="F460" i="35"/>
  <c r="I460" i="35"/>
  <c r="E460" i="35"/>
  <c r="H460" i="35"/>
  <c r="D460" i="35"/>
  <c r="G460" i="35"/>
  <c r="C460" i="35"/>
  <c r="H492" i="35"/>
  <c r="D492" i="35"/>
  <c r="G492" i="35"/>
  <c r="C492" i="35"/>
  <c r="F492" i="35"/>
  <c r="E492" i="35"/>
  <c r="I492" i="35"/>
  <c r="I402" i="35"/>
  <c r="E402" i="35"/>
  <c r="H402" i="35"/>
  <c r="D402" i="35"/>
  <c r="G402" i="35"/>
  <c r="C402" i="35"/>
  <c r="F402" i="35"/>
  <c r="F423" i="35"/>
  <c r="I423" i="35"/>
  <c r="E423" i="35"/>
  <c r="H423" i="35"/>
  <c r="D423" i="35"/>
  <c r="C423" i="35"/>
  <c r="G423" i="35"/>
  <c r="H381" i="35"/>
  <c r="D381" i="35"/>
  <c r="G381" i="35"/>
  <c r="C381" i="35"/>
  <c r="F381" i="35"/>
  <c r="I381" i="35"/>
  <c r="E381" i="35"/>
  <c r="H334" i="35"/>
  <c r="D334" i="35"/>
  <c r="G334" i="35"/>
  <c r="C334" i="35"/>
  <c r="F334" i="35"/>
  <c r="I334" i="35"/>
  <c r="E334" i="35"/>
  <c r="I350" i="35"/>
  <c r="E350" i="35"/>
  <c r="H350" i="35"/>
  <c r="D350" i="35"/>
  <c r="G350" i="35"/>
  <c r="C350" i="35"/>
  <c r="F350" i="35"/>
  <c r="I366" i="35"/>
  <c r="E366" i="35"/>
  <c r="H366" i="35"/>
  <c r="D366" i="35"/>
  <c r="G366" i="35"/>
  <c r="C366" i="35"/>
  <c r="F366" i="35"/>
  <c r="I323" i="35"/>
  <c r="E323" i="35"/>
  <c r="H323" i="35"/>
  <c r="D323" i="35"/>
  <c r="G323" i="35"/>
  <c r="C323" i="35"/>
  <c r="F323" i="35"/>
  <c r="H294" i="35"/>
  <c r="D294" i="35"/>
  <c r="G294" i="35"/>
  <c r="C294" i="35"/>
  <c r="F294" i="35"/>
  <c r="E294" i="35"/>
  <c r="I294" i="35"/>
  <c r="G265" i="35"/>
  <c r="C265" i="35"/>
  <c r="F265" i="35"/>
  <c r="H265" i="35"/>
  <c r="D265" i="35"/>
  <c r="I265" i="35"/>
  <c r="E265" i="35"/>
  <c r="G281" i="35"/>
  <c r="C281" i="35"/>
  <c r="F281" i="35"/>
  <c r="I281" i="35"/>
  <c r="E281" i="35"/>
  <c r="H281" i="35"/>
  <c r="D281" i="35"/>
  <c r="I255" i="35"/>
  <c r="E255" i="35"/>
  <c r="H255" i="35"/>
  <c r="D255" i="35"/>
  <c r="F255" i="35"/>
  <c r="C255" i="35"/>
  <c r="G255" i="35"/>
  <c r="H222" i="35"/>
  <c r="D222" i="35"/>
  <c r="G222" i="35"/>
  <c r="C222" i="35"/>
  <c r="F222" i="35"/>
  <c r="I222" i="35"/>
  <c r="E222" i="35"/>
  <c r="H238" i="35"/>
  <c r="D238" i="35"/>
  <c r="G238" i="35"/>
  <c r="C238" i="35"/>
  <c r="F238" i="35"/>
  <c r="I238" i="35"/>
  <c r="E238" i="35"/>
  <c r="F140" i="35"/>
  <c r="I140" i="35"/>
  <c r="E140" i="35"/>
  <c r="H140" i="35"/>
  <c r="D140" i="35"/>
  <c r="G140" i="35"/>
  <c r="C140" i="35"/>
  <c r="F156" i="35"/>
  <c r="I156" i="35"/>
  <c r="E156" i="35"/>
  <c r="H156" i="35"/>
  <c r="D156" i="35"/>
  <c r="G156" i="35"/>
  <c r="C156" i="35"/>
  <c r="F172" i="35"/>
  <c r="I172" i="35"/>
  <c r="E172" i="35"/>
  <c r="H172" i="35"/>
  <c r="D172" i="35"/>
  <c r="G172" i="35"/>
  <c r="C172" i="35"/>
  <c r="F188" i="35"/>
  <c r="I188" i="35"/>
  <c r="E188" i="35"/>
  <c r="H188" i="35"/>
  <c r="D188" i="35"/>
  <c r="G188" i="35"/>
  <c r="C188" i="35"/>
  <c r="F128" i="35"/>
  <c r="I128" i="35"/>
  <c r="E128" i="35"/>
  <c r="H128" i="35"/>
  <c r="D128" i="35"/>
  <c r="G128" i="35"/>
  <c r="C128" i="35"/>
  <c r="F120" i="35"/>
  <c r="I120" i="35"/>
  <c r="E120" i="35"/>
  <c r="H120" i="35"/>
  <c r="D120" i="35"/>
  <c r="G120" i="35"/>
  <c r="C120" i="35"/>
  <c r="I83" i="35"/>
  <c r="E83" i="35"/>
  <c r="H83" i="35"/>
  <c r="D83" i="35"/>
  <c r="G83" i="35"/>
  <c r="C83" i="35"/>
  <c r="F83" i="35"/>
  <c r="I99" i="35"/>
  <c r="E99" i="35"/>
  <c r="H99" i="35"/>
  <c r="D99" i="35"/>
  <c r="G99" i="35"/>
  <c r="C99" i="35"/>
  <c r="F99" i="35"/>
  <c r="E17" i="35"/>
  <c r="I17" i="35"/>
  <c r="F17" i="35"/>
  <c r="C17" i="35"/>
  <c r="G17" i="35"/>
  <c r="D17" i="35"/>
  <c r="H17" i="35"/>
  <c r="I33" i="35"/>
  <c r="E33" i="35"/>
  <c r="H33" i="35"/>
  <c r="D33" i="35"/>
  <c r="G33" i="35"/>
  <c r="C33" i="35"/>
  <c r="F33" i="35"/>
  <c r="H49" i="35"/>
  <c r="D49" i="35"/>
  <c r="G49" i="35"/>
  <c r="C49" i="35"/>
  <c r="F49" i="35"/>
  <c r="I49" i="35"/>
  <c r="E49" i="35"/>
  <c r="G511" i="35"/>
  <c r="C511" i="35"/>
  <c r="F511" i="35"/>
  <c r="I511" i="35"/>
  <c r="E511" i="35"/>
  <c r="H511" i="35"/>
  <c r="D511" i="35"/>
  <c r="F407" i="35"/>
  <c r="I407" i="35"/>
  <c r="E407" i="35"/>
  <c r="H407" i="35"/>
  <c r="D407" i="35"/>
  <c r="C407" i="35"/>
  <c r="G407" i="35"/>
  <c r="F399" i="35"/>
  <c r="I399" i="35"/>
  <c r="E399" i="35"/>
  <c r="H399" i="35"/>
  <c r="D399" i="35"/>
  <c r="G399" i="35"/>
  <c r="C399" i="35"/>
  <c r="F391" i="35"/>
  <c r="I391" i="35"/>
  <c r="E391" i="35"/>
  <c r="H391" i="35"/>
  <c r="D391" i="35"/>
  <c r="C391" i="35"/>
  <c r="G391" i="35"/>
  <c r="F514" i="35"/>
  <c r="I514" i="35"/>
  <c r="E514" i="35"/>
  <c r="H514" i="35"/>
  <c r="D514" i="35"/>
  <c r="G514" i="35"/>
  <c r="C514" i="35"/>
  <c r="F478" i="35"/>
  <c r="I478" i="35"/>
  <c r="E478" i="35"/>
  <c r="H478" i="35"/>
  <c r="D478" i="35"/>
  <c r="G478" i="35"/>
  <c r="C478" i="35"/>
  <c r="I443" i="35"/>
  <c r="E443" i="35"/>
  <c r="H443" i="35"/>
  <c r="D443" i="35"/>
  <c r="G443" i="35"/>
  <c r="C443" i="35"/>
  <c r="F443" i="35"/>
  <c r="G416" i="35"/>
  <c r="C416" i="35"/>
  <c r="F416" i="35"/>
  <c r="I416" i="35"/>
  <c r="E416" i="35"/>
  <c r="D416" i="35"/>
  <c r="H416" i="35"/>
  <c r="F432" i="35"/>
  <c r="H432" i="35"/>
  <c r="D432" i="35"/>
  <c r="C432" i="35"/>
  <c r="I432" i="35"/>
  <c r="G432" i="35"/>
  <c r="E432" i="35"/>
  <c r="I327" i="35"/>
  <c r="E327" i="35"/>
  <c r="H327" i="35"/>
  <c r="D327" i="35"/>
  <c r="G327" i="35"/>
  <c r="C327" i="35"/>
  <c r="F327" i="35"/>
  <c r="F355" i="35"/>
  <c r="I355" i="35"/>
  <c r="E355" i="35"/>
  <c r="H355" i="35"/>
  <c r="D355" i="35"/>
  <c r="G355" i="35"/>
  <c r="C355" i="35"/>
  <c r="F371" i="35"/>
  <c r="I371" i="35"/>
  <c r="E371" i="35"/>
  <c r="H371" i="35"/>
  <c r="D371" i="35"/>
  <c r="G371" i="35"/>
  <c r="C371" i="35"/>
  <c r="H310" i="35"/>
  <c r="D310" i="35"/>
  <c r="G310" i="35"/>
  <c r="C310" i="35"/>
  <c r="F310" i="35"/>
  <c r="E310" i="35"/>
  <c r="I310" i="35"/>
  <c r="I299" i="35"/>
  <c r="E299" i="35"/>
  <c r="H299" i="35"/>
  <c r="D299" i="35"/>
  <c r="G299" i="35"/>
  <c r="C299" i="35"/>
  <c r="F299" i="35"/>
  <c r="G270" i="35"/>
  <c r="C270" i="35"/>
  <c r="F270" i="35"/>
  <c r="H270" i="35"/>
  <c r="E270" i="35"/>
  <c r="I270" i="35"/>
  <c r="D270" i="35"/>
  <c r="H286" i="35"/>
  <c r="D286" i="35"/>
  <c r="G286" i="35"/>
  <c r="C286" i="35"/>
  <c r="F286" i="35"/>
  <c r="I286" i="35"/>
  <c r="E286" i="35"/>
  <c r="G249" i="35"/>
  <c r="C249" i="35"/>
  <c r="F249" i="35"/>
  <c r="H249" i="35"/>
  <c r="D249" i="35"/>
  <c r="I249" i="35"/>
  <c r="E249" i="35"/>
  <c r="I211" i="35"/>
  <c r="E211" i="35"/>
  <c r="H211" i="35"/>
  <c r="D211" i="35"/>
  <c r="G211" i="35"/>
  <c r="C211" i="35"/>
  <c r="F211" i="35"/>
  <c r="I227" i="35"/>
  <c r="E227" i="35"/>
  <c r="H227" i="35"/>
  <c r="D227" i="35"/>
  <c r="G227" i="35"/>
  <c r="C227" i="35"/>
  <c r="F227" i="35"/>
  <c r="I243" i="35"/>
  <c r="E243" i="35"/>
  <c r="G243" i="35"/>
  <c r="F243" i="35"/>
  <c r="D243" i="35"/>
  <c r="H243" i="35"/>
  <c r="C243" i="35"/>
  <c r="G145" i="35"/>
  <c r="C145" i="35"/>
  <c r="F145" i="35"/>
  <c r="I145" i="35"/>
  <c r="E145" i="35"/>
  <c r="H145" i="35"/>
  <c r="D145" i="35"/>
  <c r="G161" i="35"/>
  <c r="C161" i="35"/>
  <c r="F161" i="35"/>
  <c r="I161" i="35"/>
  <c r="E161" i="35"/>
  <c r="H161" i="35"/>
  <c r="D161" i="35"/>
  <c r="G177" i="35"/>
  <c r="C177" i="35"/>
  <c r="F177" i="35"/>
  <c r="I177" i="35"/>
  <c r="E177" i="35"/>
  <c r="H177" i="35"/>
  <c r="D177" i="35"/>
  <c r="G193" i="35"/>
  <c r="C193" i="35"/>
  <c r="F193" i="35"/>
  <c r="I193" i="35"/>
  <c r="E193" i="35"/>
  <c r="H193" i="35"/>
  <c r="D193" i="35"/>
  <c r="G109" i="35"/>
  <c r="C109" i="35"/>
  <c r="F109" i="35"/>
  <c r="I109" i="35"/>
  <c r="E109" i="35"/>
  <c r="D109" i="35"/>
  <c r="H109" i="35"/>
  <c r="F72" i="35"/>
  <c r="I72" i="35"/>
  <c r="E72" i="35"/>
  <c r="H72" i="35"/>
  <c r="D72" i="35"/>
  <c r="G72" i="35"/>
  <c r="C72" i="35"/>
  <c r="F88" i="35"/>
  <c r="I88" i="35"/>
  <c r="E88" i="35"/>
  <c r="H88" i="35"/>
  <c r="D88" i="35"/>
  <c r="G88" i="35"/>
  <c r="C88" i="35"/>
  <c r="F104" i="35"/>
  <c r="I104" i="35"/>
  <c r="E104" i="35"/>
  <c r="H104" i="35"/>
  <c r="D104" i="35"/>
  <c r="G104" i="35"/>
  <c r="C104" i="35"/>
  <c r="F18" i="35"/>
  <c r="C18" i="35"/>
  <c r="G18" i="35"/>
  <c r="D18" i="35"/>
  <c r="H18" i="35"/>
  <c r="E18" i="35"/>
  <c r="I18" i="35"/>
  <c r="F34" i="35"/>
  <c r="I34" i="35"/>
  <c r="E34" i="35"/>
  <c r="H34" i="35"/>
  <c r="D34" i="35"/>
  <c r="G34" i="35"/>
  <c r="C34" i="35"/>
  <c r="I50" i="35"/>
  <c r="E50" i="35"/>
  <c r="H50" i="35"/>
  <c r="D50" i="35"/>
  <c r="G50" i="35"/>
  <c r="C50" i="35"/>
  <c r="F50" i="35"/>
  <c r="G66" i="35"/>
  <c r="C66" i="35"/>
  <c r="F66" i="35"/>
  <c r="I66" i="35"/>
  <c r="E66" i="35"/>
  <c r="H66" i="35"/>
  <c r="D66" i="35"/>
  <c r="H446" i="35"/>
  <c r="D446" i="35"/>
  <c r="G446" i="35"/>
  <c r="C446" i="35"/>
  <c r="F446" i="35"/>
  <c r="I446" i="35"/>
  <c r="E446" i="35"/>
  <c r="F456" i="35"/>
  <c r="I456" i="35"/>
  <c r="E456" i="35"/>
  <c r="H456" i="35"/>
  <c r="D456" i="35"/>
  <c r="C456" i="35"/>
  <c r="G456" i="35"/>
  <c r="H488" i="35"/>
  <c r="D488" i="35"/>
  <c r="G488" i="35"/>
  <c r="C488" i="35"/>
  <c r="F488" i="35"/>
  <c r="I488" i="35"/>
  <c r="E488" i="35"/>
  <c r="H417" i="35"/>
  <c r="D417" i="35"/>
  <c r="G417" i="35"/>
  <c r="C417" i="35"/>
  <c r="F417" i="35"/>
  <c r="I417" i="35"/>
  <c r="E417" i="35"/>
  <c r="G433" i="35"/>
  <c r="C433" i="35"/>
  <c r="F433" i="35"/>
  <c r="I433" i="35"/>
  <c r="E433" i="35"/>
  <c r="D433" i="35"/>
  <c r="H433" i="35"/>
  <c r="F387" i="35"/>
  <c r="I387" i="35"/>
  <c r="E387" i="35"/>
  <c r="H387" i="35"/>
  <c r="D387" i="35"/>
  <c r="G387" i="35"/>
  <c r="C387" i="35"/>
  <c r="F340" i="35"/>
  <c r="I340" i="35"/>
  <c r="E340" i="35"/>
  <c r="H340" i="35"/>
  <c r="D340" i="35"/>
  <c r="C340" i="35"/>
  <c r="G340" i="35"/>
  <c r="G356" i="35"/>
  <c r="C356" i="35"/>
  <c r="F356" i="35"/>
  <c r="I356" i="35"/>
  <c r="E356" i="35"/>
  <c r="H356" i="35"/>
  <c r="D356" i="35"/>
  <c r="G372" i="35"/>
  <c r="C372" i="35"/>
  <c r="F372" i="35"/>
  <c r="I372" i="35"/>
  <c r="E372" i="35"/>
  <c r="H372" i="35"/>
  <c r="D372" i="35"/>
  <c r="I311" i="35"/>
  <c r="E311" i="35"/>
  <c r="H311" i="35"/>
  <c r="D311" i="35"/>
  <c r="G311" i="35"/>
  <c r="C311" i="35"/>
  <c r="F311" i="35"/>
  <c r="F300" i="35"/>
  <c r="I300" i="35"/>
  <c r="E300" i="35"/>
  <c r="H300" i="35"/>
  <c r="D300" i="35"/>
  <c r="G300" i="35"/>
  <c r="C300" i="35"/>
  <c r="H271" i="35"/>
  <c r="D271" i="35"/>
  <c r="G271" i="35"/>
  <c r="C271" i="35"/>
  <c r="I271" i="35"/>
  <c r="F271" i="35"/>
  <c r="E271" i="35"/>
  <c r="I287" i="35"/>
  <c r="E287" i="35"/>
  <c r="H287" i="35"/>
  <c r="D287" i="35"/>
  <c r="G287" i="35"/>
  <c r="C287" i="35"/>
  <c r="F287" i="35"/>
  <c r="G257" i="35"/>
  <c r="C257" i="35"/>
  <c r="F257" i="35"/>
  <c r="H257" i="35"/>
  <c r="D257" i="35"/>
  <c r="E257" i="35"/>
  <c r="I257" i="35"/>
  <c r="F212" i="35"/>
  <c r="I212" i="35"/>
  <c r="E212" i="35"/>
  <c r="H212" i="35"/>
  <c r="D212" i="35"/>
  <c r="G212" i="35"/>
  <c r="C212" i="35"/>
  <c r="F228" i="35"/>
  <c r="I228" i="35"/>
  <c r="E228" i="35"/>
  <c r="H228" i="35"/>
  <c r="D228" i="35"/>
  <c r="G228" i="35"/>
  <c r="C228" i="35"/>
  <c r="F244" i="35"/>
  <c r="E244" i="35"/>
  <c r="I244" i="35"/>
  <c r="D244" i="35"/>
  <c r="H244" i="35"/>
  <c r="C244" i="35"/>
  <c r="G244" i="35"/>
  <c r="H186" i="35"/>
  <c r="D186" i="35"/>
  <c r="G186" i="35"/>
  <c r="C186" i="35"/>
  <c r="F186" i="35"/>
  <c r="I186" i="35"/>
  <c r="E186" i="35"/>
  <c r="H110" i="35"/>
  <c r="D110" i="35"/>
  <c r="G110" i="35"/>
  <c r="C110" i="35"/>
  <c r="F110" i="35"/>
  <c r="E110" i="35"/>
  <c r="I110" i="35"/>
  <c r="G73" i="35"/>
  <c r="C73" i="35"/>
  <c r="F73" i="35"/>
  <c r="I73" i="35"/>
  <c r="E73" i="35"/>
  <c r="H73" i="35"/>
  <c r="D73" i="35"/>
  <c r="G89" i="35"/>
  <c r="C89" i="35"/>
  <c r="F89" i="35"/>
  <c r="I89" i="35"/>
  <c r="E89" i="35"/>
  <c r="H89" i="35"/>
  <c r="D89" i="35"/>
  <c r="G105" i="35"/>
  <c r="C105" i="35"/>
  <c r="F105" i="35"/>
  <c r="I105" i="35"/>
  <c r="E105" i="35"/>
  <c r="H105" i="35"/>
  <c r="D105" i="35"/>
  <c r="C19" i="35"/>
  <c r="G19" i="35"/>
  <c r="D19" i="35"/>
  <c r="H19" i="35"/>
  <c r="E19" i="35"/>
  <c r="I19" i="35"/>
  <c r="F19" i="35"/>
  <c r="G35" i="35"/>
  <c r="G35" i="34" s="1"/>
  <c r="C35" i="35"/>
  <c r="F35" i="35"/>
  <c r="F35" i="34" s="1"/>
  <c r="I35" i="35"/>
  <c r="I35" i="34" s="1"/>
  <c r="E35" i="35"/>
  <c r="E35" i="34" s="1"/>
  <c r="H35" i="35"/>
  <c r="H35" i="34" s="1"/>
  <c r="D35" i="35"/>
  <c r="D35" i="34" s="1"/>
  <c r="F51" i="35"/>
  <c r="I51" i="35"/>
  <c r="E51" i="35"/>
  <c r="H51" i="35"/>
  <c r="D51" i="35"/>
  <c r="G51" i="35"/>
  <c r="C51" i="35"/>
  <c r="H67" i="35"/>
  <c r="D67" i="35"/>
  <c r="G67" i="35"/>
  <c r="C67" i="35"/>
  <c r="F67" i="35"/>
  <c r="I67" i="35"/>
  <c r="E67" i="35"/>
  <c r="H409" i="35"/>
  <c r="D409" i="35"/>
  <c r="G409" i="35"/>
  <c r="C409" i="35"/>
  <c r="F409" i="35"/>
  <c r="E409" i="35"/>
  <c r="I409" i="35"/>
  <c r="H401" i="35"/>
  <c r="D401" i="35"/>
  <c r="G401" i="35"/>
  <c r="C401" i="35"/>
  <c r="F401" i="35"/>
  <c r="I401" i="35"/>
  <c r="E401" i="35"/>
  <c r="H393" i="35"/>
  <c r="D393" i="35"/>
  <c r="G393" i="35"/>
  <c r="C393" i="35"/>
  <c r="F393" i="35"/>
  <c r="E393" i="35"/>
  <c r="I393" i="35"/>
  <c r="H458" i="35"/>
  <c r="D458" i="35"/>
  <c r="G458" i="35"/>
  <c r="C458" i="35"/>
  <c r="F458" i="35"/>
  <c r="E458" i="35"/>
  <c r="I458" i="35"/>
  <c r="F490" i="35"/>
  <c r="I490" i="35"/>
  <c r="E490" i="35"/>
  <c r="H490" i="35"/>
  <c r="D490" i="35"/>
  <c r="C490" i="35"/>
  <c r="G490" i="35"/>
  <c r="G408" i="35"/>
  <c r="C408" i="35"/>
  <c r="F408" i="35"/>
  <c r="I408" i="35"/>
  <c r="E408" i="35"/>
  <c r="H408" i="35"/>
  <c r="D408" i="35"/>
  <c r="H426" i="35"/>
  <c r="F426" i="35"/>
  <c r="E426" i="35"/>
  <c r="D426" i="35"/>
  <c r="I426" i="35"/>
  <c r="C426" i="35"/>
  <c r="G426" i="35"/>
  <c r="G380" i="35"/>
  <c r="C380" i="35"/>
  <c r="F380" i="35"/>
  <c r="I380" i="35"/>
  <c r="E380" i="35"/>
  <c r="H380" i="35"/>
  <c r="D380" i="35"/>
  <c r="G341" i="35"/>
  <c r="C341" i="35"/>
  <c r="F341" i="35"/>
  <c r="I341" i="35"/>
  <c r="E341" i="35"/>
  <c r="H341" i="35"/>
  <c r="D341" i="35"/>
  <c r="H361" i="35"/>
  <c r="D361" i="35"/>
  <c r="G361" i="35"/>
  <c r="C361" i="35"/>
  <c r="F361" i="35"/>
  <c r="E361" i="35"/>
  <c r="I361" i="35"/>
  <c r="H322" i="35"/>
  <c r="D322" i="35"/>
  <c r="G322" i="35"/>
  <c r="C322" i="35"/>
  <c r="F322" i="35"/>
  <c r="I322" i="35"/>
  <c r="E322" i="35"/>
  <c r="G293" i="35"/>
  <c r="C293" i="35"/>
  <c r="F293" i="35"/>
  <c r="I293" i="35"/>
  <c r="E293" i="35"/>
  <c r="H293" i="35"/>
  <c r="D293" i="35"/>
  <c r="F264" i="35"/>
  <c r="I264" i="35"/>
  <c r="E264" i="35"/>
  <c r="G264" i="35"/>
  <c r="C264" i="35"/>
  <c r="D264" i="35"/>
  <c r="H264" i="35"/>
  <c r="F280" i="35"/>
  <c r="I280" i="35"/>
  <c r="E280" i="35"/>
  <c r="H280" i="35"/>
  <c r="D280" i="35"/>
  <c r="C280" i="35"/>
  <c r="G280" i="35"/>
  <c r="H254" i="35"/>
  <c r="D254" i="35"/>
  <c r="G254" i="35"/>
  <c r="C254" i="35"/>
  <c r="I254" i="35"/>
  <c r="E254" i="35"/>
  <c r="F254" i="35"/>
  <c r="G205" i="35"/>
  <c r="C205" i="35"/>
  <c r="F205" i="35"/>
  <c r="I205" i="35"/>
  <c r="E205" i="35"/>
  <c r="H205" i="35"/>
  <c r="D205" i="35"/>
  <c r="G221" i="35"/>
  <c r="C221" i="35"/>
  <c r="F221" i="35"/>
  <c r="I221" i="35"/>
  <c r="E221" i="35"/>
  <c r="H221" i="35"/>
  <c r="D221" i="35"/>
  <c r="G237" i="35"/>
  <c r="C237" i="35"/>
  <c r="F237" i="35"/>
  <c r="I237" i="35"/>
  <c r="E237" i="35"/>
  <c r="H237" i="35"/>
  <c r="D237" i="35"/>
  <c r="I139" i="35"/>
  <c r="E139" i="35"/>
  <c r="H139" i="35"/>
  <c r="D139" i="35"/>
  <c r="G139" i="35"/>
  <c r="C139" i="35"/>
  <c r="F139" i="35"/>
  <c r="I155" i="35"/>
  <c r="E155" i="35"/>
  <c r="H155" i="35"/>
  <c r="D155" i="35"/>
  <c r="G155" i="35"/>
  <c r="C155" i="35"/>
  <c r="F155" i="35"/>
  <c r="I171" i="35"/>
  <c r="E171" i="35"/>
  <c r="H171" i="35"/>
  <c r="D171" i="35"/>
  <c r="G171" i="35"/>
  <c r="C171" i="35"/>
  <c r="F171" i="35"/>
  <c r="I187" i="35"/>
  <c r="E187" i="35"/>
  <c r="H187" i="35"/>
  <c r="D187" i="35"/>
  <c r="G187" i="35"/>
  <c r="C187" i="35"/>
  <c r="F187" i="35"/>
  <c r="I127" i="35"/>
  <c r="E127" i="35"/>
  <c r="H127" i="35"/>
  <c r="D127" i="35"/>
  <c r="G127" i="35"/>
  <c r="C127" i="35"/>
  <c r="F127" i="35"/>
  <c r="I119" i="35"/>
  <c r="E119" i="35"/>
  <c r="H119" i="35"/>
  <c r="D119" i="35"/>
  <c r="G119" i="35"/>
  <c r="C119" i="35"/>
  <c r="F119" i="35"/>
  <c r="H82" i="35"/>
  <c r="D82" i="35"/>
  <c r="G82" i="35"/>
  <c r="C82" i="35"/>
  <c r="F82" i="35"/>
  <c r="I82" i="35"/>
  <c r="E82" i="35"/>
  <c r="H98" i="35"/>
  <c r="D98" i="35"/>
  <c r="G98" i="35"/>
  <c r="C98" i="35"/>
  <c r="F98" i="35"/>
  <c r="I98" i="35"/>
  <c r="E98" i="35"/>
  <c r="D16" i="35"/>
  <c r="H16" i="35"/>
  <c r="E16" i="35"/>
  <c r="I16" i="35"/>
  <c r="F16" i="35"/>
  <c r="C16" i="35"/>
  <c r="G16" i="35"/>
  <c r="H32" i="35"/>
  <c r="D32" i="35"/>
  <c r="G32" i="35"/>
  <c r="C32" i="35"/>
  <c r="F32" i="35"/>
  <c r="I32" i="35"/>
  <c r="E32" i="35"/>
  <c r="G48" i="35"/>
  <c r="C48" i="35"/>
  <c r="F48" i="35"/>
  <c r="I48" i="35"/>
  <c r="E48" i="35"/>
  <c r="H48" i="35"/>
  <c r="D48" i="35"/>
  <c r="F64" i="35"/>
  <c r="I64" i="35"/>
  <c r="E64" i="35"/>
  <c r="H64" i="35"/>
  <c r="D64" i="35"/>
  <c r="G64" i="35"/>
  <c r="C64" i="35"/>
  <c r="F448" i="35"/>
  <c r="I448" i="35"/>
  <c r="E448" i="35"/>
  <c r="H448" i="35"/>
  <c r="D448" i="35"/>
  <c r="G448" i="35"/>
  <c r="C448" i="35"/>
  <c r="I459" i="35"/>
  <c r="E459" i="35"/>
  <c r="H459" i="35"/>
  <c r="D459" i="35"/>
  <c r="G459" i="35"/>
  <c r="C459" i="35"/>
  <c r="F459" i="35"/>
  <c r="F470" i="35"/>
  <c r="I470" i="35"/>
  <c r="E470" i="35"/>
  <c r="H470" i="35"/>
  <c r="D470" i="35"/>
  <c r="G470" i="35"/>
  <c r="C470" i="35"/>
  <c r="F428" i="35"/>
  <c r="H428" i="35"/>
  <c r="D428" i="35"/>
  <c r="G428" i="35"/>
  <c r="E428" i="35"/>
  <c r="C428" i="35"/>
  <c r="I428" i="35"/>
  <c r="F367" i="35"/>
  <c r="I367" i="35"/>
  <c r="E367" i="35"/>
  <c r="H367" i="35"/>
  <c r="D367" i="35"/>
  <c r="G367" i="35"/>
  <c r="C367" i="35"/>
  <c r="H266" i="35"/>
  <c r="D266" i="35"/>
  <c r="G266" i="35"/>
  <c r="C266" i="35"/>
  <c r="I266" i="35"/>
  <c r="E266" i="35"/>
  <c r="F266" i="35"/>
  <c r="I207" i="35"/>
  <c r="E207" i="35"/>
  <c r="H207" i="35"/>
  <c r="D207" i="35"/>
  <c r="G207" i="35"/>
  <c r="C207" i="35"/>
  <c r="F207" i="35"/>
  <c r="F506" i="35"/>
  <c r="I506" i="35"/>
  <c r="E506" i="35"/>
  <c r="H506" i="35"/>
  <c r="D506" i="35"/>
  <c r="C506" i="35"/>
  <c r="G506" i="35"/>
  <c r="D8" i="35"/>
  <c r="H8" i="35"/>
  <c r="H8" i="34" s="1"/>
  <c r="E8" i="35"/>
  <c r="I8" i="35"/>
  <c r="I8" i="34" s="1"/>
  <c r="F8" i="35"/>
  <c r="C8" i="35"/>
  <c r="C8" i="34" s="1"/>
  <c r="G8" i="35"/>
  <c r="G8" i="34" s="1"/>
  <c r="F468" i="35"/>
  <c r="I468" i="35"/>
  <c r="E468" i="35"/>
  <c r="H468" i="35"/>
  <c r="D468" i="35"/>
  <c r="G468" i="35"/>
  <c r="C468" i="35"/>
  <c r="I451" i="35"/>
  <c r="E451" i="35"/>
  <c r="H451" i="35"/>
  <c r="D451" i="35"/>
  <c r="G451" i="35"/>
  <c r="C451" i="35"/>
  <c r="F451" i="35"/>
  <c r="I410" i="35"/>
  <c r="E410" i="35"/>
  <c r="H410" i="35"/>
  <c r="D410" i="35"/>
  <c r="G410" i="35"/>
  <c r="C410" i="35"/>
  <c r="F410" i="35"/>
  <c r="I427" i="35"/>
  <c r="E427" i="35"/>
  <c r="G427" i="35"/>
  <c r="C427" i="35"/>
  <c r="F427" i="35"/>
  <c r="D427" i="35"/>
  <c r="H427" i="35"/>
  <c r="H385" i="35"/>
  <c r="D385" i="35"/>
  <c r="G385" i="35"/>
  <c r="C385" i="35"/>
  <c r="F385" i="35"/>
  <c r="I385" i="35"/>
  <c r="E385" i="35"/>
  <c r="H338" i="35"/>
  <c r="D338" i="35"/>
  <c r="G338" i="35"/>
  <c r="C338" i="35"/>
  <c r="F338" i="35"/>
  <c r="I338" i="35"/>
  <c r="E338" i="35"/>
  <c r="I354" i="35"/>
  <c r="E354" i="35"/>
  <c r="H354" i="35"/>
  <c r="D354" i="35"/>
  <c r="G354" i="35"/>
  <c r="C354" i="35"/>
  <c r="F354" i="35"/>
  <c r="I370" i="35"/>
  <c r="E370" i="35"/>
  <c r="H370" i="35"/>
  <c r="D370" i="35"/>
  <c r="G370" i="35"/>
  <c r="C370" i="35"/>
  <c r="F370" i="35"/>
  <c r="G309" i="35"/>
  <c r="C309" i="35"/>
  <c r="F309" i="35"/>
  <c r="I309" i="35"/>
  <c r="E309" i="35"/>
  <c r="H309" i="35"/>
  <c r="D309" i="35"/>
  <c r="H298" i="35"/>
  <c r="D298" i="35"/>
  <c r="G298" i="35"/>
  <c r="C298" i="35"/>
  <c r="F298" i="35"/>
  <c r="E298" i="35"/>
  <c r="I298" i="35"/>
  <c r="F269" i="35"/>
  <c r="I269" i="35"/>
  <c r="E269" i="35"/>
  <c r="G269" i="35"/>
  <c r="D269" i="35"/>
  <c r="H269" i="35"/>
  <c r="C269" i="35"/>
  <c r="G285" i="35"/>
  <c r="C285" i="35"/>
  <c r="F285" i="35"/>
  <c r="I285" i="35"/>
  <c r="E285" i="35"/>
  <c r="D285" i="35"/>
  <c r="H285" i="35"/>
  <c r="F248" i="35"/>
  <c r="I248" i="35"/>
  <c r="G248" i="35"/>
  <c r="C248" i="35"/>
  <c r="E248" i="35"/>
  <c r="D248" i="35"/>
  <c r="H248" i="35"/>
  <c r="H210" i="35"/>
  <c r="D210" i="35"/>
  <c r="G210" i="35"/>
  <c r="C210" i="35"/>
  <c r="F210" i="35"/>
  <c r="E210" i="35"/>
  <c r="I210" i="35"/>
  <c r="H226" i="35"/>
  <c r="D226" i="35"/>
  <c r="G226" i="35"/>
  <c r="C226" i="35"/>
  <c r="F226" i="35"/>
  <c r="I226" i="35"/>
  <c r="E226" i="35"/>
  <c r="H242" i="35"/>
  <c r="D242" i="35"/>
  <c r="I242" i="35"/>
  <c r="C242" i="35"/>
  <c r="G242" i="35"/>
  <c r="F242" i="35"/>
  <c r="E242" i="35"/>
  <c r="F144" i="35"/>
  <c r="I144" i="35"/>
  <c r="E144" i="35"/>
  <c r="H144" i="35"/>
  <c r="D144" i="35"/>
  <c r="C144" i="35"/>
  <c r="G144" i="35"/>
  <c r="F160" i="35"/>
  <c r="I160" i="35"/>
  <c r="E160" i="35"/>
  <c r="H160" i="35"/>
  <c r="D160" i="35"/>
  <c r="C160" i="35"/>
  <c r="G160" i="35"/>
  <c r="F176" i="35"/>
  <c r="I176" i="35"/>
  <c r="E176" i="35"/>
  <c r="H176" i="35"/>
  <c r="D176" i="35"/>
  <c r="C176" i="35"/>
  <c r="G176" i="35"/>
  <c r="F192" i="35"/>
  <c r="I192" i="35"/>
  <c r="E192" i="35"/>
  <c r="H192" i="35"/>
  <c r="D192" i="35"/>
  <c r="C192" i="35"/>
  <c r="G192" i="35"/>
  <c r="F132" i="35"/>
  <c r="I132" i="35"/>
  <c r="E132" i="35"/>
  <c r="H132" i="35"/>
  <c r="D132" i="35"/>
  <c r="C132" i="35"/>
  <c r="G132" i="35"/>
  <c r="I71" i="35"/>
  <c r="E71" i="35"/>
  <c r="H71" i="35"/>
  <c r="D71" i="35"/>
  <c r="G71" i="35"/>
  <c r="C71" i="35"/>
  <c r="F71" i="35"/>
  <c r="I87" i="35"/>
  <c r="E87" i="35"/>
  <c r="H87" i="35"/>
  <c r="D87" i="35"/>
  <c r="G87" i="35"/>
  <c r="C87" i="35"/>
  <c r="F87" i="35"/>
  <c r="I103" i="35"/>
  <c r="E103" i="35"/>
  <c r="H103" i="35"/>
  <c r="D103" i="35"/>
  <c r="G103" i="35"/>
  <c r="C103" i="35"/>
  <c r="F103" i="35"/>
  <c r="I21" i="35"/>
  <c r="E21" i="35"/>
  <c r="H21" i="35"/>
  <c r="D21" i="35"/>
  <c r="G21" i="35"/>
  <c r="C21" i="35"/>
  <c r="F21" i="35"/>
  <c r="I37" i="35"/>
  <c r="E37" i="35"/>
  <c r="H37" i="35"/>
  <c r="D37" i="35"/>
  <c r="G37" i="35"/>
  <c r="C37" i="35"/>
  <c r="F37" i="35"/>
  <c r="H53" i="35"/>
  <c r="D53" i="35"/>
  <c r="G53" i="35"/>
  <c r="C53" i="35"/>
  <c r="F53" i="35"/>
  <c r="I53" i="35"/>
  <c r="E53" i="35"/>
  <c r="F69" i="35"/>
  <c r="I69" i="35"/>
  <c r="E69" i="35"/>
  <c r="H69" i="35"/>
  <c r="D69" i="35"/>
  <c r="G69" i="35"/>
  <c r="C69" i="35"/>
  <c r="G471" i="35"/>
  <c r="C471" i="35"/>
  <c r="F471" i="35"/>
  <c r="I471" i="35"/>
  <c r="E471" i="35"/>
  <c r="H471" i="35"/>
  <c r="D471" i="35"/>
  <c r="I463" i="35"/>
  <c r="E463" i="35"/>
  <c r="H463" i="35"/>
  <c r="D463" i="35"/>
  <c r="G463" i="35"/>
  <c r="C463" i="35"/>
  <c r="F463" i="35"/>
  <c r="I455" i="35"/>
  <c r="E455" i="35"/>
  <c r="H455" i="35"/>
  <c r="D455" i="35"/>
  <c r="G455" i="35"/>
  <c r="C455" i="35"/>
  <c r="F455" i="35"/>
  <c r="G499" i="35"/>
  <c r="C499" i="35"/>
  <c r="F499" i="35"/>
  <c r="I499" i="35"/>
  <c r="E499" i="35"/>
  <c r="D499" i="35"/>
  <c r="H499" i="35"/>
  <c r="F486" i="35"/>
  <c r="I486" i="35"/>
  <c r="E486" i="35"/>
  <c r="H486" i="35"/>
  <c r="D486" i="35"/>
  <c r="G486" i="35"/>
  <c r="C486" i="35"/>
  <c r="G396" i="35"/>
  <c r="C396" i="35"/>
  <c r="F396" i="35"/>
  <c r="I396" i="35"/>
  <c r="E396" i="35"/>
  <c r="H396" i="35"/>
  <c r="D396" i="35"/>
  <c r="G420" i="35"/>
  <c r="C420" i="35"/>
  <c r="F420" i="35"/>
  <c r="I420" i="35"/>
  <c r="E420" i="35"/>
  <c r="H420" i="35"/>
  <c r="D420" i="35"/>
  <c r="I378" i="35"/>
  <c r="E378" i="35"/>
  <c r="H378" i="35"/>
  <c r="D378" i="35"/>
  <c r="G378" i="35"/>
  <c r="C378" i="35"/>
  <c r="F378" i="35"/>
  <c r="I335" i="35"/>
  <c r="E335" i="35"/>
  <c r="H335" i="35"/>
  <c r="D335" i="35"/>
  <c r="G335" i="35"/>
  <c r="C335" i="35"/>
  <c r="F335" i="35"/>
  <c r="F359" i="35"/>
  <c r="I359" i="35"/>
  <c r="E359" i="35"/>
  <c r="H359" i="35"/>
  <c r="D359" i="35"/>
  <c r="C359" i="35"/>
  <c r="G359" i="35"/>
  <c r="F375" i="35"/>
  <c r="I375" i="35"/>
  <c r="E375" i="35"/>
  <c r="H375" i="35"/>
  <c r="D375" i="35"/>
  <c r="C375" i="35"/>
  <c r="G375" i="35"/>
  <c r="H314" i="35"/>
  <c r="D314" i="35"/>
  <c r="G314" i="35"/>
  <c r="C314" i="35"/>
  <c r="F314" i="35"/>
  <c r="E314" i="35"/>
  <c r="I314" i="35"/>
  <c r="I303" i="35"/>
  <c r="E303" i="35"/>
  <c r="H303" i="35"/>
  <c r="D303" i="35"/>
  <c r="G303" i="35"/>
  <c r="C303" i="35"/>
  <c r="F303" i="35"/>
  <c r="H274" i="35"/>
  <c r="D274" i="35"/>
  <c r="G274" i="35"/>
  <c r="C274" i="35"/>
  <c r="F274" i="35"/>
  <c r="I274" i="35"/>
  <c r="E274" i="35"/>
  <c r="H290" i="35"/>
  <c r="D290" i="35"/>
  <c r="G290" i="35"/>
  <c r="C290" i="35"/>
  <c r="F290" i="35"/>
  <c r="I290" i="35"/>
  <c r="E290" i="35"/>
  <c r="I199" i="35"/>
  <c r="E199" i="35"/>
  <c r="H199" i="35"/>
  <c r="D199" i="35"/>
  <c r="G199" i="35"/>
  <c r="C199" i="35"/>
  <c r="F199" i="35"/>
  <c r="I215" i="35"/>
  <c r="E215" i="35"/>
  <c r="H215" i="35"/>
  <c r="D215" i="35"/>
  <c r="G215" i="35"/>
  <c r="C215" i="35"/>
  <c r="F215" i="35"/>
  <c r="I231" i="35"/>
  <c r="E231" i="35"/>
  <c r="H231" i="35"/>
  <c r="D231" i="35"/>
  <c r="G231" i="35"/>
  <c r="C231" i="35"/>
  <c r="F231" i="35"/>
  <c r="I247" i="35"/>
  <c r="E247" i="35"/>
  <c r="F247" i="35"/>
  <c r="D247" i="35"/>
  <c r="C247" i="35"/>
  <c r="H247" i="35"/>
  <c r="G247" i="35"/>
  <c r="G149" i="35"/>
  <c r="C149" i="35"/>
  <c r="F149" i="35"/>
  <c r="I149" i="35"/>
  <c r="E149" i="35"/>
  <c r="H149" i="35"/>
  <c r="D149" i="35"/>
  <c r="G165" i="35"/>
  <c r="C165" i="35"/>
  <c r="F165" i="35"/>
  <c r="I165" i="35"/>
  <c r="E165" i="35"/>
  <c r="H165" i="35"/>
  <c r="D165" i="35"/>
  <c r="G181" i="35"/>
  <c r="C181" i="35"/>
  <c r="F181" i="35"/>
  <c r="I181" i="35"/>
  <c r="E181" i="35"/>
  <c r="H181" i="35"/>
  <c r="D181" i="35"/>
  <c r="G197" i="35"/>
  <c r="C197" i="35"/>
  <c r="F197" i="35"/>
  <c r="I197" i="35"/>
  <c r="E197" i="35"/>
  <c r="H197" i="35"/>
  <c r="D197" i="35"/>
  <c r="G113" i="35"/>
  <c r="C113" i="35"/>
  <c r="F113" i="35"/>
  <c r="I113" i="35"/>
  <c r="E113" i="35"/>
  <c r="H113" i="35"/>
  <c r="D113" i="35"/>
  <c r="F76" i="35"/>
  <c r="I76" i="35"/>
  <c r="E76" i="35"/>
  <c r="H76" i="35"/>
  <c r="D76" i="35"/>
  <c r="C76" i="35"/>
  <c r="G76" i="35"/>
  <c r="F92" i="35"/>
  <c r="I92" i="35"/>
  <c r="E92" i="35"/>
  <c r="H92" i="35"/>
  <c r="D92" i="35"/>
  <c r="C92" i="35"/>
  <c r="G92" i="35"/>
  <c r="F108" i="35"/>
  <c r="I108" i="35"/>
  <c r="E108" i="35"/>
  <c r="H108" i="35"/>
  <c r="D108" i="35"/>
  <c r="C108" i="35"/>
  <c r="G108" i="35"/>
  <c r="F22" i="35"/>
  <c r="I22" i="35"/>
  <c r="E22" i="35"/>
  <c r="H22" i="35"/>
  <c r="D22" i="35"/>
  <c r="G22" i="35"/>
  <c r="C22" i="35"/>
  <c r="F38" i="35"/>
  <c r="I38" i="35"/>
  <c r="E38" i="35"/>
  <c r="H38" i="35"/>
  <c r="D38" i="35"/>
  <c r="G38" i="35"/>
  <c r="C38" i="35"/>
  <c r="I54" i="35"/>
  <c r="E54" i="35"/>
  <c r="H54" i="35"/>
  <c r="D54" i="35"/>
  <c r="G54" i="35"/>
  <c r="C54" i="35"/>
  <c r="F54" i="35"/>
  <c r="H7" i="35"/>
  <c r="D7" i="35"/>
  <c r="G7" i="35"/>
  <c r="C7" i="35"/>
  <c r="F7" i="35"/>
  <c r="I7" i="35"/>
  <c r="I7" i="34" s="1"/>
  <c r="E7" i="35"/>
  <c r="E7" i="34" s="1"/>
  <c r="F494" i="35"/>
  <c r="I494" i="35"/>
  <c r="E494" i="35"/>
  <c r="H494" i="35"/>
  <c r="D494" i="35"/>
  <c r="G494" i="35"/>
  <c r="C494" i="35"/>
  <c r="H508" i="35"/>
  <c r="D508" i="35"/>
  <c r="G508" i="35"/>
  <c r="C508" i="35"/>
  <c r="F508" i="35"/>
  <c r="E508" i="35"/>
  <c r="I508" i="35"/>
  <c r="F464" i="35"/>
  <c r="I464" i="35"/>
  <c r="E464" i="35"/>
  <c r="H464" i="35"/>
  <c r="D464" i="35"/>
  <c r="G464" i="35"/>
  <c r="C464" i="35"/>
  <c r="G437" i="35"/>
  <c r="C437" i="35"/>
  <c r="F437" i="35"/>
  <c r="I437" i="35"/>
  <c r="E437" i="35"/>
  <c r="H437" i="35"/>
  <c r="D437" i="35"/>
  <c r="H421" i="35"/>
  <c r="D421" i="35"/>
  <c r="G421" i="35"/>
  <c r="C421" i="35"/>
  <c r="F421" i="35"/>
  <c r="I421" i="35"/>
  <c r="E421" i="35"/>
  <c r="I390" i="35"/>
  <c r="E390" i="35"/>
  <c r="H390" i="35"/>
  <c r="D390" i="35"/>
  <c r="G390" i="35"/>
  <c r="C390" i="35"/>
  <c r="F390" i="35"/>
  <c r="F328" i="35"/>
  <c r="I328" i="35"/>
  <c r="E328" i="35"/>
  <c r="H328" i="35"/>
  <c r="D328" i="35"/>
  <c r="C328" i="35"/>
  <c r="G328" i="35"/>
  <c r="I344" i="35"/>
  <c r="F344" i="35"/>
  <c r="E344" i="35"/>
  <c r="H344" i="35"/>
  <c r="D344" i="35"/>
  <c r="C344" i="35"/>
  <c r="G344" i="35"/>
  <c r="G360" i="35"/>
  <c r="C360" i="35"/>
  <c r="F360" i="35"/>
  <c r="I360" i="35"/>
  <c r="E360" i="35"/>
  <c r="H360" i="35"/>
  <c r="D360" i="35"/>
  <c r="H326" i="35"/>
  <c r="D326" i="35"/>
  <c r="G326" i="35"/>
  <c r="C326" i="35"/>
  <c r="F326" i="35"/>
  <c r="E326" i="35"/>
  <c r="I326" i="35"/>
  <c r="I315" i="35"/>
  <c r="E315" i="35"/>
  <c r="H315" i="35"/>
  <c r="D315" i="35"/>
  <c r="G315" i="35"/>
  <c r="C315" i="35"/>
  <c r="F315" i="35"/>
  <c r="F304" i="35"/>
  <c r="I304" i="35"/>
  <c r="E304" i="35"/>
  <c r="H304" i="35"/>
  <c r="D304" i="35"/>
  <c r="G304" i="35"/>
  <c r="C304" i="35"/>
  <c r="I275" i="35"/>
  <c r="E275" i="35"/>
  <c r="H275" i="35"/>
  <c r="D275" i="35"/>
  <c r="G275" i="35"/>
  <c r="C275" i="35"/>
  <c r="F275" i="35"/>
  <c r="I291" i="35"/>
  <c r="E291" i="35"/>
  <c r="H291" i="35"/>
  <c r="D291" i="35"/>
  <c r="G291" i="35"/>
  <c r="C291" i="35"/>
  <c r="F291" i="35"/>
  <c r="F200" i="35"/>
  <c r="I200" i="35"/>
  <c r="E200" i="35"/>
  <c r="H200" i="35"/>
  <c r="D200" i="35"/>
  <c r="G200" i="35"/>
  <c r="C200" i="35"/>
  <c r="F216" i="35"/>
  <c r="I216" i="35"/>
  <c r="E216" i="35"/>
  <c r="H216" i="35"/>
  <c r="D216" i="35"/>
  <c r="G216" i="35"/>
  <c r="C216" i="35"/>
  <c r="F232" i="35"/>
  <c r="I232" i="35"/>
  <c r="E232" i="35"/>
  <c r="H232" i="35"/>
  <c r="D232" i="35"/>
  <c r="G232" i="35"/>
  <c r="C232" i="35"/>
  <c r="H198" i="35"/>
  <c r="D198" i="35"/>
  <c r="G198" i="35"/>
  <c r="C198" i="35"/>
  <c r="F198" i="35"/>
  <c r="I198" i="35"/>
  <c r="E198" i="35"/>
  <c r="H134" i="35"/>
  <c r="D134" i="35"/>
  <c r="G134" i="35"/>
  <c r="C134" i="35"/>
  <c r="F134" i="35"/>
  <c r="E134" i="35"/>
  <c r="I134" i="35"/>
  <c r="H114" i="35"/>
  <c r="D114" i="35"/>
  <c r="G114" i="35"/>
  <c r="C114" i="35"/>
  <c r="F114" i="35"/>
  <c r="I114" i="35"/>
  <c r="E114" i="35"/>
  <c r="G77" i="35"/>
  <c r="C77" i="35"/>
  <c r="F77" i="35"/>
  <c r="I77" i="35"/>
  <c r="E77" i="35"/>
  <c r="D77" i="35"/>
  <c r="H77" i="35"/>
  <c r="G93" i="35"/>
  <c r="C93" i="35"/>
  <c r="F93" i="35"/>
  <c r="I93" i="35"/>
  <c r="E93" i="35"/>
  <c r="D93" i="35"/>
  <c r="H93" i="35"/>
  <c r="H70" i="35"/>
  <c r="D70" i="35"/>
  <c r="G70" i="35"/>
  <c r="C70" i="35"/>
  <c r="F70" i="35"/>
  <c r="E70" i="35"/>
  <c r="I70" i="35"/>
  <c r="G23" i="35"/>
  <c r="G23" i="34" s="1"/>
  <c r="C23" i="35"/>
  <c r="C23" i="34" s="1"/>
  <c r="F23" i="35"/>
  <c r="F23" i="34" s="1"/>
  <c r="I23" i="35"/>
  <c r="E23" i="35"/>
  <c r="H23" i="35"/>
  <c r="D23" i="35"/>
  <c r="G39" i="35"/>
  <c r="C39" i="35"/>
  <c r="F39" i="35"/>
  <c r="I39" i="35"/>
  <c r="E39" i="35"/>
  <c r="H39" i="35"/>
  <c r="D39" i="35"/>
  <c r="F55" i="35"/>
  <c r="I55" i="35"/>
  <c r="E55" i="35"/>
  <c r="H55" i="35"/>
  <c r="D55" i="35"/>
  <c r="G55" i="35"/>
  <c r="C55" i="35"/>
  <c r="I509" i="35"/>
  <c r="E509" i="35"/>
  <c r="H509" i="35"/>
  <c r="D509" i="35"/>
  <c r="G509" i="35"/>
  <c r="C509" i="35"/>
  <c r="F509" i="35"/>
  <c r="I469" i="35"/>
  <c r="G469" i="35"/>
  <c r="H469" i="35"/>
  <c r="C469" i="35"/>
  <c r="F469" i="35"/>
  <c r="E469" i="35"/>
  <c r="D469" i="35"/>
  <c r="G461" i="35"/>
  <c r="C461" i="35"/>
  <c r="F461" i="35"/>
  <c r="I461" i="35"/>
  <c r="E461" i="35"/>
  <c r="H461" i="35"/>
  <c r="D461" i="35"/>
  <c r="F510" i="35"/>
  <c r="I510" i="35"/>
  <c r="E510" i="35"/>
  <c r="H510" i="35"/>
  <c r="D510" i="35"/>
  <c r="G510" i="35"/>
  <c r="C510" i="35"/>
  <c r="H466" i="35"/>
  <c r="D466" i="35"/>
  <c r="G466" i="35"/>
  <c r="C466" i="35"/>
  <c r="F466" i="35"/>
  <c r="I466" i="35"/>
  <c r="E466" i="35"/>
  <c r="I439" i="35"/>
  <c r="E439" i="35"/>
  <c r="H439" i="35"/>
  <c r="D439" i="35"/>
  <c r="G439" i="35"/>
  <c r="C439" i="35"/>
  <c r="F439" i="35"/>
  <c r="I414" i="35"/>
  <c r="E414" i="35"/>
  <c r="H414" i="35"/>
  <c r="D414" i="35"/>
  <c r="G414" i="35"/>
  <c r="C414" i="35"/>
  <c r="F414" i="35"/>
  <c r="H430" i="35"/>
  <c r="D430" i="35"/>
  <c r="F430" i="35"/>
  <c r="I430" i="35"/>
  <c r="G430" i="35"/>
  <c r="E430" i="35"/>
  <c r="C430" i="35"/>
  <c r="G384" i="35"/>
  <c r="C384" i="35"/>
  <c r="F384" i="35"/>
  <c r="I384" i="35"/>
  <c r="E384" i="35"/>
  <c r="D384" i="35"/>
  <c r="H384" i="35"/>
  <c r="H349" i="35"/>
  <c r="D349" i="35"/>
  <c r="G349" i="35"/>
  <c r="C349" i="35"/>
  <c r="F349" i="35"/>
  <c r="I349" i="35"/>
  <c r="E349" i="35"/>
  <c r="H365" i="35"/>
  <c r="D365" i="35"/>
  <c r="G365" i="35"/>
  <c r="C365" i="35"/>
  <c r="F365" i="35"/>
  <c r="I365" i="35"/>
  <c r="E365" i="35"/>
  <c r="F308" i="35"/>
  <c r="I308" i="35"/>
  <c r="E308" i="35"/>
  <c r="H308" i="35"/>
  <c r="D308" i="35"/>
  <c r="C308" i="35"/>
  <c r="G308" i="35"/>
  <c r="G297" i="35"/>
  <c r="C297" i="35"/>
  <c r="F297" i="35"/>
  <c r="I297" i="35"/>
  <c r="E297" i="35"/>
  <c r="H297" i="35"/>
  <c r="D297" i="35"/>
  <c r="I268" i="35"/>
  <c r="E268" i="35"/>
  <c r="H268" i="35"/>
  <c r="D268" i="35"/>
  <c r="F268" i="35"/>
  <c r="C268" i="35"/>
  <c r="G268" i="35"/>
  <c r="F284" i="35"/>
  <c r="I284" i="35"/>
  <c r="E284" i="35"/>
  <c r="H284" i="35"/>
  <c r="D284" i="35"/>
  <c r="G284" i="35"/>
  <c r="C284" i="35"/>
  <c r="H258" i="35"/>
  <c r="D258" i="35"/>
  <c r="G258" i="35"/>
  <c r="C258" i="35"/>
  <c r="I258" i="35"/>
  <c r="E258" i="35"/>
  <c r="F258" i="35"/>
  <c r="G209" i="35"/>
  <c r="C209" i="35"/>
  <c r="F209" i="35"/>
  <c r="I209" i="35"/>
  <c r="E209" i="35"/>
  <c r="H209" i="35"/>
  <c r="D209" i="35"/>
  <c r="G225" i="35"/>
  <c r="C225" i="35"/>
  <c r="F225" i="35"/>
  <c r="I225" i="35"/>
  <c r="E225" i="35"/>
  <c r="H225" i="35"/>
  <c r="D225" i="35"/>
  <c r="G241" i="35"/>
  <c r="C241" i="35"/>
  <c r="E241" i="35"/>
  <c r="I241" i="35"/>
  <c r="D241" i="35"/>
  <c r="H241" i="35"/>
  <c r="F241" i="35"/>
  <c r="I143" i="35"/>
  <c r="E143" i="35"/>
  <c r="H143" i="35"/>
  <c r="D143" i="35"/>
  <c r="G143" i="35"/>
  <c r="C143" i="35"/>
  <c r="F143" i="35"/>
  <c r="I159" i="35"/>
  <c r="E159" i="35"/>
  <c r="H159" i="35"/>
  <c r="D159" i="35"/>
  <c r="G159" i="35"/>
  <c r="C159" i="35"/>
  <c r="F159" i="35"/>
  <c r="I175" i="35"/>
  <c r="E175" i="35"/>
  <c r="H175" i="35"/>
  <c r="D175" i="35"/>
  <c r="G175" i="35"/>
  <c r="C175" i="35"/>
  <c r="F175" i="35"/>
  <c r="I191" i="35"/>
  <c r="E191" i="35"/>
  <c r="H191" i="35"/>
  <c r="D191" i="35"/>
  <c r="G191" i="35"/>
  <c r="C191" i="35"/>
  <c r="F191" i="35"/>
  <c r="I131" i="35"/>
  <c r="E131" i="35"/>
  <c r="H131" i="35"/>
  <c r="D131" i="35"/>
  <c r="G131" i="35"/>
  <c r="C131" i="35"/>
  <c r="F131" i="35"/>
  <c r="I123" i="35"/>
  <c r="E123" i="35"/>
  <c r="H123" i="35"/>
  <c r="D123" i="35"/>
  <c r="G123" i="35"/>
  <c r="C123" i="35"/>
  <c r="F123" i="35"/>
  <c r="H86" i="35"/>
  <c r="D86" i="35"/>
  <c r="G86" i="35"/>
  <c r="C86" i="35"/>
  <c r="F86" i="35"/>
  <c r="E86" i="35"/>
  <c r="I86" i="35"/>
  <c r="H102" i="35"/>
  <c r="D102" i="35"/>
  <c r="G102" i="35"/>
  <c r="C102" i="35"/>
  <c r="F102" i="35"/>
  <c r="E102" i="35"/>
  <c r="I102" i="35"/>
  <c r="H36" i="35"/>
  <c r="D36" i="35"/>
  <c r="G36" i="35"/>
  <c r="C36" i="35"/>
  <c r="F36" i="35"/>
  <c r="I36" i="35"/>
  <c r="E36" i="35"/>
  <c r="G52" i="35"/>
  <c r="C52" i="35"/>
  <c r="F52" i="35"/>
  <c r="I52" i="35"/>
  <c r="E52" i="35"/>
  <c r="H52" i="35"/>
  <c r="D52" i="35"/>
  <c r="I68" i="35"/>
  <c r="E68" i="35"/>
  <c r="H68" i="35"/>
  <c r="D68" i="35"/>
  <c r="G68" i="35"/>
  <c r="G68" i="34" s="1"/>
  <c r="C68" i="35"/>
  <c r="C68" i="34" s="1"/>
  <c r="F68" i="35"/>
  <c r="F68" i="34" s="1"/>
  <c r="H484" i="35"/>
  <c r="D484" i="35"/>
  <c r="G484" i="35"/>
  <c r="C484" i="35"/>
  <c r="F484" i="35"/>
  <c r="I484" i="35"/>
  <c r="E484" i="35"/>
  <c r="H377" i="35"/>
  <c r="D377" i="35"/>
  <c r="G377" i="35"/>
  <c r="C377" i="35"/>
  <c r="F377" i="35"/>
  <c r="E377" i="35"/>
  <c r="I377" i="35"/>
  <c r="I362" i="35"/>
  <c r="E362" i="35"/>
  <c r="H362" i="35"/>
  <c r="D362" i="35"/>
  <c r="G362" i="35"/>
  <c r="C362" i="35"/>
  <c r="F362" i="35"/>
  <c r="G317" i="35"/>
  <c r="C317" i="35"/>
  <c r="F317" i="35"/>
  <c r="I317" i="35"/>
  <c r="E317" i="35"/>
  <c r="D317" i="35"/>
  <c r="H317" i="35"/>
  <c r="G277" i="35"/>
  <c r="C277" i="35"/>
  <c r="F277" i="35"/>
  <c r="I277" i="35"/>
  <c r="E277" i="35"/>
  <c r="H277" i="35"/>
  <c r="D277" i="35"/>
  <c r="H202" i="35"/>
  <c r="D202" i="35"/>
  <c r="G202" i="35"/>
  <c r="C202" i="35"/>
  <c r="F202" i="35"/>
  <c r="I202" i="35"/>
  <c r="E202" i="35"/>
  <c r="F136" i="35"/>
  <c r="I136" i="35"/>
  <c r="E136" i="35"/>
  <c r="H136" i="35"/>
  <c r="D136" i="35"/>
  <c r="G136" i="35"/>
  <c r="C136" i="35"/>
  <c r="E9" i="35"/>
  <c r="E9" i="34" s="1"/>
  <c r="I9" i="35"/>
  <c r="I9" i="34" s="1"/>
  <c r="F9" i="35"/>
  <c r="F9" i="34" s="1"/>
  <c r="C9" i="35"/>
  <c r="C9" i="34" s="1"/>
  <c r="G9" i="35"/>
  <c r="G9" i="34" s="1"/>
  <c r="D9" i="35"/>
  <c r="H9" i="35"/>
  <c r="H9" i="34" s="1"/>
  <c r="H476" i="35"/>
  <c r="D476" i="35"/>
  <c r="G476" i="35"/>
  <c r="C476" i="35"/>
  <c r="F476" i="35"/>
  <c r="E476" i="35"/>
  <c r="I476" i="35"/>
  <c r="G441" i="35"/>
  <c r="C441" i="35"/>
  <c r="F441" i="35"/>
  <c r="I441" i="35"/>
  <c r="E441" i="35"/>
  <c r="H441" i="35"/>
  <c r="D441" i="35"/>
  <c r="F415" i="35"/>
  <c r="I415" i="35"/>
  <c r="E415" i="35"/>
  <c r="H415" i="35"/>
  <c r="D415" i="35"/>
  <c r="G415" i="35"/>
  <c r="C415" i="35"/>
  <c r="I431" i="35"/>
  <c r="E431" i="35"/>
  <c r="G431" i="35"/>
  <c r="C431" i="35"/>
  <c r="H431" i="35"/>
  <c r="F431" i="35"/>
  <c r="D431" i="35"/>
  <c r="H389" i="35"/>
  <c r="D389" i="35"/>
  <c r="G389" i="35"/>
  <c r="C389" i="35"/>
  <c r="F389" i="35"/>
  <c r="I389" i="35"/>
  <c r="E389" i="35"/>
  <c r="H342" i="35"/>
  <c r="D342" i="35"/>
  <c r="G342" i="35"/>
  <c r="C342" i="35"/>
  <c r="F342" i="35"/>
  <c r="E342" i="35"/>
  <c r="I342" i="35"/>
  <c r="I358" i="35"/>
  <c r="E358" i="35"/>
  <c r="H358" i="35"/>
  <c r="D358" i="35"/>
  <c r="G358" i="35"/>
  <c r="C358" i="35"/>
  <c r="F358" i="35"/>
  <c r="I374" i="35"/>
  <c r="E374" i="35"/>
  <c r="H374" i="35"/>
  <c r="D374" i="35"/>
  <c r="G374" i="35"/>
  <c r="C374" i="35"/>
  <c r="F374" i="35"/>
  <c r="G313" i="35"/>
  <c r="C313" i="35"/>
  <c r="F313" i="35"/>
  <c r="I313" i="35"/>
  <c r="E313" i="35"/>
  <c r="H313" i="35"/>
  <c r="D313" i="35"/>
  <c r="H302" i="35"/>
  <c r="D302" i="35"/>
  <c r="G302" i="35"/>
  <c r="C302" i="35"/>
  <c r="F302" i="35"/>
  <c r="I302" i="35"/>
  <c r="E302" i="35"/>
  <c r="G273" i="35"/>
  <c r="C273" i="35"/>
  <c r="F273" i="35"/>
  <c r="I273" i="35"/>
  <c r="E273" i="35"/>
  <c r="D273" i="35"/>
  <c r="H273" i="35"/>
  <c r="G289" i="35"/>
  <c r="C289" i="35"/>
  <c r="F289" i="35"/>
  <c r="I289" i="35"/>
  <c r="E289" i="35"/>
  <c r="D289" i="35"/>
  <c r="H289" i="35"/>
  <c r="F252" i="35"/>
  <c r="I252" i="35"/>
  <c r="E252" i="35"/>
  <c r="G252" i="35"/>
  <c r="C252" i="35"/>
  <c r="H252" i="35"/>
  <c r="D252" i="35"/>
  <c r="H214" i="35"/>
  <c r="D214" i="35"/>
  <c r="G214" i="35"/>
  <c r="C214" i="35"/>
  <c r="F214" i="35"/>
  <c r="I214" i="35"/>
  <c r="E214" i="35"/>
  <c r="H230" i="35"/>
  <c r="D230" i="35"/>
  <c r="G230" i="35"/>
  <c r="C230" i="35"/>
  <c r="F230" i="35"/>
  <c r="I230" i="35"/>
  <c r="E230" i="35"/>
  <c r="H246" i="35"/>
  <c r="D246" i="35"/>
  <c r="I246" i="35"/>
  <c r="E246" i="35"/>
  <c r="C246" i="35"/>
  <c r="G246" i="35"/>
  <c r="F246" i="35"/>
  <c r="F148" i="35"/>
  <c r="I148" i="35"/>
  <c r="E148" i="35"/>
  <c r="H148" i="35"/>
  <c r="D148" i="35"/>
  <c r="G148" i="35"/>
  <c r="C148" i="35"/>
  <c r="F164" i="35"/>
  <c r="I164" i="35"/>
  <c r="E164" i="35"/>
  <c r="H164" i="35"/>
  <c r="D164" i="35"/>
  <c r="G164" i="35"/>
  <c r="C164" i="35"/>
  <c r="F180" i="35"/>
  <c r="I180" i="35"/>
  <c r="E180" i="35"/>
  <c r="H180" i="35"/>
  <c r="D180" i="35"/>
  <c r="G180" i="35"/>
  <c r="C180" i="35"/>
  <c r="F196" i="35"/>
  <c r="I196" i="35"/>
  <c r="E196" i="35"/>
  <c r="H196" i="35"/>
  <c r="D196" i="35"/>
  <c r="G196" i="35"/>
  <c r="C196" i="35"/>
  <c r="F112" i="35"/>
  <c r="I112" i="35"/>
  <c r="E112" i="35"/>
  <c r="H112" i="35"/>
  <c r="D112" i="35"/>
  <c r="G112" i="35"/>
  <c r="C112" i="35"/>
  <c r="I75" i="35"/>
  <c r="E75" i="35"/>
  <c r="H75" i="35"/>
  <c r="D75" i="35"/>
  <c r="G75" i="35"/>
  <c r="C75" i="35"/>
  <c r="F75" i="35"/>
  <c r="I91" i="35"/>
  <c r="E91" i="35"/>
  <c r="H91" i="35"/>
  <c r="D91" i="35"/>
  <c r="G91" i="35"/>
  <c r="C91" i="35"/>
  <c r="F91" i="35"/>
  <c r="I107" i="35"/>
  <c r="E107" i="35"/>
  <c r="H107" i="35"/>
  <c r="D107" i="35"/>
  <c r="G107" i="35"/>
  <c r="C107" i="35"/>
  <c r="F107" i="35"/>
  <c r="I25" i="35"/>
  <c r="E25" i="35"/>
  <c r="E25" i="34" s="1"/>
  <c r="H25" i="35"/>
  <c r="D25" i="35"/>
  <c r="D25" i="34" s="1"/>
  <c r="G25" i="35"/>
  <c r="G25" i="34" s="1"/>
  <c r="C25" i="35"/>
  <c r="C25" i="34" s="1"/>
  <c r="F25" i="35"/>
  <c r="F25" i="34" s="1"/>
  <c r="I41" i="35"/>
  <c r="E41" i="35"/>
  <c r="H41" i="35"/>
  <c r="D41" i="35"/>
  <c r="G41" i="35"/>
  <c r="C41" i="35"/>
  <c r="F41" i="35"/>
  <c r="G57" i="35"/>
  <c r="C57" i="35"/>
  <c r="F57" i="35"/>
  <c r="I57" i="35"/>
  <c r="E57" i="35"/>
  <c r="H57" i="35"/>
  <c r="D57" i="35"/>
  <c r="G515" i="35"/>
  <c r="C515" i="35"/>
  <c r="F515" i="35"/>
  <c r="I515" i="35"/>
  <c r="E515" i="35"/>
  <c r="D515" i="35"/>
  <c r="H515" i="35"/>
  <c r="F411" i="35"/>
  <c r="I411" i="35"/>
  <c r="E411" i="35"/>
  <c r="H411" i="35"/>
  <c r="D411" i="35"/>
  <c r="G411" i="35"/>
  <c r="C411" i="35"/>
  <c r="F403" i="35"/>
  <c r="I403" i="35"/>
  <c r="E403" i="35"/>
  <c r="H403" i="35"/>
  <c r="D403" i="35"/>
  <c r="G403" i="35"/>
  <c r="C403" i="35"/>
  <c r="F395" i="35"/>
  <c r="I395" i="35"/>
  <c r="E395" i="35"/>
  <c r="H395" i="35"/>
  <c r="D395" i="35"/>
  <c r="G395" i="35"/>
  <c r="C395" i="35"/>
  <c r="H462" i="35"/>
  <c r="D462" i="35"/>
  <c r="G462" i="35"/>
  <c r="C462" i="35"/>
  <c r="F462" i="35"/>
  <c r="I462" i="35"/>
  <c r="E462" i="35"/>
  <c r="H454" i="35"/>
  <c r="D454" i="35"/>
  <c r="G454" i="35"/>
  <c r="C454" i="35"/>
  <c r="F454" i="35"/>
  <c r="I454" i="35"/>
  <c r="E454" i="35"/>
  <c r="G404" i="35"/>
  <c r="C404" i="35"/>
  <c r="F404" i="35"/>
  <c r="I404" i="35"/>
  <c r="E404" i="35"/>
  <c r="H404" i="35"/>
  <c r="D404" i="35"/>
  <c r="G424" i="35"/>
  <c r="C424" i="35"/>
  <c r="F424" i="35"/>
  <c r="I424" i="35"/>
  <c r="E424" i="35"/>
  <c r="H424" i="35"/>
  <c r="D424" i="35"/>
  <c r="I382" i="35"/>
  <c r="E382" i="35"/>
  <c r="H382" i="35"/>
  <c r="D382" i="35"/>
  <c r="G382" i="35"/>
  <c r="C382" i="35"/>
  <c r="F382" i="35"/>
  <c r="I343" i="35"/>
  <c r="E343" i="35"/>
  <c r="H343" i="35"/>
  <c r="D343" i="35"/>
  <c r="G343" i="35"/>
  <c r="C343" i="35"/>
  <c r="F343" i="35"/>
  <c r="F363" i="35"/>
  <c r="I363" i="35"/>
  <c r="E363" i="35"/>
  <c r="H363" i="35"/>
  <c r="D363" i="35"/>
  <c r="G363" i="35"/>
  <c r="C363" i="35"/>
  <c r="F320" i="35"/>
  <c r="I320" i="35"/>
  <c r="E320" i="35"/>
  <c r="H320" i="35"/>
  <c r="D320" i="35"/>
  <c r="G320" i="35"/>
  <c r="C320" i="35"/>
  <c r="H318" i="35"/>
  <c r="D318" i="35"/>
  <c r="G318" i="35"/>
  <c r="C318" i="35"/>
  <c r="F318" i="35"/>
  <c r="I318" i="35"/>
  <c r="E318" i="35"/>
  <c r="I307" i="35"/>
  <c r="E307" i="35"/>
  <c r="H307" i="35"/>
  <c r="D307" i="35"/>
  <c r="G307" i="35"/>
  <c r="C307" i="35"/>
  <c r="F307" i="35"/>
  <c r="H278" i="35"/>
  <c r="D278" i="35"/>
  <c r="G278" i="35"/>
  <c r="C278" i="35"/>
  <c r="F278" i="35"/>
  <c r="E278" i="35"/>
  <c r="I278" i="35"/>
  <c r="G261" i="35"/>
  <c r="C261" i="35"/>
  <c r="F261" i="35"/>
  <c r="H261" i="35"/>
  <c r="D261" i="35"/>
  <c r="I261" i="35"/>
  <c r="E261" i="35"/>
  <c r="I203" i="35"/>
  <c r="E203" i="35"/>
  <c r="H203" i="35"/>
  <c r="D203" i="35"/>
  <c r="G203" i="35"/>
  <c r="C203" i="35"/>
  <c r="F203" i="35"/>
  <c r="I219" i="35"/>
  <c r="E219" i="35"/>
  <c r="H219" i="35"/>
  <c r="D219" i="35"/>
  <c r="G219" i="35"/>
  <c r="C219" i="35"/>
  <c r="F219" i="35"/>
  <c r="I235" i="35"/>
  <c r="E235" i="35"/>
  <c r="H235" i="35"/>
  <c r="D235" i="35"/>
  <c r="G235" i="35"/>
  <c r="C235" i="35"/>
  <c r="F235" i="35"/>
  <c r="G137" i="35"/>
  <c r="C137" i="35"/>
  <c r="F137" i="35"/>
  <c r="I137" i="35"/>
  <c r="E137" i="35"/>
  <c r="H137" i="35"/>
  <c r="D137" i="35"/>
  <c r="G153" i="35"/>
  <c r="C153" i="35"/>
  <c r="F153" i="35"/>
  <c r="I153" i="35"/>
  <c r="E153" i="35"/>
  <c r="D153" i="35"/>
  <c r="H153" i="35"/>
  <c r="G169" i="35"/>
  <c r="C169" i="35"/>
  <c r="F169" i="35"/>
  <c r="I169" i="35"/>
  <c r="E169" i="35"/>
  <c r="D169" i="35"/>
  <c r="H169" i="35"/>
  <c r="G185" i="35"/>
  <c r="C185" i="35"/>
  <c r="F185" i="35"/>
  <c r="I185" i="35"/>
  <c r="E185" i="35"/>
  <c r="D185" i="35"/>
  <c r="H185" i="35"/>
  <c r="G125" i="35"/>
  <c r="C125" i="35"/>
  <c r="F125" i="35"/>
  <c r="I125" i="35"/>
  <c r="E125" i="35"/>
  <c r="D125" i="35"/>
  <c r="H125" i="35"/>
  <c r="G117" i="35"/>
  <c r="C117" i="35"/>
  <c r="F117" i="35"/>
  <c r="I117" i="35"/>
  <c r="E117" i="35"/>
  <c r="D117" i="35"/>
  <c r="H117" i="35"/>
  <c r="F80" i="35"/>
  <c r="I80" i="35"/>
  <c r="E80" i="35"/>
  <c r="H80" i="35"/>
  <c r="D80" i="35"/>
  <c r="G80" i="35"/>
  <c r="C80" i="35"/>
  <c r="F96" i="35"/>
  <c r="I96" i="35"/>
  <c r="E96" i="35"/>
  <c r="H96" i="35"/>
  <c r="D96" i="35"/>
  <c r="G96" i="35"/>
  <c r="C96" i="35"/>
  <c r="F10" i="35"/>
  <c r="C10" i="35"/>
  <c r="G10" i="35"/>
  <c r="D10" i="35"/>
  <c r="H10" i="35"/>
  <c r="E10" i="35"/>
  <c r="I10" i="35"/>
  <c r="F26" i="35"/>
  <c r="I26" i="35"/>
  <c r="E26" i="35"/>
  <c r="H26" i="35"/>
  <c r="D26" i="35"/>
  <c r="G26" i="35"/>
  <c r="C26" i="35"/>
  <c r="F42" i="35"/>
  <c r="I42" i="35"/>
  <c r="E42" i="35"/>
  <c r="H42" i="35"/>
  <c r="D42" i="35"/>
  <c r="G42" i="35"/>
  <c r="C42" i="35"/>
  <c r="H58" i="35"/>
  <c r="D58" i="35"/>
  <c r="G58" i="35"/>
  <c r="C58" i="35"/>
  <c r="F58" i="35"/>
  <c r="I58" i="35"/>
  <c r="E58" i="35"/>
  <c r="H450" i="35"/>
  <c r="D450" i="35"/>
  <c r="G450" i="35"/>
  <c r="C450" i="35"/>
  <c r="F450" i="35"/>
  <c r="I450" i="35"/>
  <c r="E450" i="35"/>
  <c r="H442" i="35"/>
  <c r="D442" i="35"/>
  <c r="G442" i="35"/>
  <c r="C442" i="35"/>
  <c r="F442" i="35"/>
  <c r="E442" i="35"/>
  <c r="I442" i="35"/>
  <c r="H438" i="35"/>
  <c r="D438" i="35"/>
  <c r="G438" i="35"/>
  <c r="C438" i="35"/>
  <c r="F438" i="35"/>
  <c r="I438" i="35"/>
  <c r="E438" i="35"/>
  <c r="F498" i="35"/>
  <c r="I498" i="35"/>
  <c r="E498" i="35"/>
  <c r="H498" i="35"/>
  <c r="D498" i="35"/>
  <c r="G498" i="35"/>
  <c r="C498" i="35"/>
  <c r="I493" i="35"/>
  <c r="E493" i="35"/>
  <c r="H493" i="35"/>
  <c r="D493" i="35"/>
  <c r="G493" i="35"/>
  <c r="C493" i="35"/>
  <c r="F493" i="35"/>
  <c r="H472" i="35"/>
  <c r="D472" i="35"/>
  <c r="G472" i="35"/>
  <c r="C472" i="35"/>
  <c r="F472" i="35"/>
  <c r="I472" i="35"/>
  <c r="E472" i="35"/>
  <c r="G445" i="35"/>
  <c r="C445" i="35"/>
  <c r="F445" i="35"/>
  <c r="I445" i="35"/>
  <c r="E445" i="35"/>
  <c r="H445" i="35"/>
  <c r="D445" i="35"/>
  <c r="H425" i="35"/>
  <c r="D425" i="35"/>
  <c r="G425" i="35"/>
  <c r="C425" i="35"/>
  <c r="F425" i="35"/>
  <c r="E425" i="35"/>
  <c r="I425" i="35"/>
  <c r="F379" i="35"/>
  <c r="I379" i="35"/>
  <c r="E379" i="35"/>
  <c r="H379" i="35"/>
  <c r="D379" i="35"/>
  <c r="G379" i="35"/>
  <c r="C379" i="35"/>
  <c r="F332" i="35"/>
  <c r="I332" i="35"/>
  <c r="E332" i="35"/>
  <c r="H332" i="35"/>
  <c r="D332" i="35"/>
  <c r="G332" i="35"/>
  <c r="C332" i="35"/>
  <c r="G348" i="35"/>
  <c r="C348" i="35"/>
  <c r="F348" i="35"/>
  <c r="I348" i="35"/>
  <c r="E348" i="35"/>
  <c r="H348" i="35"/>
  <c r="D348" i="35"/>
  <c r="G364" i="35"/>
  <c r="C364" i="35"/>
  <c r="F364" i="35"/>
  <c r="I364" i="35"/>
  <c r="E364" i="35"/>
  <c r="H364" i="35"/>
  <c r="D364" i="35"/>
  <c r="G321" i="35"/>
  <c r="C321" i="35"/>
  <c r="F321" i="35"/>
  <c r="I321" i="35"/>
  <c r="E321" i="35"/>
  <c r="D321" i="35"/>
  <c r="H321" i="35"/>
  <c r="F292" i="35"/>
  <c r="I292" i="35"/>
  <c r="E292" i="35"/>
  <c r="H292" i="35"/>
  <c r="D292" i="35"/>
  <c r="C292" i="35"/>
  <c r="G292" i="35"/>
  <c r="I263" i="35"/>
  <c r="E263" i="35"/>
  <c r="H263" i="35"/>
  <c r="D263" i="35"/>
  <c r="F263" i="35"/>
  <c r="G263" i="35"/>
  <c r="C263" i="35"/>
  <c r="I279" i="35"/>
  <c r="E279" i="35"/>
  <c r="H279" i="35"/>
  <c r="D279" i="35"/>
  <c r="G279" i="35"/>
  <c r="C279" i="35"/>
  <c r="F279" i="35"/>
  <c r="H262" i="35"/>
  <c r="D262" i="35"/>
  <c r="G262" i="35"/>
  <c r="C262" i="35"/>
  <c r="I262" i="35"/>
  <c r="E262" i="35"/>
  <c r="F262" i="35"/>
  <c r="F204" i="35"/>
  <c r="I204" i="35"/>
  <c r="E204" i="35"/>
  <c r="H204" i="35"/>
  <c r="D204" i="35"/>
  <c r="G204" i="35"/>
  <c r="C204" i="35"/>
  <c r="F220" i="35"/>
  <c r="I220" i="35"/>
  <c r="E220" i="35"/>
  <c r="H220" i="35"/>
  <c r="D220" i="35"/>
  <c r="G220" i="35"/>
  <c r="C220" i="35"/>
  <c r="F236" i="35"/>
  <c r="I236" i="35"/>
  <c r="E236" i="35"/>
  <c r="H236" i="35"/>
  <c r="D236" i="35"/>
  <c r="G236" i="35"/>
  <c r="C236" i="35"/>
  <c r="H142" i="35"/>
  <c r="D142" i="35"/>
  <c r="G142" i="35"/>
  <c r="C142" i="35"/>
  <c r="F142" i="35"/>
  <c r="I142" i="35"/>
  <c r="E142" i="35"/>
  <c r="H126" i="35"/>
  <c r="D126" i="35"/>
  <c r="G126" i="35"/>
  <c r="C126" i="35"/>
  <c r="F126" i="35"/>
  <c r="E126" i="35"/>
  <c r="I126" i="35"/>
  <c r="H118" i="35"/>
  <c r="D118" i="35"/>
  <c r="G118" i="35"/>
  <c r="C118" i="35"/>
  <c r="F118" i="35"/>
  <c r="E118" i="35"/>
  <c r="I118" i="35"/>
  <c r="G81" i="35"/>
  <c r="C81" i="35"/>
  <c r="F81" i="35"/>
  <c r="I81" i="35"/>
  <c r="E81" i="35"/>
  <c r="H81" i="35"/>
  <c r="D81" i="35"/>
  <c r="G97" i="35"/>
  <c r="C97" i="35"/>
  <c r="F97" i="35"/>
  <c r="I97" i="35"/>
  <c r="E97" i="35"/>
  <c r="H97" i="35"/>
  <c r="D97" i="35"/>
  <c r="C11" i="35"/>
  <c r="G11" i="35"/>
  <c r="D11" i="35"/>
  <c r="H11" i="35"/>
  <c r="E11" i="35"/>
  <c r="I11" i="35"/>
  <c r="F11" i="35"/>
  <c r="F11" i="34" s="1"/>
  <c r="G27" i="35"/>
  <c r="G27" i="34" s="1"/>
  <c r="C27" i="35"/>
  <c r="C27" i="34" s="1"/>
  <c r="F27" i="35"/>
  <c r="F27" i="34" s="1"/>
  <c r="I27" i="35"/>
  <c r="E27" i="35"/>
  <c r="H27" i="35"/>
  <c r="D27" i="35"/>
  <c r="I59" i="35"/>
  <c r="E59" i="35"/>
  <c r="H59" i="35"/>
  <c r="D59" i="35"/>
  <c r="G59" i="35"/>
  <c r="C59" i="35"/>
  <c r="F59" i="35"/>
  <c r="I517" i="35"/>
  <c r="E517" i="35"/>
  <c r="H517" i="35"/>
  <c r="D517" i="35"/>
  <c r="G517" i="35"/>
  <c r="C517" i="35"/>
  <c r="F517" i="35"/>
  <c r="H405" i="35"/>
  <c r="D405" i="35"/>
  <c r="G405" i="35"/>
  <c r="C405" i="35"/>
  <c r="F405" i="35"/>
  <c r="I405" i="35"/>
  <c r="E405" i="35"/>
  <c r="H397" i="35"/>
  <c r="D397" i="35"/>
  <c r="G397" i="35"/>
  <c r="C397" i="35"/>
  <c r="F397" i="35"/>
  <c r="I397" i="35"/>
  <c r="E397" i="35"/>
  <c r="G495" i="35"/>
  <c r="C495" i="35"/>
  <c r="F495" i="35"/>
  <c r="I495" i="35"/>
  <c r="E495" i="35"/>
  <c r="H495" i="35"/>
  <c r="D495" i="35"/>
  <c r="F474" i="35"/>
  <c r="I474" i="35"/>
  <c r="E474" i="35"/>
  <c r="H474" i="35"/>
  <c r="D474" i="35"/>
  <c r="C474" i="35"/>
  <c r="G474" i="35"/>
  <c r="G392" i="35"/>
  <c r="C392" i="35"/>
  <c r="F392" i="35"/>
  <c r="I392" i="35"/>
  <c r="E392" i="35"/>
  <c r="H392" i="35"/>
  <c r="D392" i="35"/>
  <c r="I418" i="35"/>
  <c r="E418" i="35"/>
  <c r="H418" i="35"/>
  <c r="D418" i="35"/>
  <c r="G418" i="35"/>
  <c r="C418" i="35"/>
  <c r="F418" i="35"/>
  <c r="H434" i="35"/>
  <c r="D434" i="35"/>
  <c r="G434" i="35"/>
  <c r="C434" i="35"/>
  <c r="F434" i="35"/>
  <c r="I434" i="35"/>
  <c r="E434" i="35"/>
  <c r="G388" i="35"/>
  <c r="C388" i="35"/>
  <c r="F388" i="35"/>
  <c r="I388" i="35"/>
  <c r="E388" i="35"/>
  <c r="H388" i="35"/>
  <c r="D388" i="35"/>
  <c r="H353" i="35"/>
  <c r="D353" i="35"/>
  <c r="G353" i="35"/>
  <c r="C353" i="35"/>
  <c r="F353" i="35"/>
  <c r="I353" i="35"/>
  <c r="E353" i="35"/>
  <c r="H369" i="35"/>
  <c r="D369" i="35"/>
  <c r="G369" i="35"/>
  <c r="C369" i="35"/>
  <c r="F369" i="35"/>
  <c r="I369" i="35"/>
  <c r="E369" i="35"/>
  <c r="F312" i="35"/>
  <c r="I312" i="35"/>
  <c r="E312" i="35"/>
  <c r="H312" i="35"/>
  <c r="D312" i="35"/>
  <c r="C312" i="35"/>
  <c r="G312" i="35"/>
  <c r="G301" i="35"/>
  <c r="C301" i="35"/>
  <c r="F301" i="35"/>
  <c r="I301" i="35"/>
  <c r="E301" i="35"/>
  <c r="D301" i="35"/>
  <c r="H301" i="35"/>
  <c r="I272" i="35"/>
  <c r="E272" i="35"/>
  <c r="H272" i="35"/>
  <c r="D272" i="35"/>
  <c r="G272" i="35"/>
  <c r="C272" i="35"/>
  <c r="F272" i="35"/>
  <c r="F288" i="35"/>
  <c r="I288" i="35"/>
  <c r="E288" i="35"/>
  <c r="H288" i="35"/>
  <c r="D288" i="35"/>
  <c r="G288" i="35"/>
  <c r="C288" i="35"/>
  <c r="I251" i="35"/>
  <c r="E251" i="35"/>
  <c r="H251" i="35"/>
  <c r="D251" i="35"/>
  <c r="F251" i="35"/>
  <c r="G251" i="35"/>
  <c r="C251" i="35"/>
  <c r="G213" i="35"/>
  <c r="C213" i="35"/>
  <c r="F213" i="35"/>
  <c r="I213" i="35"/>
  <c r="E213" i="35"/>
  <c r="H213" i="35"/>
  <c r="D213" i="35"/>
  <c r="G229" i="35"/>
  <c r="C229" i="35"/>
  <c r="F229" i="35"/>
  <c r="I229" i="35"/>
  <c r="E229" i="35"/>
  <c r="H229" i="35"/>
  <c r="D229" i="35"/>
  <c r="G245" i="35"/>
  <c r="C245" i="35"/>
  <c r="H245" i="35"/>
  <c r="D245" i="35"/>
  <c r="I245" i="35"/>
  <c r="F245" i="35"/>
  <c r="E245" i="35"/>
  <c r="I147" i="35"/>
  <c r="E147" i="35"/>
  <c r="H147" i="35"/>
  <c r="D147" i="35"/>
  <c r="G147" i="35"/>
  <c r="C147" i="35"/>
  <c r="F147" i="35"/>
  <c r="I163" i="35"/>
  <c r="E163" i="35"/>
  <c r="H163" i="35"/>
  <c r="D163" i="35"/>
  <c r="G163" i="35"/>
  <c r="C163" i="35"/>
  <c r="F163" i="35"/>
  <c r="I179" i="35"/>
  <c r="E179" i="35"/>
  <c r="H179" i="35"/>
  <c r="D179" i="35"/>
  <c r="G179" i="35"/>
  <c r="C179" i="35"/>
  <c r="F179" i="35"/>
  <c r="I195" i="35"/>
  <c r="E195" i="35"/>
  <c r="H195" i="35"/>
  <c r="D195" i="35"/>
  <c r="G195" i="35"/>
  <c r="C195" i="35"/>
  <c r="F195" i="35"/>
  <c r="I111" i="35"/>
  <c r="E111" i="35"/>
  <c r="H111" i="35"/>
  <c r="D111" i="35"/>
  <c r="G111" i="35"/>
  <c r="C111" i="35"/>
  <c r="F111" i="35"/>
  <c r="H74" i="35"/>
  <c r="D74" i="35"/>
  <c r="G74" i="35"/>
  <c r="C74" i="35"/>
  <c r="F74" i="35"/>
  <c r="I74" i="35"/>
  <c r="E74" i="35"/>
  <c r="H90" i="35"/>
  <c r="D90" i="35"/>
  <c r="G90" i="35"/>
  <c r="C90" i="35"/>
  <c r="F90" i="35"/>
  <c r="I90" i="35"/>
  <c r="E90" i="35"/>
  <c r="H106" i="35"/>
  <c r="D106" i="35"/>
  <c r="G106" i="35"/>
  <c r="C106" i="35"/>
  <c r="F106" i="35"/>
  <c r="I106" i="35"/>
  <c r="E106" i="35"/>
  <c r="H24" i="35"/>
  <c r="H24" i="34" s="1"/>
  <c r="D24" i="35"/>
  <c r="D24" i="34" s="1"/>
  <c r="G24" i="35"/>
  <c r="G24" i="34" s="1"/>
  <c r="C24" i="35"/>
  <c r="C24" i="34" s="1"/>
  <c r="F24" i="35"/>
  <c r="F24" i="34" s="1"/>
  <c r="I24" i="35"/>
  <c r="E24" i="35"/>
  <c r="E24" i="34" s="1"/>
  <c r="H40" i="35"/>
  <c r="D40" i="35"/>
  <c r="G40" i="35"/>
  <c r="C40" i="35"/>
  <c r="F40" i="35"/>
  <c r="I40" i="35"/>
  <c r="E40" i="35"/>
  <c r="F452" i="35"/>
  <c r="I452" i="35"/>
  <c r="E452" i="35"/>
  <c r="H452" i="35"/>
  <c r="D452" i="35"/>
  <c r="G452" i="35"/>
  <c r="C452" i="35"/>
  <c r="F440" i="35"/>
  <c r="I440" i="35"/>
  <c r="E440" i="35"/>
  <c r="H440" i="35"/>
  <c r="D440" i="35"/>
  <c r="C440" i="35"/>
  <c r="G440" i="35"/>
  <c r="F436" i="35"/>
  <c r="I436" i="35"/>
  <c r="E436" i="35"/>
  <c r="H436" i="35"/>
  <c r="D436" i="35"/>
  <c r="G436" i="35"/>
  <c r="C436" i="35"/>
  <c r="H496" i="35"/>
  <c r="D496" i="35"/>
  <c r="G496" i="35"/>
  <c r="C496" i="35"/>
  <c r="F496" i="35"/>
  <c r="I496" i="35"/>
  <c r="E496" i="35"/>
  <c r="I394" i="35"/>
  <c r="E394" i="35"/>
  <c r="H394" i="35"/>
  <c r="D394" i="35"/>
  <c r="G394" i="35"/>
  <c r="C394" i="35"/>
  <c r="F394" i="35"/>
  <c r="H346" i="35"/>
  <c r="D346" i="35"/>
  <c r="G346" i="35"/>
  <c r="C346" i="35"/>
  <c r="F346" i="35"/>
  <c r="E346" i="35"/>
  <c r="I346" i="35"/>
  <c r="G475" i="35"/>
  <c r="C475" i="35"/>
  <c r="F475" i="35"/>
  <c r="I475" i="35"/>
  <c r="E475" i="35"/>
  <c r="H475" i="35"/>
  <c r="D475" i="35"/>
  <c r="H516" i="35"/>
  <c r="D516" i="35"/>
  <c r="G516" i="35"/>
  <c r="C516" i="35"/>
  <c r="F516" i="35"/>
  <c r="I516" i="35"/>
  <c r="E516" i="35"/>
  <c r="G412" i="35"/>
  <c r="C412" i="35"/>
  <c r="F412" i="35"/>
  <c r="I412" i="35"/>
  <c r="E412" i="35"/>
  <c r="H412" i="35"/>
  <c r="D412" i="35"/>
  <c r="F351" i="35"/>
  <c r="I351" i="35"/>
  <c r="E351" i="35"/>
  <c r="H351" i="35"/>
  <c r="D351" i="35"/>
  <c r="G351" i="35"/>
  <c r="C351" i="35"/>
  <c r="H282" i="35"/>
  <c r="D282" i="35"/>
  <c r="G282" i="35"/>
  <c r="C282" i="35"/>
  <c r="F282" i="35"/>
  <c r="E282" i="35"/>
  <c r="I282" i="35"/>
  <c r="F256" i="35"/>
  <c r="I256" i="35"/>
  <c r="E256" i="35"/>
  <c r="G256" i="35"/>
  <c r="C256" i="35"/>
  <c r="H256" i="35"/>
  <c r="D256" i="35"/>
  <c r="I239" i="35"/>
  <c r="E239" i="35"/>
  <c r="H239" i="35"/>
  <c r="D239" i="35"/>
  <c r="G239" i="35"/>
  <c r="C239" i="35"/>
  <c r="F239" i="35"/>
  <c r="G141" i="35"/>
  <c r="C141" i="35"/>
  <c r="F141" i="35"/>
  <c r="I141" i="35"/>
  <c r="E141" i="35"/>
  <c r="H141" i="35"/>
  <c r="D141" i="35"/>
  <c r="G157" i="35"/>
  <c r="C157" i="35"/>
  <c r="F157" i="35"/>
  <c r="I157" i="35"/>
  <c r="E157" i="35"/>
  <c r="H157" i="35"/>
  <c r="D157" i="35"/>
  <c r="G173" i="35"/>
  <c r="C173" i="35"/>
  <c r="F173" i="35"/>
  <c r="I173" i="35"/>
  <c r="E173" i="35"/>
  <c r="H173" i="35"/>
  <c r="D173" i="35"/>
  <c r="G189" i="35"/>
  <c r="C189" i="35"/>
  <c r="F189" i="35"/>
  <c r="I189" i="35"/>
  <c r="E189" i="35"/>
  <c r="H189" i="35"/>
  <c r="D189" i="35"/>
  <c r="G129" i="35"/>
  <c r="C129" i="35"/>
  <c r="F129" i="35"/>
  <c r="I129" i="35"/>
  <c r="E129" i="35"/>
  <c r="H129" i="35"/>
  <c r="D129" i="35"/>
  <c r="G121" i="35"/>
  <c r="C121" i="35"/>
  <c r="F121" i="35"/>
  <c r="I121" i="35"/>
  <c r="E121" i="35"/>
  <c r="H121" i="35"/>
  <c r="D121" i="35"/>
  <c r="F84" i="35"/>
  <c r="I84" i="35"/>
  <c r="E84" i="35"/>
  <c r="H84" i="35"/>
  <c r="D84" i="35"/>
  <c r="C84" i="35"/>
  <c r="G84" i="35"/>
  <c r="F100" i="35"/>
  <c r="I100" i="35"/>
  <c r="E100" i="35"/>
  <c r="H100" i="35"/>
  <c r="D100" i="35"/>
  <c r="C100" i="35"/>
  <c r="G100" i="35"/>
  <c r="F14" i="35"/>
  <c r="C14" i="35"/>
  <c r="G14" i="35"/>
  <c r="D14" i="35"/>
  <c r="H14" i="35"/>
  <c r="E14" i="35"/>
  <c r="I14" i="35"/>
  <c r="F30" i="35"/>
  <c r="I30" i="35"/>
  <c r="E30" i="35"/>
  <c r="H30" i="35"/>
  <c r="D30" i="35"/>
  <c r="G30" i="35"/>
  <c r="C30" i="35"/>
  <c r="I46" i="35"/>
  <c r="I46" i="34" s="1"/>
  <c r="E46" i="35"/>
  <c r="E46" i="34" s="1"/>
  <c r="H46" i="35"/>
  <c r="H46" i="34" s="1"/>
  <c r="D46" i="35"/>
  <c r="D46" i="34" s="1"/>
  <c r="G46" i="35"/>
  <c r="G46" i="34" s="1"/>
  <c r="C46" i="35"/>
  <c r="C46" i="34" s="1"/>
  <c r="F46" i="35"/>
  <c r="F46" i="34" s="1"/>
  <c r="H62" i="35"/>
  <c r="D62" i="35"/>
  <c r="G62" i="35"/>
  <c r="C62" i="35"/>
  <c r="F62" i="35"/>
  <c r="I62" i="35"/>
  <c r="E62" i="35"/>
  <c r="I501" i="35"/>
  <c r="E501" i="35"/>
  <c r="H501" i="35"/>
  <c r="D501" i="35"/>
  <c r="G501" i="35"/>
  <c r="C501" i="35"/>
  <c r="F501" i="35"/>
  <c r="H480" i="35"/>
  <c r="D480" i="35"/>
  <c r="G480" i="35"/>
  <c r="C480" i="35"/>
  <c r="F480" i="35"/>
  <c r="I480" i="35"/>
  <c r="E480" i="35"/>
  <c r="H413" i="35"/>
  <c r="D413" i="35"/>
  <c r="G413" i="35"/>
  <c r="C413" i="35"/>
  <c r="F413" i="35"/>
  <c r="I413" i="35"/>
  <c r="E413" i="35"/>
  <c r="G429" i="35"/>
  <c r="C429" i="35"/>
  <c r="I429" i="35"/>
  <c r="E429" i="35"/>
  <c r="H429" i="35"/>
  <c r="F429" i="35"/>
  <c r="D429" i="35"/>
  <c r="F383" i="35"/>
  <c r="I383" i="35"/>
  <c r="E383" i="35"/>
  <c r="H383" i="35"/>
  <c r="D383" i="35"/>
  <c r="G383" i="35"/>
  <c r="C383" i="35"/>
  <c r="F336" i="35"/>
  <c r="I336" i="35"/>
  <c r="E336" i="35"/>
  <c r="H336" i="35"/>
  <c r="D336" i="35"/>
  <c r="G336" i="35"/>
  <c r="C336" i="35"/>
  <c r="G352" i="35"/>
  <c r="C352" i="35"/>
  <c r="F352" i="35"/>
  <c r="I352" i="35"/>
  <c r="E352" i="35"/>
  <c r="D352" i="35"/>
  <c r="H352" i="35"/>
  <c r="G368" i="35"/>
  <c r="C368" i="35"/>
  <c r="F368" i="35"/>
  <c r="I368" i="35"/>
  <c r="E368" i="35"/>
  <c r="D368" i="35"/>
  <c r="H368" i="35"/>
  <c r="G325" i="35"/>
  <c r="C325" i="35"/>
  <c r="F325" i="35"/>
  <c r="I325" i="35"/>
  <c r="E325" i="35"/>
  <c r="H325" i="35"/>
  <c r="D325" i="35"/>
  <c r="F296" i="35"/>
  <c r="I296" i="35"/>
  <c r="E296" i="35"/>
  <c r="H296" i="35"/>
  <c r="D296" i="35"/>
  <c r="C296" i="35"/>
  <c r="G296" i="35"/>
  <c r="H267" i="35"/>
  <c r="G267" i="35"/>
  <c r="E267" i="35"/>
  <c r="D267" i="35"/>
  <c r="F267" i="35"/>
  <c r="I267" i="35"/>
  <c r="C267" i="35"/>
  <c r="I283" i="35"/>
  <c r="E283" i="35"/>
  <c r="H283" i="35"/>
  <c r="D283" i="35"/>
  <c r="G283" i="35"/>
  <c r="C283" i="35"/>
  <c r="F283" i="35"/>
  <c r="G253" i="35"/>
  <c r="C253" i="35"/>
  <c r="F253" i="35"/>
  <c r="H253" i="35"/>
  <c r="D253" i="35"/>
  <c r="I253" i="35"/>
  <c r="E253" i="35"/>
  <c r="F208" i="35"/>
  <c r="I208" i="35"/>
  <c r="E208" i="35"/>
  <c r="H208" i="35"/>
  <c r="D208" i="35"/>
  <c r="C208" i="35"/>
  <c r="G208" i="35"/>
  <c r="F224" i="35"/>
  <c r="I224" i="35"/>
  <c r="E224" i="35"/>
  <c r="H224" i="35"/>
  <c r="D224" i="35"/>
  <c r="G224" i="35"/>
  <c r="C224" i="35"/>
  <c r="F240" i="35"/>
  <c r="G240" i="35"/>
  <c r="E240" i="35"/>
  <c r="I240" i="35"/>
  <c r="D240" i="35"/>
  <c r="H240" i="35"/>
  <c r="C240" i="35"/>
  <c r="H150" i="35"/>
  <c r="D150" i="35"/>
  <c r="G150" i="35"/>
  <c r="C150" i="35"/>
  <c r="F150" i="35"/>
  <c r="I150" i="35"/>
  <c r="E150" i="35"/>
  <c r="H130" i="35"/>
  <c r="D130" i="35"/>
  <c r="G130" i="35"/>
  <c r="C130" i="35"/>
  <c r="F130" i="35"/>
  <c r="I130" i="35"/>
  <c r="E130" i="35"/>
  <c r="H122" i="35"/>
  <c r="D122" i="35"/>
  <c r="G122" i="35"/>
  <c r="C122" i="35"/>
  <c r="F122" i="35"/>
  <c r="I122" i="35"/>
  <c r="E122" i="35"/>
  <c r="G85" i="35"/>
  <c r="C85" i="35"/>
  <c r="F85" i="35"/>
  <c r="I85" i="35"/>
  <c r="E85" i="35"/>
  <c r="D85" i="35"/>
  <c r="H85" i="35"/>
  <c r="G101" i="35"/>
  <c r="C101" i="35"/>
  <c r="F101" i="35"/>
  <c r="I101" i="35"/>
  <c r="E101" i="35"/>
  <c r="D101" i="35"/>
  <c r="H101" i="35"/>
  <c r="C15" i="35"/>
  <c r="C15" i="34" s="1"/>
  <c r="G15" i="35"/>
  <c r="D15" i="35"/>
  <c r="D15" i="34" s="1"/>
  <c r="H15" i="35"/>
  <c r="E15" i="35"/>
  <c r="E15" i="34" s="1"/>
  <c r="I15" i="35"/>
  <c r="F15" i="35"/>
  <c r="F15" i="34" s="1"/>
  <c r="G31" i="35"/>
  <c r="G31" i="34" s="1"/>
  <c r="C31" i="35"/>
  <c r="C31" i="34" s="1"/>
  <c r="F31" i="35"/>
  <c r="F31" i="34" s="1"/>
  <c r="I31" i="35"/>
  <c r="I31" i="34" s="1"/>
  <c r="E31" i="35"/>
  <c r="H31" i="35"/>
  <c r="H31" i="34" s="1"/>
  <c r="D31" i="35"/>
  <c r="F47" i="35"/>
  <c r="F47" i="34" s="1"/>
  <c r="I47" i="35"/>
  <c r="E47" i="35"/>
  <c r="H47" i="35"/>
  <c r="D47" i="35"/>
  <c r="G47" i="35"/>
  <c r="C47" i="35"/>
  <c r="I63" i="35"/>
  <c r="E63" i="35"/>
  <c r="H63" i="35"/>
  <c r="D63" i="35"/>
  <c r="G63" i="35"/>
  <c r="C63" i="35"/>
  <c r="F63" i="35"/>
  <c r="I513" i="35"/>
  <c r="E513" i="35"/>
  <c r="H513" i="35"/>
  <c r="D513" i="35"/>
  <c r="G513" i="35"/>
  <c r="C513" i="35"/>
  <c r="F513" i="35"/>
  <c r="I473" i="35"/>
  <c r="E473" i="35"/>
  <c r="H473" i="35"/>
  <c r="D473" i="35"/>
  <c r="G473" i="35"/>
  <c r="C473" i="35"/>
  <c r="F473" i="35"/>
  <c r="G465" i="35"/>
  <c r="C465" i="35"/>
  <c r="F465" i="35"/>
  <c r="I465" i="35"/>
  <c r="E465" i="35"/>
  <c r="D465" i="35"/>
  <c r="H465" i="35"/>
  <c r="G457" i="35"/>
  <c r="C457" i="35"/>
  <c r="F457" i="35"/>
  <c r="I457" i="35"/>
  <c r="E457" i="35"/>
  <c r="H457" i="35"/>
  <c r="D457" i="35"/>
  <c r="G503" i="35"/>
  <c r="C503" i="35"/>
  <c r="F503" i="35"/>
  <c r="I503" i="35"/>
  <c r="E503" i="35"/>
  <c r="H503" i="35"/>
  <c r="D503" i="35"/>
  <c r="F482" i="35"/>
  <c r="I482" i="35"/>
  <c r="E482" i="35"/>
  <c r="H482" i="35"/>
  <c r="D482" i="35"/>
  <c r="G482" i="35"/>
  <c r="C482" i="35"/>
  <c r="G400" i="35"/>
  <c r="C400" i="35"/>
  <c r="F400" i="35"/>
  <c r="I400" i="35"/>
  <c r="E400" i="35"/>
  <c r="D400" i="35"/>
  <c r="H400" i="35"/>
  <c r="I422" i="35"/>
  <c r="E422" i="35"/>
  <c r="H422" i="35"/>
  <c r="D422" i="35"/>
  <c r="G422" i="35"/>
  <c r="C422" i="35"/>
  <c r="F422" i="35"/>
  <c r="G376" i="35"/>
  <c r="C376" i="35"/>
  <c r="F376" i="35"/>
  <c r="I376" i="35"/>
  <c r="E376" i="35"/>
  <c r="H376" i="35"/>
  <c r="D376" i="35"/>
  <c r="G333" i="35"/>
  <c r="C333" i="35"/>
  <c r="F333" i="35"/>
  <c r="I333" i="35"/>
  <c r="E333" i="35"/>
  <c r="D333" i="35"/>
  <c r="H333" i="35"/>
  <c r="H357" i="35"/>
  <c r="D357" i="35"/>
  <c r="G357" i="35"/>
  <c r="C357" i="35"/>
  <c r="F357" i="35"/>
  <c r="I357" i="35"/>
  <c r="E357" i="35"/>
  <c r="H373" i="35"/>
  <c r="D373" i="35"/>
  <c r="G373" i="35"/>
  <c r="C373" i="35"/>
  <c r="F373" i="35"/>
  <c r="I373" i="35"/>
  <c r="E373" i="35"/>
  <c r="F316" i="35"/>
  <c r="I316" i="35"/>
  <c r="E316" i="35"/>
  <c r="H316" i="35"/>
  <c r="D316" i="35"/>
  <c r="G316" i="35"/>
  <c r="C316" i="35"/>
  <c r="G305" i="35"/>
  <c r="C305" i="35"/>
  <c r="F305" i="35"/>
  <c r="I305" i="35"/>
  <c r="E305" i="35"/>
  <c r="D305" i="35"/>
  <c r="H305" i="35"/>
  <c r="F276" i="35"/>
  <c r="I276" i="35"/>
  <c r="E276" i="35"/>
  <c r="H276" i="35"/>
  <c r="D276" i="35"/>
  <c r="C276" i="35"/>
  <c r="G276" i="35"/>
  <c r="I259" i="35"/>
  <c r="E259" i="35"/>
  <c r="H259" i="35"/>
  <c r="D259" i="35"/>
  <c r="F259" i="35"/>
  <c r="G259" i="35"/>
  <c r="C259" i="35"/>
  <c r="G201" i="35"/>
  <c r="C201" i="35"/>
  <c r="F201" i="35"/>
  <c r="I201" i="35"/>
  <c r="E201" i="35"/>
  <c r="D201" i="35"/>
  <c r="H201" i="35"/>
  <c r="G217" i="35"/>
  <c r="C217" i="35"/>
  <c r="F217" i="35"/>
  <c r="I217" i="35"/>
  <c r="E217" i="35"/>
  <c r="D217" i="35"/>
  <c r="H217" i="35"/>
  <c r="G233" i="35"/>
  <c r="C233" i="35"/>
  <c r="F233" i="35"/>
  <c r="I233" i="35"/>
  <c r="E233" i="35"/>
  <c r="H233" i="35"/>
  <c r="D233" i="35"/>
  <c r="I135" i="35"/>
  <c r="E135" i="35"/>
  <c r="H135" i="35"/>
  <c r="D135" i="35"/>
  <c r="G135" i="35"/>
  <c r="C135" i="35"/>
  <c r="F135" i="35"/>
  <c r="I151" i="35"/>
  <c r="E151" i="35"/>
  <c r="H151" i="35"/>
  <c r="D151" i="35"/>
  <c r="G151" i="35"/>
  <c r="C151" i="35"/>
  <c r="F151" i="35"/>
  <c r="I167" i="35"/>
  <c r="E167" i="35"/>
  <c r="H167" i="35"/>
  <c r="D167" i="35"/>
  <c r="G167" i="35"/>
  <c r="C167" i="35"/>
  <c r="F167" i="35"/>
  <c r="I183" i="35"/>
  <c r="E183" i="35"/>
  <c r="H183" i="35"/>
  <c r="D183" i="35"/>
  <c r="G183" i="35"/>
  <c r="C183" i="35"/>
  <c r="F183" i="35"/>
  <c r="G133" i="35"/>
  <c r="C133" i="35"/>
  <c r="F133" i="35"/>
  <c r="I133" i="35"/>
  <c r="E133" i="35"/>
  <c r="D133" i="35"/>
  <c r="H133" i="35"/>
  <c r="I115" i="35"/>
  <c r="E115" i="35"/>
  <c r="H115" i="35"/>
  <c r="D115" i="35"/>
  <c r="G115" i="35"/>
  <c r="C115" i="35"/>
  <c r="F115" i="35"/>
  <c r="H78" i="35"/>
  <c r="D78" i="35"/>
  <c r="G78" i="35"/>
  <c r="C78" i="35"/>
  <c r="F78" i="35"/>
  <c r="E78" i="35"/>
  <c r="I78" i="35"/>
  <c r="H94" i="35"/>
  <c r="D94" i="35"/>
  <c r="G94" i="35"/>
  <c r="C94" i="35"/>
  <c r="F94" i="35"/>
  <c r="E94" i="35"/>
  <c r="I94" i="35"/>
  <c r="D12" i="35"/>
  <c r="H12" i="35"/>
  <c r="E12" i="35"/>
  <c r="I12" i="35"/>
  <c r="F12" i="35"/>
  <c r="C12" i="35"/>
  <c r="G12" i="35"/>
  <c r="H28" i="35"/>
  <c r="H28" i="34" s="1"/>
  <c r="D28" i="35"/>
  <c r="D28" i="34" s="1"/>
  <c r="G28" i="35"/>
  <c r="C28" i="35"/>
  <c r="F28" i="35"/>
  <c r="I28" i="35"/>
  <c r="E28" i="35"/>
  <c r="G44" i="35"/>
  <c r="C44" i="35"/>
  <c r="F44" i="35"/>
  <c r="I44" i="35"/>
  <c r="E44" i="35"/>
  <c r="H44" i="35"/>
  <c r="D44" i="35"/>
  <c r="F60" i="35"/>
  <c r="F60" i="34" s="1"/>
  <c r="I60" i="35"/>
  <c r="I60" i="34" s="1"/>
  <c r="E60" i="35"/>
  <c r="E60" i="34" s="1"/>
  <c r="H60" i="35"/>
  <c r="H60" i="34" s="1"/>
  <c r="D60" i="35"/>
  <c r="D60" i="34" s="1"/>
  <c r="G60" i="35"/>
  <c r="C60" i="35"/>
  <c r="C60" i="34" s="1"/>
  <c r="F444" i="35"/>
  <c r="I444" i="35"/>
  <c r="E444" i="35"/>
  <c r="H444" i="35"/>
  <c r="D444" i="35"/>
  <c r="G444" i="35"/>
  <c r="C444" i="35"/>
  <c r="H504" i="35"/>
  <c r="D504" i="35"/>
  <c r="G504" i="35"/>
  <c r="C504" i="35"/>
  <c r="F504" i="35"/>
  <c r="I504" i="35"/>
  <c r="E504" i="35"/>
  <c r="H500" i="35"/>
  <c r="D500" i="35"/>
  <c r="G500" i="35"/>
  <c r="C500" i="35"/>
  <c r="F500" i="35"/>
  <c r="I500" i="35"/>
  <c r="E500" i="35"/>
  <c r="N93" i="33"/>
  <c r="R93" i="33"/>
  <c r="Q92" i="33"/>
  <c r="O92" i="33"/>
  <c r="R94" i="33"/>
  <c r="Q93" i="33"/>
  <c r="P92" i="33"/>
  <c r="Q105" i="33"/>
  <c r="O109" i="33"/>
  <c r="N108" i="33"/>
  <c r="Q109" i="33"/>
  <c r="N112" i="33"/>
  <c r="N101" i="33"/>
  <c r="Q102" i="33"/>
  <c r="Q98" i="33"/>
  <c r="N106" i="33"/>
  <c r="N103" i="33"/>
  <c r="N99" i="33"/>
  <c r="N97" i="33"/>
  <c r="N95" i="33"/>
  <c r="N110" i="33"/>
  <c r="O98" i="33"/>
  <c r="O102" i="33"/>
  <c r="Q111" i="33"/>
  <c r="Q107" i="33"/>
  <c r="R106" i="33"/>
  <c r="P108" i="33"/>
  <c r="R110" i="33"/>
  <c r="R103" i="33"/>
  <c r="Q103" i="33"/>
  <c r="R102" i="33"/>
  <c r="Q101" i="33"/>
  <c r="P100" i="33"/>
  <c r="R99" i="33"/>
  <c r="Q99" i="33"/>
  <c r="R98" i="33"/>
  <c r="Q97" i="33"/>
  <c r="P96" i="33"/>
  <c r="R95" i="33"/>
  <c r="Q95" i="33"/>
  <c r="P112" i="33"/>
  <c r="R92" i="33"/>
  <c r="P94" i="33"/>
  <c r="R96" i="33"/>
  <c r="P98" i="33"/>
  <c r="R100" i="33"/>
  <c r="P102" i="33"/>
  <c r="P107" i="33"/>
  <c r="P111" i="33"/>
  <c r="P93" i="33"/>
  <c r="P97" i="33"/>
  <c r="P101" i="33"/>
  <c r="H44" i="34" l="1"/>
  <c r="I44" i="34"/>
  <c r="C44" i="34"/>
  <c r="E28" i="34"/>
  <c r="F28" i="34"/>
  <c r="G28" i="34"/>
  <c r="C12" i="34"/>
  <c r="I12" i="34"/>
  <c r="H12" i="34"/>
  <c r="C47" i="34"/>
  <c r="D47" i="34"/>
  <c r="E47" i="34"/>
  <c r="C30" i="34"/>
  <c r="D30" i="34"/>
  <c r="E30" i="34"/>
  <c r="F59" i="34"/>
  <c r="G59" i="34"/>
  <c r="H59" i="34"/>
  <c r="I59" i="34"/>
  <c r="H27" i="34"/>
  <c r="I27" i="34"/>
  <c r="E11" i="34"/>
  <c r="D11" i="34"/>
  <c r="C11" i="34"/>
  <c r="C26" i="34"/>
  <c r="D26" i="34"/>
  <c r="E10" i="34"/>
  <c r="H68" i="34"/>
  <c r="I68" i="34"/>
  <c r="D23" i="34"/>
  <c r="E23" i="34"/>
  <c r="F7" i="34"/>
  <c r="G7" i="34"/>
  <c r="H7" i="34"/>
  <c r="C34" i="34"/>
  <c r="D34" i="34"/>
  <c r="E45" i="34"/>
  <c r="F45" i="34"/>
  <c r="G45" i="34"/>
  <c r="H45" i="34"/>
  <c r="G60" i="34"/>
  <c r="D44" i="34"/>
  <c r="E44" i="34"/>
  <c r="F44" i="34"/>
  <c r="G44" i="34"/>
  <c r="I28" i="34"/>
  <c r="C28" i="34"/>
  <c r="G12" i="34"/>
  <c r="F12" i="34"/>
  <c r="E12" i="34"/>
  <c r="D12" i="34"/>
  <c r="D31" i="34"/>
  <c r="E31" i="34"/>
  <c r="I15" i="34"/>
  <c r="H15" i="34"/>
  <c r="G15" i="34"/>
  <c r="I24" i="34"/>
  <c r="H25" i="34"/>
  <c r="I25" i="34"/>
  <c r="D9" i="34"/>
  <c r="G47" i="34"/>
  <c r="H47" i="34"/>
  <c r="I47" i="34"/>
  <c r="C59" i="34"/>
  <c r="D59" i="34"/>
  <c r="E59" i="34"/>
  <c r="D27" i="34"/>
  <c r="E27" i="34"/>
  <c r="I11" i="34"/>
  <c r="H11" i="34"/>
  <c r="G11" i="34"/>
  <c r="D68" i="34"/>
  <c r="E68" i="34"/>
  <c r="H23" i="34"/>
  <c r="I23" i="34"/>
  <c r="F8" i="34"/>
  <c r="E8" i="34"/>
  <c r="D8" i="34"/>
  <c r="F30" i="34"/>
  <c r="E14" i="34"/>
  <c r="D14" i="34"/>
  <c r="C14" i="34"/>
  <c r="E58" i="34"/>
  <c r="F58" i="34"/>
  <c r="G58" i="34"/>
  <c r="H58" i="34"/>
  <c r="E26" i="34"/>
  <c r="F26" i="34"/>
  <c r="D10" i="34"/>
  <c r="C10" i="34"/>
  <c r="H57" i="34"/>
  <c r="I57" i="34"/>
  <c r="C57" i="34"/>
  <c r="E36" i="34"/>
  <c r="F36" i="34"/>
  <c r="G36" i="34"/>
  <c r="H36" i="34"/>
  <c r="G22" i="34"/>
  <c r="H22" i="34"/>
  <c r="I22" i="34"/>
  <c r="G69" i="34"/>
  <c r="H69" i="34"/>
  <c r="I69" i="34"/>
  <c r="C37" i="34"/>
  <c r="D37" i="34"/>
  <c r="E37" i="34"/>
  <c r="F21" i="34"/>
  <c r="G21" i="34"/>
  <c r="H21" i="34"/>
  <c r="I21" i="34"/>
  <c r="H48" i="34"/>
  <c r="I48" i="34"/>
  <c r="C48" i="34"/>
  <c r="E32" i="34"/>
  <c r="F32" i="34"/>
  <c r="G32" i="34"/>
  <c r="H32" i="34"/>
  <c r="E67" i="34"/>
  <c r="F67" i="34"/>
  <c r="G67" i="34"/>
  <c r="H67" i="34"/>
  <c r="D66" i="34"/>
  <c r="E66" i="34"/>
  <c r="F66" i="34"/>
  <c r="G66" i="34"/>
  <c r="C50" i="34"/>
  <c r="D50" i="34"/>
  <c r="E50" i="34"/>
  <c r="E34" i="34"/>
  <c r="F34" i="34"/>
  <c r="E49" i="34"/>
  <c r="F49" i="34"/>
  <c r="G49" i="34"/>
  <c r="H49" i="34"/>
  <c r="C33" i="34"/>
  <c r="D33" i="34"/>
  <c r="E33" i="34"/>
  <c r="C29" i="34"/>
  <c r="D29" i="34"/>
  <c r="E29" i="34"/>
  <c r="H13" i="34"/>
  <c r="G13" i="34"/>
  <c r="F13" i="34"/>
  <c r="E13" i="34"/>
  <c r="G30" i="34"/>
  <c r="H30" i="34"/>
  <c r="I30" i="34"/>
  <c r="I14" i="34"/>
  <c r="H14" i="34"/>
  <c r="G14" i="34"/>
  <c r="F14" i="34"/>
  <c r="I58" i="34"/>
  <c r="C58" i="34"/>
  <c r="D58" i="34"/>
  <c r="G26" i="34"/>
  <c r="H26" i="34"/>
  <c r="I26" i="34"/>
  <c r="I10" i="34"/>
  <c r="H10" i="34"/>
  <c r="G10" i="34"/>
  <c r="F10" i="34"/>
  <c r="D57" i="34"/>
  <c r="E57" i="34"/>
  <c r="F57" i="34"/>
  <c r="G57" i="34"/>
  <c r="I36" i="34"/>
  <c r="C36" i="34"/>
  <c r="D36" i="34"/>
  <c r="C7" i="34"/>
  <c r="D7" i="34"/>
  <c r="C22" i="34"/>
  <c r="D22" i="34"/>
  <c r="E22" i="34"/>
  <c r="F22" i="34"/>
  <c r="C69" i="34"/>
  <c r="D69" i="34"/>
  <c r="E69" i="34"/>
  <c r="F69" i="34"/>
  <c r="F37" i="34"/>
  <c r="G37" i="34"/>
  <c r="H37" i="34"/>
  <c r="I37" i="34"/>
  <c r="C21" i="34"/>
  <c r="D21" i="34"/>
  <c r="E21" i="34"/>
  <c r="D48" i="34"/>
  <c r="E48" i="34"/>
  <c r="F48" i="34"/>
  <c r="G48" i="34"/>
  <c r="I32" i="34"/>
  <c r="C32" i="34"/>
  <c r="D32" i="34"/>
  <c r="I67" i="34"/>
  <c r="C67" i="34"/>
  <c r="D67" i="34"/>
  <c r="C35" i="34"/>
  <c r="H66" i="34"/>
  <c r="I66" i="34"/>
  <c r="C66" i="34"/>
  <c r="F50" i="34"/>
  <c r="G50" i="34"/>
  <c r="H50" i="34"/>
  <c r="I50" i="34"/>
  <c r="G34" i="34"/>
  <c r="H34" i="34"/>
  <c r="I34" i="34"/>
  <c r="I49" i="34"/>
  <c r="C49" i="34"/>
  <c r="D49" i="34"/>
  <c r="F33" i="34"/>
  <c r="G33" i="34"/>
  <c r="H33" i="34"/>
  <c r="I33" i="34"/>
  <c r="I45" i="34"/>
  <c r="C45" i="34"/>
  <c r="D45" i="34"/>
  <c r="F29" i="34"/>
  <c r="G29" i="34"/>
  <c r="H29" i="34"/>
  <c r="I29" i="34"/>
  <c r="D13" i="34"/>
  <c r="C13" i="34"/>
  <c r="I13" i="34"/>
  <c r="C64" i="34"/>
  <c r="C62" i="34"/>
  <c r="C55" i="34"/>
  <c r="C53" i="34"/>
  <c r="C51" i="34"/>
  <c r="C42" i="34"/>
  <c r="C40" i="34"/>
  <c r="C38" i="34"/>
  <c r="C17" i="34"/>
  <c r="C19" i="34"/>
  <c r="C61" i="34"/>
  <c r="C52" i="34"/>
  <c r="C39" i="34"/>
  <c r="C16" i="34"/>
  <c r="C63" i="34"/>
  <c r="C54" i="34"/>
  <c r="C41" i="34"/>
  <c r="C18" i="34"/>
  <c r="I64" i="34"/>
  <c r="I63" i="34"/>
  <c r="I62" i="34"/>
  <c r="I61" i="34"/>
  <c r="I55" i="34"/>
  <c r="I54" i="34"/>
  <c r="I53" i="34"/>
  <c r="I52" i="34"/>
  <c r="I51" i="34"/>
  <c r="I38" i="34"/>
  <c r="I39" i="34"/>
  <c r="I40" i="34"/>
  <c r="I41" i="34"/>
  <c r="I42" i="34"/>
  <c r="I16" i="34"/>
  <c r="I18" i="34"/>
  <c r="I17" i="34"/>
  <c r="I19" i="34"/>
  <c r="H63" i="34"/>
  <c r="H61" i="34"/>
  <c r="H54" i="34"/>
  <c r="H52" i="34"/>
  <c r="H38" i="34"/>
  <c r="H39" i="34"/>
  <c r="H64" i="34"/>
  <c r="H55" i="34"/>
  <c r="H51" i="34"/>
  <c r="H40" i="34"/>
  <c r="H41" i="34"/>
  <c r="H42" i="34"/>
  <c r="H16" i="34"/>
  <c r="H17" i="34"/>
  <c r="H18" i="34"/>
  <c r="H19" i="34"/>
  <c r="H62" i="34"/>
  <c r="H53" i="34"/>
  <c r="G64" i="34"/>
  <c r="G63" i="34"/>
  <c r="G62" i="34"/>
  <c r="G61" i="34"/>
  <c r="G55" i="34"/>
  <c r="G54" i="34"/>
  <c r="G53" i="34"/>
  <c r="G52" i="34"/>
  <c r="G51" i="34"/>
  <c r="G39" i="34"/>
  <c r="G38" i="34"/>
  <c r="G40" i="34"/>
  <c r="G41" i="34"/>
  <c r="G17" i="34"/>
  <c r="G19" i="34"/>
  <c r="G42" i="34"/>
  <c r="G16" i="34"/>
  <c r="G18" i="34"/>
  <c r="F64" i="34"/>
  <c r="F62" i="34"/>
  <c r="F55" i="34"/>
  <c r="F53" i="34"/>
  <c r="F51" i="34"/>
  <c r="F38" i="34"/>
  <c r="F39" i="34"/>
  <c r="F40" i="34"/>
  <c r="F63" i="34"/>
  <c r="F54" i="34"/>
  <c r="F41" i="34"/>
  <c r="F42" i="34"/>
  <c r="F16" i="34"/>
  <c r="F17" i="34"/>
  <c r="F18" i="34"/>
  <c r="F19" i="34"/>
  <c r="F61" i="34"/>
  <c r="F52" i="34"/>
  <c r="E64" i="34"/>
  <c r="E63" i="34"/>
  <c r="E62" i="34"/>
  <c r="E61" i="34"/>
  <c r="E55" i="34"/>
  <c r="E54" i="34"/>
  <c r="E53" i="34"/>
  <c r="E52" i="34"/>
  <c r="E51" i="34"/>
  <c r="E38" i="34"/>
  <c r="E40" i="34"/>
  <c r="E39" i="34"/>
  <c r="E41" i="34"/>
  <c r="E42" i="34"/>
  <c r="E16" i="34"/>
  <c r="E18" i="34"/>
  <c r="E17" i="34"/>
  <c r="E19" i="34"/>
  <c r="D63" i="34"/>
  <c r="D61" i="34"/>
  <c r="D54" i="34"/>
  <c r="D52" i="34"/>
  <c r="D38" i="34"/>
  <c r="D39" i="34"/>
  <c r="D40" i="34"/>
  <c r="D62" i="34"/>
  <c r="D53" i="34"/>
  <c r="D41" i="34"/>
  <c r="D42" i="34"/>
  <c r="D16" i="34"/>
  <c r="D17" i="34"/>
  <c r="D18" i="34"/>
  <c r="D19" i="34"/>
  <c r="D64" i="34"/>
  <c r="D55" i="34"/>
  <c r="D51" i="34"/>
  <c r="W635" i="7"/>
  <c r="W654" i="7" s="1"/>
  <c r="V635" i="7"/>
  <c r="V654" i="7" s="1"/>
  <c r="U635" i="7"/>
  <c r="U654" i="7" s="1"/>
  <c r="T635" i="7"/>
  <c r="T654" i="7" s="1"/>
  <c r="S635" i="7"/>
  <c r="S654" i="7" s="1"/>
  <c r="R635" i="7"/>
  <c r="R654" i="7" s="1"/>
  <c r="Q635" i="7"/>
  <c r="Q654" i="7" s="1"/>
  <c r="P635" i="7"/>
  <c r="P654" i="7" s="1"/>
  <c r="K635" i="7"/>
  <c r="K654" i="7" s="1"/>
  <c r="J635" i="7"/>
  <c r="J654" i="7" s="1"/>
  <c r="I635" i="7"/>
  <c r="I654" i="7" s="1"/>
  <c r="H635" i="7"/>
  <c r="H654" i="7" s="1"/>
  <c r="G635" i="7"/>
  <c r="G654" i="7" s="1"/>
  <c r="F635" i="7"/>
  <c r="F654" i="7" s="1"/>
  <c r="E635" i="7"/>
  <c r="E654" i="7" s="1"/>
  <c r="D635" i="7"/>
  <c r="D654" i="7" s="1"/>
  <c r="C635" i="7"/>
  <c r="C654" i="7" s="1"/>
  <c r="C637" i="7" l="1"/>
  <c r="D637" i="7"/>
  <c r="E637" i="7"/>
  <c r="F637" i="7"/>
  <c r="G637" i="7"/>
  <c r="H637" i="7"/>
  <c r="I637" i="7"/>
  <c r="J637" i="7"/>
  <c r="K637" i="7"/>
  <c r="L637" i="7"/>
  <c r="M637" i="7"/>
  <c r="N637" i="7"/>
  <c r="O637" i="7"/>
  <c r="P637" i="7"/>
  <c r="Q637" i="7"/>
  <c r="R637" i="7"/>
  <c r="S637" i="7"/>
  <c r="T637" i="7"/>
  <c r="U637" i="7"/>
  <c r="V637" i="7"/>
  <c r="W637" i="7"/>
  <c r="X637" i="7"/>
  <c r="Y637" i="7"/>
  <c r="Z637" i="7"/>
  <c r="AA637" i="7"/>
  <c r="N92" i="12"/>
  <c r="O92" i="12"/>
  <c r="P92" i="12"/>
  <c r="Q92" i="12"/>
  <c r="R92" i="12"/>
  <c r="S92" i="12"/>
  <c r="N93" i="12"/>
  <c r="O93" i="12"/>
  <c r="P93" i="12"/>
  <c r="Q93" i="12"/>
  <c r="R93" i="12"/>
  <c r="S93" i="12"/>
  <c r="N94" i="12"/>
  <c r="O94" i="12"/>
  <c r="P94" i="12"/>
  <c r="Q94" i="12"/>
  <c r="R94" i="12"/>
  <c r="S94" i="12"/>
  <c r="N95" i="12"/>
  <c r="O95" i="12"/>
  <c r="P95" i="12"/>
  <c r="Q95" i="12"/>
  <c r="R95" i="12"/>
  <c r="S95" i="12"/>
  <c r="N96" i="12"/>
  <c r="O96" i="12"/>
  <c r="P96" i="12"/>
  <c r="Q96" i="12"/>
  <c r="R96" i="12"/>
  <c r="S96" i="12"/>
  <c r="N97" i="12"/>
  <c r="O97" i="12"/>
  <c r="P97" i="12"/>
  <c r="Q97" i="12"/>
  <c r="R97" i="12"/>
  <c r="S97" i="12"/>
  <c r="N98" i="12"/>
  <c r="O98" i="12"/>
  <c r="P98" i="12"/>
  <c r="Q98" i="12"/>
  <c r="R98" i="12"/>
  <c r="S98" i="12"/>
  <c r="N99" i="12"/>
  <c r="O99" i="12"/>
  <c r="P99" i="12"/>
  <c r="Q99" i="12"/>
  <c r="R99" i="12"/>
  <c r="S99" i="12"/>
  <c r="N100" i="12"/>
  <c r="O100" i="12"/>
  <c r="P100" i="12"/>
  <c r="Q100" i="12"/>
  <c r="R100" i="12"/>
  <c r="S100" i="12"/>
  <c r="N101" i="12"/>
  <c r="O101" i="12"/>
  <c r="P101" i="12"/>
  <c r="Q101" i="12"/>
  <c r="R101" i="12"/>
  <c r="S101" i="12"/>
  <c r="N102" i="12"/>
  <c r="O102" i="12"/>
  <c r="P102" i="12"/>
  <c r="Q102" i="12"/>
  <c r="R102" i="12"/>
  <c r="S102" i="12"/>
  <c r="N103" i="12"/>
  <c r="O103" i="12"/>
  <c r="P103" i="12"/>
  <c r="Q103" i="12"/>
  <c r="R103" i="12"/>
  <c r="S103" i="12"/>
  <c r="N105" i="12"/>
  <c r="O105" i="12"/>
  <c r="P105" i="12"/>
  <c r="Q105" i="12"/>
  <c r="R105" i="12"/>
  <c r="S105" i="12"/>
  <c r="N106" i="12"/>
  <c r="O106" i="12"/>
  <c r="P106" i="12"/>
  <c r="Q106" i="12"/>
  <c r="R106" i="12"/>
  <c r="S106" i="12"/>
  <c r="N107" i="12"/>
  <c r="O107" i="12"/>
  <c r="P107" i="12"/>
  <c r="Q107" i="12"/>
  <c r="R107" i="12"/>
  <c r="S107" i="12"/>
  <c r="N108" i="12"/>
  <c r="O108" i="12"/>
  <c r="P108" i="12"/>
  <c r="Q108" i="12"/>
  <c r="R108" i="12"/>
  <c r="S108" i="12"/>
  <c r="N109" i="12"/>
  <c r="O109" i="12"/>
  <c r="P109" i="12"/>
  <c r="Q109" i="12"/>
  <c r="R109" i="12"/>
  <c r="S109" i="12"/>
  <c r="N110" i="12"/>
  <c r="O110" i="12"/>
  <c r="P110" i="12"/>
  <c r="Q110" i="12"/>
  <c r="R110" i="12"/>
  <c r="S110" i="12"/>
  <c r="N111" i="12"/>
  <c r="O111" i="12"/>
  <c r="P111" i="12"/>
  <c r="Q111" i="12"/>
  <c r="R111" i="12"/>
  <c r="S111" i="12"/>
  <c r="N112" i="12"/>
  <c r="O112" i="12"/>
  <c r="P112" i="12"/>
  <c r="Q112" i="12"/>
  <c r="R112" i="12"/>
  <c r="S112" i="12"/>
  <c r="C638" i="7"/>
  <c r="D638" i="7"/>
  <c r="E638" i="7"/>
  <c r="F638" i="7"/>
  <c r="G638" i="7"/>
  <c r="H638" i="7"/>
  <c r="I638" i="7"/>
  <c r="J638" i="7"/>
  <c r="K638" i="7"/>
  <c r="L638" i="7"/>
  <c r="M638" i="7"/>
  <c r="N638" i="7"/>
  <c r="O638" i="7"/>
  <c r="P638" i="7"/>
  <c r="Q638" i="7"/>
  <c r="R638" i="7"/>
  <c r="S638" i="7"/>
  <c r="T638" i="7"/>
  <c r="U638" i="7"/>
  <c r="V638" i="7"/>
  <c r="W638" i="7"/>
  <c r="X638" i="7"/>
  <c r="Y638" i="7"/>
  <c r="Z638" i="7"/>
  <c r="AA638" i="7"/>
  <c r="N92" i="14"/>
  <c r="O92" i="14"/>
  <c r="P92" i="14"/>
  <c r="Q92" i="14"/>
  <c r="R92" i="14"/>
  <c r="S92" i="14"/>
  <c r="N93" i="14"/>
  <c r="O93" i="14"/>
  <c r="P93" i="14"/>
  <c r="Q93" i="14"/>
  <c r="R93" i="14"/>
  <c r="S93" i="14"/>
  <c r="N94" i="14"/>
  <c r="O94" i="14"/>
  <c r="P94" i="14"/>
  <c r="Q94" i="14"/>
  <c r="R94" i="14"/>
  <c r="S94" i="14"/>
  <c r="N95" i="14"/>
  <c r="O95" i="14"/>
  <c r="P95" i="14"/>
  <c r="Q95" i="14"/>
  <c r="R95" i="14"/>
  <c r="S95" i="14"/>
  <c r="N96" i="14"/>
  <c r="O96" i="14"/>
  <c r="P96" i="14"/>
  <c r="Q96" i="14"/>
  <c r="R96" i="14"/>
  <c r="S96" i="14"/>
  <c r="N97" i="14"/>
  <c r="O97" i="14"/>
  <c r="P97" i="14"/>
  <c r="Q97" i="14"/>
  <c r="R97" i="14"/>
  <c r="S97" i="14"/>
  <c r="N98" i="14"/>
  <c r="O98" i="14"/>
  <c r="P98" i="14"/>
  <c r="Q98" i="14"/>
  <c r="R98" i="14"/>
  <c r="S98" i="14"/>
  <c r="N99" i="14"/>
  <c r="O99" i="14"/>
  <c r="P99" i="14"/>
  <c r="Q99" i="14"/>
  <c r="R99" i="14"/>
  <c r="S99" i="14"/>
  <c r="N100" i="14"/>
  <c r="O100" i="14"/>
  <c r="P100" i="14"/>
  <c r="Q100" i="14"/>
  <c r="R100" i="14"/>
  <c r="S100" i="14"/>
  <c r="N101" i="14"/>
  <c r="O101" i="14"/>
  <c r="P101" i="14"/>
  <c r="Q101" i="14"/>
  <c r="R101" i="14"/>
  <c r="S101" i="14"/>
  <c r="N102" i="14"/>
  <c r="O102" i="14"/>
  <c r="P102" i="14"/>
  <c r="Q102" i="14"/>
  <c r="R102" i="14"/>
  <c r="S102" i="14"/>
  <c r="N103" i="14"/>
  <c r="O103" i="14"/>
  <c r="P103" i="14"/>
  <c r="Q103" i="14"/>
  <c r="R103" i="14"/>
  <c r="S103" i="14"/>
  <c r="N105" i="14"/>
  <c r="O105" i="14"/>
  <c r="P105" i="14"/>
  <c r="Q105" i="14"/>
  <c r="R105" i="14"/>
  <c r="S105" i="14"/>
  <c r="N106" i="14"/>
  <c r="O106" i="14"/>
  <c r="P106" i="14"/>
  <c r="Q106" i="14"/>
  <c r="R106" i="14"/>
  <c r="S106" i="14"/>
  <c r="N107" i="14"/>
  <c r="O107" i="14"/>
  <c r="P107" i="14"/>
  <c r="Q107" i="14"/>
  <c r="R107" i="14"/>
  <c r="S107" i="14"/>
  <c r="N108" i="14"/>
  <c r="O108" i="14"/>
  <c r="P108" i="14"/>
  <c r="Q108" i="14"/>
  <c r="R108" i="14"/>
  <c r="S108" i="14"/>
  <c r="N109" i="14"/>
  <c r="O109" i="14"/>
  <c r="P109" i="14"/>
  <c r="Q109" i="14"/>
  <c r="R109" i="14"/>
  <c r="S109" i="14"/>
  <c r="N110" i="14"/>
  <c r="O110" i="14"/>
  <c r="P110" i="14"/>
  <c r="Q110" i="14"/>
  <c r="R110" i="14"/>
  <c r="S110" i="14"/>
  <c r="N111" i="14"/>
  <c r="O111" i="14"/>
  <c r="P111" i="14"/>
  <c r="Q111" i="14"/>
  <c r="R111" i="14"/>
  <c r="S111" i="14"/>
  <c r="N112" i="14"/>
  <c r="O112" i="14"/>
  <c r="P112" i="14"/>
  <c r="Q112" i="14"/>
  <c r="R112" i="14"/>
  <c r="S112" i="14"/>
  <c r="C639" i="7"/>
  <c r="D639" i="7"/>
  <c r="E639" i="7"/>
  <c r="F639" i="7"/>
  <c r="G639" i="7"/>
  <c r="H639" i="7"/>
  <c r="I639" i="7"/>
  <c r="J639" i="7"/>
  <c r="K639" i="7"/>
  <c r="L639" i="7"/>
  <c r="M639" i="7"/>
  <c r="N639" i="7"/>
  <c r="O639" i="7"/>
  <c r="P639" i="7"/>
  <c r="Q639" i="7"/>
  <c r="R639" i="7"/>
  <c r="S639" i="7"/>
  <c r="T639" i="7"/>
  <c r="U639" i="7"/>
  <c r="V639" i="7"/>
  <c r="W639" i="7"/>
  <c r="X639" i="7"/>
  <c r="Y639" i="7"/>
  <c r="Z639" i="7"/>
  <c r="AA639" i="7"/>
  <c r="N92" i="15"/>
  <c r="O92" i="15"/>
  <c r="P92" i="15"/>
  <c r="Q92" i="15"/>
  <c r="R92" i="15"/>
  <c r="S92" i="15"/>
  <c r="N93" i="15"/>
  <c r="O93" i="15"/>
  <c r="P93" i="15"/>
  <c r="Q93" i="15"/>
  <c r="R93" i="15"/>
  <c r="S93" i="15"/>
  <c r="N94" i="15"/>
  <c r="O94" i="15"/>
  <c r="P94" i="15"/>
  <c r="Q94" i="15"/>
  <c r="R94" i="15"/>
  <c r="S94" i="15"/>
  <c r="N95" i="15"/>
  <c r="O95" i="15"/>
  <c r="P95" i="15"/>
  <c r="Q95" i="15"/>
  <c r="R95" i="15"/>
  <c r="S95" i="15"/>
  <c r="N96" i="15"/>
  <c r="O96" i="15"/>
  <c r="P96" i="15"/>
  <c r="Q96" i="15"/>
  <c r="R96" i="15"/>
  <c r="S96" i="15"/>
  <c r="N97" i="15"/>
  <c r="O97" i="15"/>
  <c r="P97" i="15"/>
  <c r="Q97" i="15"/>
  <c r="R97" i="15"/>
  <c r="S97" i="15"/>
  <c r="N98" i="15"/>
  <c r="O98" i="15"/>
  <c r="P98" i="15"/>
  <c r="Q98" i="15"/>
  <c r="R98" i="15"/>
  <c r="S98" i="15"/>
  <c r="N99" i="15"/>
  <c r="O99" i="15"/>
  <c r="P99" i="15"/>
  <c r="Q99" i="15"/>
  <c r="R99" i="15"/>
  <c r="S99" i="15"/>
  <c r="N100" i="15"/>
  <c r="O100" i="15"/>
  <c r="P100" i="15"/>
  <c r="Q100" i="15"/>
  <c r="R100" i="15"/>
  <c r="S100" i="15"/>
  <c r="N101" i="15"/>
  <c r="O101" i="15"/>
  <c r="P101" i="15"/>
  <c r="Q101" i="15"/>
  <c r="R101" i="15"/>
  <c r="S101" i="15"/>
  <c r="N102" i="15"/>
  <c r="O102" i="15"/>
  <c r="P102" i="15"/>
  <c r="Q102" i="15"/>
  <c r="R102" i="15"/>
  <c r="S102" i="15"/>
  <c r="N103" i="15"/>
  <c r="O103" i="15"/>
  <c r="P103" i="15"/>
  <c r="Q103" i="15"/>
  <c r="R103" i="15"/>
  <c r="S103" i="15"/>
  <c r="N105" i="15"/>
  <c r="O105" i="15"/>
  <c r="P105" i="15"/>
  <c r="Q105" i="15"/>
  <c r="R105" i="15"/>
  <c r="S105" i="15"/>
  <c r="N106" i="15"/>
  <c r="O106" i="15"/>
  <c r="P106" i="15"/>
  <c r="Q106" i="15"/>
  <c r="R106" i="15"/>
  <c r="S106" i="15"/>
  <c r="N107" i="15"/>
  <c r="O107" i="15"/>
  <c r="P107" i="15"/>
  <c r="Q107" i="15"/>
  <c r="R107" i="15"/>
  <c r="S107" i="15"/>
  <c r="N108" i="15"/>
  <c r="O108" i="15"/>
  <c r="P108" i="15"/>
  <c r="Q108" i="15"/>
  <c r="R108" i="15"/>
  <c r="S108" i="15"/>
  <c r="N109" i="15"/>
  <c r="O109" i="15"/>
  <c r="P109" i="15"/>
  <c r="Q109" i="15"/>
  <c r="R109" i="15"/>
  <c r="S109" i="15"/>
  <c r="N110" i="15"/>
  <c r="O110" i="15"/>
  <c r="P110" i="15"/>
  <c r="Q110" i="15"/>
  <c r="R110" i="15"/>
  <c r="S110" i="15"/>
  <c r="N111" i="15"/>
  <c r="O111" i="15"/>
  <c r="P111" i="15"/>
  <c r="Q111" i="15"/>
  <c r="R111" i="15"/>
  <c r="S111" i="15"/>
  <c r="N112" i="15"/>
  <c r="O112" i="15"/>
  <c r="P112" i="15"/>
  <c r="Q112" i="15"/>
  <c r="R112" i="15"/>
  <c r="S112" i="15"/>
  <c r="C640" i="7"/>
  <c r="D640" i="7"/>
  <c r="E640" i="7"/>
  <c r="F640" i="7"/>
  <c r="G640" i="7"/>
  <c r="H640" i="7"/>
  <c r="I640" i="7"/>
  <c r="J640" i="7"/>
  <c r="K640" i="7"/>
  <c r="L640" i="7"/>
  <c r="M640" i="7"/>
  <c r="N640" i="7"/>
  <c r="O640" i="7"/>
  <c r="P640" i="7"/>
  <c r="Q640" i="7"/>
  <c r="R640" i="7"/>
  <c r="S640" i="7"/>
  <c r="T640" i="7"/>
  <c r="U640" i="7"/>
  <c r="V640" i="7"/>
  <c r="W640" i="7"/>
  <c r="X640" i="7"/>
  <c r="Y640" i="7"/>
  <c r="Z640" i="7"/>
  <c r="AA640" i="7"/>
  <c r="N92" i="16"/>
  <c r="O92" i="16"/>
  <c r="P92" i="16"/>
  <c r="Q92" i="16"/>
  <c r="R92" i="16"/>
  <c r="S92" i="16"/>
  <c r="N93" i="16"/>
  <c r="O93" i="16"/>
  <c r="P93" i="16"/>
  <c r="Q93" i="16"/>
  <c r="R93" i="16"/>
  <c r="S93" i="16"/>
  <c r="N94" i="16"/>
  <c r="O94" i="16"/>
  <c r="P94" i="16"/>
  <c r="Q94" i="16"/>
  <c r="R94" i="16"/>
  <c r="S94" i="16"/>
  <c r="N95" i="16"/>
  <c r="O95" i="16"/>
  <c r="P95" i="16"/>
  <c r="Q95" i="16"/>
  <c r="R95" i="16"/>
  <c r="S95" i="16"/>
  <c r="N96" i="16"/>
  <c r="O96" i="16"/>
  <c r="P96" i="16"/>
  <c r="Q96" i="16"/>
  <c r="R96" i="16"/>
  <c r="S96" i="16"/>
  <c r="N97" i="16"/>
  <c r="O97" i="16"/>
  <c r="P97" i="16"/>
  <c r="Q97" i="16"/>
  <c r="R97" i="16"/>
  <c r="S97" i="16"/>
  <c r="N98" i="16"/>
  <c r="O98" i="16"/>
  <c r="P98" i="16"/>
  <c r="Q98" i="16"/>
  <c r="R98" i="16"/>
  <c r="S98" i="16"/>
  <c r="N99" i="16"/>
  <c r="O99" i="16"/>
  <c r="P99" i="16"/>
  <c r="Q99" i="16"/>
  <c r="R99" i="16"/>
  <c r="S99" i="16"/>
  <c r="N100" i="16"/>
  <c r="O100" i="16"/>
  <c r="P100" i="16"/>
  <c r="Q100" i="16"/>
  <c r="R100" i="16"/>
  <c r="S100" i="16"/>
  <c r="N101" i="16"/>
  <c r="O101" i="16"/>
  <c r="P101" i="16"/>
  <c r="Q101" i="16"/>
  <c r="R101" i="16"/>
  <c r="S101" i="16"/>
  <c r="N102" i="16"/>
  <c r="O102" i="16"/>
  <c r="P102" i="16"/>
  <c r="Q102" i="16"/>
  <c r="R102" i="16"/>
  <c r="S102" i="16"/>
  <c r="N103" i="16"/>
  <c r="O103" i="16"/>
  <c r="P103" i="16"/>
  <c r="Q103" i="16"/>
  <c r="R103" i="16"/>
  <c r="S103" i="16"/>
  <c r="N105" i="16"/>
  <c r="O105" i="16"/>
  <c r="P105" i="16"/>
  <c r="Q105" i="16"/>
  <c r="R105" i="16"/>
  <c r="S105" i="16"/>
  <c r="N106" i="16"/>
  <c r="O106" i="16"/>
  <c r="P106" i="16"/>
  <c r="Q106" i="16"/>
  <c r="R106" i="16"/>
  <c r="S106" i="16"/>
  <c r="N107" i="16"/>
  <c r="O107" i="16"/>
  <c r="P107" i="16"/>
  <c r="Q107" i="16"/>
  <c r="R107" i="16"/>
  <c r="S107" i="16"/>
  <c r="N108" i="16"/>
  <c r="O108" i="16"/>
  <c r="P108" i="16"/>
  <c r="Q108" i="16"/>
  <c r="R108" i="16"/>
  <c r="S108" i="16"/>
  <c r="N109" i="16"/>
  <c r="O109" i="16"/>
  <c r="P109" i="16"/>
  <c r="Q109" i="16"/>
  <c r="R109" i="16"/>
  <c r="S109" i="16"/>
  <c r="N110" i="16"/>
  <c r="O110" i="16"/>
  <c r="P110" i="16"/>
  <c r="Q110" i="16"/>
  <c r="R110" i="16"/>
  <c r="S110" i="16"/>
  <c r="N111" i="16"/>
  <c r="O111" i="16"/>
  <c r="P111" i="16"/>
  <c r="Q111" i="16"/>
  <c r="R111" i="16"/>
  <c r="S111" i="16"/>
  <c r="N112" i="16"/>
  <c r="O112" i="16"/>
  <c r="P112" i="16"/>
  <c r="Q112" i="16"/>
  <c r="R112" i="16"/>
  <c r="S112" i="16"/>
  <c r="C641" i="7"/>
  <c r="D641" i="7"/>
  <c r="E641" i="7"/>
  <c r="F641" i="7"/>
  <c r="G641" i="7"/>
  <c r="H641" i="7"/>
  <c r="I641" i="7"/>
  <c r="J641" i="7"/>
  <c r="K641" i="7"/>
  <c r="L641" i="7"/>
  <c r="M641" i="7"/>
  <c r="N641" i="7"/>
  <c r="O641" i="7"/>
  <c r="P641" i="7"/>
  <c r="Q641" i="7"/>
  <c r="R641" i="7"/>
  <c r="S641" i="7"/>
  <c r="T641" i="7"/>
  <c r="U641" i="7"/>
  <c r="V641" i="7"/>
  <c r="W641" i="7"/>
  <c r="X641" i="7"/>
  <c r="Y641" i="7"/>
  <c r="Z641" i="7"/>
  <c r="AA641" i="7"/>
  <c r="N92" i="18"/>
  <c r="O92" i="18"/>
  <c r="P92" i="18"/>
  <c r="Q92" i="18"/>
  <c r="R92" i="18"/>
  <c r="S92" i="18"/>
  <c r="N93" i="18"/>
  <c r="O93" i="18"/>
  <c r="P93" i="18"/>
  <c r="Q93" i="18"/>
  <c r="R93" i="18"/>
  <c r="S93" i="18"/>
  <c r="N94" i="18"/>
  <c r="O94" i="18"/>
  <c r="P94" i="18"/>
  <c r="Q94" i="18"/>
  <c r="R94" i="18"/>
  <c r="S94" i="18"/>
  <c r="N95" i="18"/>
  <c r="O95" i="18"/>
  <c r="P95" i="18"/>
  <c r="Q95" i="18"/>
  <c r="R95" i="18"/>
  <c r="S95" i="18"/>
  <c r="N96" i="18"/>
  <c r="O96" i="18"/>
  <c r="P96" i="18"/>
  <c r="Q96" i="18"/>
  <c r="R96" i="18"/>
  <c r="S96" i="18"/>
  <c r="N97" i="18"/>
  <c r="O97" i="18"/>
  <c r="P97" i="18"/>
  <c r="Q97" i="18"/>
  <c r="R97" i="18"/>
  <c r="S97" i="18"/>
  <c r="N98" i="18"/>
  <c r="O98" i="18"/>
  <c r="P98" i="18"/>
  <c r="Q98" i="18"/>
  <c r="R98" i="18"/>
  <c r="S98" i="18"/>
  <c r="N99" i="18"/>
  <c r="O99" i="18"/>
  <c r="P99" i="18"/>
  <c r="Q99" i="18"/>
  <c r="R99" i="18"/>
  <c r="S99" i="18"/>
  <c r="N100" i="18"/>
  <c r="O100" i="18"/>
  <c r="P100" i="18"/>
  <c r="Q100" i="18"/>
  <c r="R100" i="18"/>
  <c r="S100" i="18"/>
  <c r="N101" i="18"/>
  <c r="O101" i="18"/>
  <c r="P101" i="18"/>
  <c r="Q101" i="18"/>
  <c r="R101" i="18"/>
  <c r="S101" i="18"/>
  <c r="N102" i="18"/>
  <c r="O102" i="18"/>
  <c r="P102" i="18"/>
  <c r="Q102" i="18"/>
  <c r="R102" i="18"/>
  <c r="S102" i="18"/>
  <c r="N103" i="18"/>
  <c r="O103" i="18"/>
  <c r="P103" i="18"/>
  <c r="Q103" i="18"/>
  <c r="R103" i="18"/>
  <c r="S103" i="18"/>
  <c r="N105" i="18"/>
  <c r="O105" i="18"/>
  <c r="P105" i="18"/>
  <c r="Q105" i="18"/>
  <c r="R105" i="18"/>
  <c r="S105" i="18"/>
  <c r="N106" i="18"/>
  <c r="O106" i="18"/>
  <c r="P106" i="18"/>
  <c r="Q106" i="18"/>
  <c r="R106" i="18"/>
  <c r="S106" i="18"/>
  <c r="N107" i="18"/>
  <c r="O107" i="18"/>
  <c r="P107" i="18"/>
  <c r="Q107" i="18"/>
  <c r="R107" i="18"/>
  <c r="S107" i="18"/>
  <c r="N108" i="18"/>
  <c r="O108" i="18"/>
  <c r="P108" i="18"/>
  <c r="Q108" i="18"/>
  <c r="R108" i="18"/>
  <c r="S108" i="18"/>
  <c r="N109" i="18"/>
  <c r="O109" i="18"/>
  <c r="P109" i="18"/>
  <c r="Q109" i="18"/>
  <c r="R109" i="18"/>
  <c r="S109" i="18"/>
  <c r="N110" i="18"/>
  <c r="O110" i="18"/>
  <c r="P110" i="18"/>
  <c r="Q110" i="18"/>
  <c r="R110" i="18"/>
  <c r="S110" i="18"/>
  <c r="N111" i="18"/>
  <c r="O111" i="18"/>
  <c r="P111" i="18"/>
  <c r="Q111" i="18"/>
  <c r="R111" i="18"/>
  <c r="S111" i="18"/>
  <c r="N112" i="18"/>
  <c r="O112" i="18"/>
  <c r="P112" i="18"/>
  <c r="Q112" i="18"/>
  <c r="R112" i="18"/>
  <c r="S112" i="18"/>
  <c r="C642" i="7"/>
  <c r="D642" i="7"/>
  <c r="E642" i="7"/>
  <c r="F642" i="7"/>
  <c r="G642" i="7"/>
  <c r="H642" i="7"/>
  <c r="I642" i="7"/>
  <c r="J642" i="7"/>
  <c r="K642" i="7"/>
  <c r="L642" i="7"/>
  <c r="M642" i="7"/>
  <c r="N642" i="7"/>
  <c r="O642" i="7"/>
  <c r="P642" i="7"/>
  <c r="Q642" i="7"/>
  <c r="R642" i="7"/>
  <c r="S642" i="7"/>
  <c r="T642" i="7"/>
  <c r="U642" i="7"/>
  <c r="V642" i="7"/>
  <c r="W642" i="7"/>
  <c r="X642" i="7"/>
  <c r="Y642" i="7"/>
  <c r="Z642" i="7"/>
  <c r="AA642" i="7"/>
  <c r="N92" i="17"/>
  <c r="O92" i="17"/>
  <c r="P92" i="17"/>
  <c r="Q92" i="17"/>
  <c r="R92" i="17"/>
  <c r="S92" i="17"/>
  <c r="N93" i="17"/>
  <c r="O93" i="17"/>
  <c r="P93" i="17"/>
  <c r="Q93" i="17"/>
  <c r="R93" i="17"/>
  <c r="S93" i="17"/>
  <c r="N94" i="17"/>
  <c r="O94" i="17"/>
  <c r="P94" i="17"/>
  <c r="Q94" i="17"/>
  <c r="R94" i="17"/>
  <c r="S94" i="17"/>
  <c r="N95" i="17"/>
  <c r="O95" i="17"/>
  <c r="P95" i="17"/>
  <c r="Q95" i="17"/>
  <c r="R95" i="17"/>
  <c r="S95" i="17"/>
  <c r="N96" i="17"/>
  <c r="O96" i="17"/>
  <c r="P96" i="17"/>
  <c r="Q96" i="17"/>
  <c r="R96" i="17"/>
  <c r="S96" i="17"/>
  <c r="N97" i="17"/>
  <c r="O97" i="17"/>
  <c r="P97" i="17"/>
  <c r="Q97" i="17"/>
  <c r="R97" i="17"/>
  <c r="S97" i="17"/>
  <c r="N98" i="17"/>
  <c r="O98" i="17"/>
  <c r="P98" i="17"/>
  <c r="Q98" i="17"/>
  <c r="R98" i="17"/>
  <c r="S98" i="17"/>
  <c r="N99" i="17"/>
  <c r="O99" i="17"/>
  <c r="P99" i="17"/>
  <c r="Q99" i="17"/>
  <c r="R99" i="17"/>
  <c r="S99" i="17"/>
  <c r="N100" i="17"/>
  <c r="O100" i="17"/>
  <c r="P100" i="17"/>
  <c r="Q100" i="17"/>
  <c r="R100" i="17"/>
  <c r="S100" i="17"/>
  <c r="N101" i="17"/>
  <c r="O101" i="17"/>
  <c r="P101" i="17"/>
  <c r="Q101" i="17"/>
  <c r="R101" i="17"/>
  <c r="S101" i="17"/>
  <c r="N102" i="17"/>
  <c r="O102" i="17"/>
  <c r="P102" i="17"/>
  <c r="Q102" i="17"/>
  <c r="R102" i="17"/>
  <c r="S102" i="17"/>
  <c r="N103" i="17"/>
  <c r="O103" i="17"/>
  <c r="P103" i="17"/>
  <c r="Q103" i="17"/>
  <c r="R103" i="17"/>
  <c r="S103" i="17"/>
  <c r="N105" i="17"/>
  <c r="O105" i="17"/>
  <c r="P105" i="17"/>
  <c r="Q105" i="17"/>
  <c r="R105" i="17"/>
  <c r="S105" i="17"/>
  <c r="N106" i="17"/>
  <c r="O106" i="17"/>
  <c r="P106" i="17"/>
  <c r="Q106" i="17"/>
  <c r="R106" i="17"/>
  <c r="S106" i="17"/>
  <c r="N107" i="17"/>
  <c r="O107" i="17"/>
  <c r="P107" i="17"/>
  <c r="Q107" i="17"/>
  <c r="R107" i="17"/>
  <c r="S107" i="17"/>
  <c r="N108" i="17"/>
  <c r="O108" i="17"/>
  <c r="P108" i="17"/>
  <c r="Q108" i="17"/>
  <c r="R108" i="17"/>
  <c r="S108" i="17"/>
  <c r="N109" i="17"/>
  <c r="O109" i="17"/>
  <c r="P109" i="17"/>
  <c r="Q109" i="17"/>
  <c r="R109" i="17"/>
  <c r="S109" i="17"/>
  <c r="N110" i="17"/>
  <c r="O110" i="17"/>
  <c r="P110" i="17"/>
  <c r="Q110" i="17"/>
  <c r="R110" i="17"/>
  <c r="S110" i="17"/>
  <c r="N111" i="17"/>
  <c r="O111" i="17"/>
  <c r="P111" i="17"/>
  <c r="Q111" i="17"/>
  <c r="R111" i="17"/>
  <c r="S111" i="17"/>
  <c r="N112" i="17"/>
  <c r="O112" i="17"/>
  <c r="P112" i="17"/>
  <c r="Q112" i="17"/>
  <c r="R112" i="17"/>
  <c r="S112" i="17"/>
  <c r="C643" i="7"/>
  <c r="D643" i="7"/>
  <c r="E643" i="7"/>
  <c r="F643" i="7"/>
  <c r="G643" i="7"/>
  <c r="H643" i="7"/>
  <c r="I643" i="7"/>
  <c r="J643" i="7"/>
  <c r="K643" i="7"/>
  <c r="L643" i="7"/>
  <c r="M643" i="7"/>
  <c r="N643" i="7"/>
  <c r="O643" i="7"/>
  <c r="P643" i="7"/>
  <c r="Q643" i="7"/>
  <c r="R643" i="7"/>
  <c r="S643" i="7"/>
  <c r="T643" i="7"/>
  <c r="U643" i="7"/>
  <c r="V643" i="7"/>
  <c r="W643" i="7"/>
  <c r="X643" i="7"/>
  <c r="Y643" i="7"/>
  <c r="Z643" i="7"/>
  <c r="AA643" i="7"/>
  <c r="N92" i="19"/>
  <c r="O92" i="19"/>
  <c r="P92" i="19"/>
  <c r="Q92" i="19"/>
  <c r="R92" i="19"/>
  <c r="S92" i="19"/>
  <c r="N93" i="19"/>
  <c r="O93" i="19"/>
  <c r="P93" i="19"/>
  <c r="Q93" i="19"/>
  <c r="R93" i="19"/>
  <c r="S93" i="19"/>
  <c r="N94" i="19"/>
  <c r="O94" i="19"/>
  <c r="P94" i="19"/>
  <c r="Q94" i="19"/>
  <c r="R94" i="19"/>
  <c r="S94" i="19"/>
  <c r="N95" i="19"/>
  <c r="O95" i="19"/>
  <c r="P95" i="19"/>
  <c r="Q95" i="19"/>
  <c r="R95" i="19"/>
  <c r="S95" i="19"/>
  <c r="N96" i="19"/>
  <c r="O96" i="19"/>
  <c r="P96" i="19"/>
  <c r="Q96" i="19"/>
  <c r="R96" i="19"/>
  <c r="S96" i="19"/>
  <c r="N97" i="19"/>
  <c r="O97" i="19"/>
  <c r="P97" i="19"/>
  <c r="Q97" i="19"/>
  <c r="R97" i="19"/>
  <c r="S97" i="19"/>
  <c r="N98" i="19"/>
  <c r="O98" i="19"/>
  <c r="P98" i="19"/>
  <c r="Q98" i="19"/>
  <c r="R98" i="19"/>
  <c r="S98" i="19"/>
  <c r="N99" i="19"/>
  <c r="O99" i="19"/>
  <c r="P99" i="19"/>
  <c r="Q99" i="19"/>
  <c r="R99" i="19"/>
  <c r="S99" i="19"/>
  <c r="N100" i="19"/>
  <c r="O100" i="19"/>
  <c r="P100" i="19"/>
  <c r="Q100" i="19"/>
  <c r="R100" i="19"/>
  <c r="S100" i="19"/>
  <c r="N101" i="19"/>
  <c r="O101" i="19"/>
  <c r="P101" i="19"/>
  <c r="Q101" i="19"/>
  <c r="R101" i="19"/>
  <c r="S101" i="19"/>
  <c r="N102" i="19"/>
  <c r="O102" i="19"/>
  <c r="P102" i="19"/>
  <c r="Q102" i="19"/>
  <c r="R102" i="19"/>
  <c r="S102" i="19"/>
  <c r="N103" i="19"/>
  <c r="O103" i="19"/>
  <c r="P103" i="19"/>
  <c r="Q103" i="19"/>
  <c r="R103" i="19"/>
  <c r="S103" i="19"/>
  <c r="N105" i="19"/>
  <c r="O105" i="19"/>
  <c r="P105" i="19"/>
  <c r="Q105" i="19"/>
  <c r="R105" i="19"/>
  <c r="S105" i="19"/>
  <c r="N106" i="19"/>
  <c r="O106" i="19"/>
  <c r="P106" i="19"/>
  <c r="Q106" i="19"/>
  <c r="R106" i="19"/>
  <c r="S106" i="19"/>
  <c r="N107" i="19"/>
  <c r="O107" i="19"/>
  <c r="P107" i="19"/>
  <c r="Q107" i="19"/>
  <c r="R107" i="19"/>
  <c r="S107" i="19"/>
  <c r="N108" i="19"/>
  <c r="O108" i="19"/>
  <c r="P108" i="19"/>
  <c r="Q108" i="19"/>
  <c r="R108" i="19"/>
  <c r="S108" i="19"/>
  <c r="N109" i="19"/>
  <c r="O109" i="19"/>
  <c r="P109" i="19"/>
  <c r="Q109" i="19"/>
  <c r="R109" i="19"/>
  <c r="S109" i="19"/>
  <c r="N110" i="19"/>
  <c r="O110" i="19"/>
  <c r="P110" i="19"/>
  <c r="Q110" i="19"/>
  <c r="R110" i="19"/>
  <c r="S110" i="19"/>
  <c r="N111" i="19"/>
  <c r="O111" i="19"/>
  <c r="P111" i="19"/>
  <c r="Q111" i="19"/>
  <c r="R111" i="19"/>
  <c r="S111" i="19"/>
  <c r="N112" i="19"/>
  <c r="O112" i="19"/>
  <c r="P112" i="19"/>
  <c r="Q112" i="19"/>
  <c r="R112" i="19"/>
  <c r="S112" i="19"/>
  <c r="C644" i="7"/>
  <c r="D644" i="7"/>
  <c r="E644" i="7"/>
  <c r="F644" i="7"/>
  <c r="G644" i="7"/>
  <c r="H644" i="7"/>
  <c r="I644" i="7"/>
  <c r="J644" i="7"/>
  <c r="K644" i="7"/>
  <c r="L644" i="7"/>
  <c r="M644" i="7"/>
  <c r="N644" i="7"/>
  <c r="O644" i="7"/>
  <c r="P644" i="7"/>
  <c r="Q644" i="7"/>
  <c r="R644" i="7"/>
  <c r="S644" i="7"/>
  <c r="T644" i="7"/>
  <c r="U644" i="7"/>
  <c r="V644" i="7"/>
  <c r="W644" i="7"/>
  <c r="X644" i="7"/>
  <c r="Y644" i="7"/>
  <c r="Z644" i="7"/>
  <c r="AA644" i="7"/>
  <c r="N92" i="20"/>
  <c r="O92" i="20"/>
  <c r="P92" i="20"/>
  <c r="Q92" i="20"/>
  <c r="R92" i="20"/>
  <c r="S92" i="20"/>
  <c r="N93" i="20"/>
  <c r="O93" i="20"/>
  <c r="P93" i="20"/>
  <c r="Q93" i="20"/>
  <c r="R93" i="20"/>
  <c r="S93" i="20"/>
  <c r="N94" i="20"/>
  <c r="O94" i="20"/>
  <c r="P94" i="20"/>
  <c r="Q94" i="20"/>
  <c r="R94" i="20"/>
  <c r="S94" i="20"/>
  <c r="N95" i="20"/>
  <c r="O95" i="20"/>
  <c r="P95" i="20"/>
  <c r="Q95" i="20"/>
  <c r="R95" i="20"/>
  <c r="S95" i="20"/>
  <c r="N96" i="20"/>
  <c r="O96" i="20"/>
  <c r="P96" i="20"/>
  <c r="Q96" i="20"/>
  <c r="R96" i="20"/>
  <c r="S96" i="20"/>
  <c r="N97" i="20"/>
  <c r="O97" i="20"/>
  <c r="P97" i="20"/>
  <c r="Q97" i="20"/>
  <c r="R97" i="20"/>
  <c r="S97" i="20"/>
  <c r="N98" i="20"/>
  <c r="O98" i="20"/>
  <c r="P98" i="20"/>
  <c r="Q98" i="20"/>
  <c r="R98" i="20"/>
  <c r="S98" i="20"/>
  <c r="N99" i="20"/>
  <c r="O99" i="20"/>
  <c r="P99" i="20"/>
  <c r="Q99" i="20"/>
  <c r="R99" i="20"/>
  <c r="S99" i="20"/>
  <c r="N100" i="20"/>
  <c r="O100" i="20"/>
  <c r="P100" i="20"/>
  <c r="Q100" i="20"/>
  <c r="R100" i="20"/>
  <c r="S100" i="20"/>
  <c r="N101" i="20"/>
  <c r="O101" i="20"/>
  <c r="P101" i="20"/>
  <c r="Q101" i="20"/>
  <c r="R101" i="20"/>
  <c r="S101" i="20"/>
  <c r="N102" i="20"/>
  <c r="O102" i="20"/>
  <c r="P102" i="20"/>
  <c r="Q102" i="20"/>
  <c r="R102" i="20"/>
  <c r="S102" i="20"/>
  <c r="N103" i="20"/>
  <c r="O103" i="20"/>
  <c r="P103" i="20"/>
  <c r="Q103" i="20"/>
  <c r="R103" i="20"/>
  <c r="S103" i="20"/>
  <c r="N105" i="20"/>
  <c r="O105" i="20"/>
  <c r="P105" i="20"/>
  <c r="Q105" i="20"/>
  <c r="R105" i="20"/>
  <c r="S105" i="20"/>
  <c r="N106" i="20"/>
  <c r="O106" i="20"/>
  <c r="P106" i="20"/>
  <c r="Q106" i="20"/>
  <c r="R106" i="20"/>
  <c r="S106" i="20"/>
  <c r="N107" i="20"/>
  <c r="O107" i="20"/>
  <c r="P107" i="20"/>
  <c r="Q107" i="20"/>
  <c r="R107" i="20"/>
  <c r="S107" i="20"/>
  <c r="N108" i="20"/>
  <c r="O108" i="20"/>
  <c r="P108" i="20"/>
  <c r="Q108" i="20"/>
  <c r="R108" i="20"/>
  <c r="S108" i="20"/>
  <c r="N109" i="20"/>
  <c r="O109" i="20"/>
  <c r="P109" i="20"/>
  <c r="Q109" i="20"/>
  <c r="R109" i="20"/>
  <c r="S109" i="20"/>
  <c r="N110" i="20"/>
  <c r="O110" i="20"/>
  <c r="P110" i="20"/>
  <c r="Q110" i="20"/>
  <c r="R110" i="20"/>
  <c r="S110" i="20"/>
  <c r="N111" i="20"/>
  <c r="O111" i="20"/>
  <c r="P111" i="20"/>
  <c r="Q111" i="20"/>
  <c r="R111" i="20"/>
  <c r="S111" i="20"/>
  <c r="N112" i="20"/>
  <c r="O112" i="20"/>
  <c r="P112" i="20"/>
  <c r="Q112" i="20"/>
  <c r="R112" i="20"/>
  <c r="S112" i="20"/>
  <c r="C645" i="7"/>
  <c r="D645" i="7"/>
  <c r="E645" i="7"/>
  <c r="F645" i="7"/>
  <c r="G645" i="7"/>
  <c r="H645" i="7"/>
  <c r="I645" i="7"/>
  <c r="J645" i="7"/>
  <c r="K645" i="7"/>
  <c r="L645" i="7"/>
  <c r="M645" i="7"/>
  <c r="N645" i="7"/>
  <c r="O645" i="7"/>
  <c r="P645" i="7"/>
  <c r="Q645" i="7"/>
  <c r="R645" i="7"/>
  <c r="S645" i="7"/>
  <c r="T645" i="7"/>
  <c r="U645" i="7"/>
  <c r="V645" i="7"/>
  <c r="W645" i="7"/>
  <c r="X645" i="7"/>
  <c r="Y645" i="7"/>
  <c r="Z645" i="7"/>
  <c r="AA645" i="7"/>
  <c r="N92" i="21"/>
  <c r="O92" i="21"/>
  <c r="P92" i="21"/>
  <c r="Q92" i="21"/>
  <c r="R92" i="21"/>
  <c r="S92" i="21"/>
  <c r="N93" i="21"/>
  <c r="O93" i="21"/>
  <c r="P93" i="21"/>
  <c r="Q93" i="21"/>
  <c r="R93" i="21"/>
  <c r="S93" i="21"/>
  <c r="N94" i="21"/>
  <c r="O94" i="21"/>
  <c r="P94" i="21"/>
  <c r="Q94" i="21"/>
  <c r="R94" i="21"/>
  <c r="S94" i="21"/>
  <c r="N95" i="21"/>
  <c r="O95" i="21"/>
  <c r="P95" i="21"/>
  <c r="Q95" i="21"/>
  <c r="R95" i="21"/>
  <c r="S95" i="21"/>
  <c r="N96" i="21"/>
  <c r="O96" i="21"/>
  <c r="P96" i="21"/>
  <c r="Q96" i="21"/>
  <c r="R96" i="21"/>
  <c r="S96" i="21"/>
  <c r="N97" i="21"/>
  <c r="O97" i="21"/>
  <c r="P97" i="21"/>
  <c r="Q97" i="21"/>
  <c r="R97" i="21"/>
  <c r="S97" i="21"/>
  <c r="N98" i="21"/>
  <c r="O98" i="21"/>
  <c r="P98" i="21"/>
  <c r="Q98" i="21"/>
  <c r="R98" i="21"/>
  <c r="S98" i="21"/>
  <c r="N99" i="21"/>
  <c r="O99" i="21"/>
  <c r="P99" i="21"/>
  <c r="Q99" i="21"/>
  <c r="R99" i="21"/>
  <c r="S99" i="21"/>
  <c r="N100" i="21"/>
  <c r="O100" i="21"/>
  <c r="P100" i="21"/>
  <c r="Q100" i="21"/>
  <c r="R100" i="21"/>
  <c r="S100" i="21"/>
  <c r="N101" i="21"/>
  <c r="O101" i="21"/>
  <c r="P101" i="21"/>
  <c r="Q101" i="21"/>
  <c r="R101" i="21"/>
  <c r="S101" i="21"/>
  <c r="N102" i="21"/>
  <c r="O102" i="21"/>
  <c r="P102" i="21"/>
  <c r="Q102" i="21"/>
  <c r="R102" i="21"/>
  <c r="S102" i="21"/>
  <c r="N103" i="21"/>
  <c r="O103" i="21"/>
  <c r="P103" i="21"/>
  <c r="Q103" i="21"/>
  <c r="R103" i="21"/>
  <c r="S103" i="21"/>
  <c r="N105" i="21"/>
  <c r="O105" i="21"/>
  <c r="P105" i="21"/>
  <c r="Q105" i="21"/>
  <c r="R105" i="21"/>
  <c r="S105" i="21"/>
  <c r="N106" i="21"/>
  <c r="O106" i="21"/>
  <c r="P106" i="21"/>
  <c r="Q106" i="21"/>
  <c r="R106" i="21"/>
  <c r="S106" i="21"/>
  <c r="N107" i="21"/>
  <c r="O107" i="21"/>
  <c r="P107" i="21"/>
  <c r="Q107" i="21"/>
  <c r="R107" i="21"/>
  <c r="S107" i="21"/>
  <c r="N108" i="21"/>
  <c r="O108" i="21"/>
  <c r="P108" i="21"/>
  <c r="Q108" i="21"/>
  <c r="R108" i="21"/>
  <c r="S108" i="21"/>
  <c r="N109" i="21"/>
  <c r="O109" i="21"/>
  <c r="P109" i="21"/>
  <c r="Q109" i="21"/>
  <c r="R109" i="21"/>
  <c r="S109" i="21"/>
  <c r="N110" i="21"/>
  <c r="O110" i="21"/>
  <c r="P110" i="21"/>
  <c r="Q110" i="21"/>
  <c r="R110" i="21"/>
  <c r="S110" i="21"/>
  <c r="N111" i="21"/>
  <c r="O111" i="21"/>
  <c r="P111" i="21"/>
  <c r="Q111" i="21"/>
  <c r="R111" i="21"/>
  <c r="S111" i="21"/>
  <c r="N112" i="21"/>
  <c r="O112" i="21"/>
  <c r="P112" i="21"/>
  <c r="Q112" i="21"/>
  <c r="R112" i="21"/>
  <c r="S112" i="21"/>
  <c r="C636" i="7"/>
  <c r="D636" i="7"/>
  <c r="E636" i="7"/>
  <c r="F636" i="7"/>
  <c r="G636" i="7"/>
  <c r="H636" i="7"/>
  <c r="I636" i="7"/>
  <c r="J636" i="7"/>
  <c r="K636" i="7"/>
  <c r="L636" i="7"/>
  <c r="M636" i="7"/>
  <c r="N636" i="7"/>
  <c r="O636" i="7"/>
  <c r="P636" i="7"/>
  <c r="Q636" i="7"/>
  <c r="R636" i="7"/>
  <c r="S636" i="7"/>
  <c r="T636" i="7"/>
  <c r="U636" i="7"/>
  <c r="V636" i="7"/>
  <c r="W636" i="7"/>
  <c r="X636" i="7"/>
  <c r="Y636" i="7"/>
  <c r="Z636" i="7"/>
  <c r="AA636" i="7"/>
  <c r="N92" i="9"/>
  <c r="O92" i="9"/>
  <c r="P92" i="9"/>
  <c r="Q92" i="9"/>
  <c r="R92" i="9"/>
  <c r="S92" i="9"/>
  <c r="N93" i="9"/>
  <c r="O93" i="9"/>
  <c r="P93" i="9"/>
  <c r="Q93" i="9"/>
  <c r="R93" i="9"/>
  <c r="S93" i="9"/>
  <c r="N94" i="9"/>
  <c r="O94" i="9"/>
  <c r="P94" i="9"/>
  <c r="Q94" i="9"/>
  <c r="R94" i="9"/>
  <c r="S94" i="9"/>
  <c r="N95" i="9"/>
  <c r="O95" i="9"/>
  <c r="P95" i="9"/>
  <c r="Q95" i="9"/>
  <c r="R95" i="9"/>
  <c r="S95" i="9"/>
  <c r="N96" i="9"/>
  <c r="O96" i="9"/>
  <c r="P96" i="9"/>
  <c r="Q96" i="9"/>
  <c r="R96" i="9"/>
  <c r="S96" i="9"/>
  <c r="N97" i="9"/>
  <c r="O97" i="9"/>
  <c r="P97" i="9"/>
  <c r="Q97" i="9"/>
  <c r="R97" i="9"/>
  <c r="S97" i="9"/>
  <c r="N98" i="9"/>
  <c r="O98" i="9"/>
  <c r="P98" i="9"/>
  <c r="Q98" i="9"/>
  <c r="R98" i="9"/>
  <c r="S98" i="9"/>
  <c r="N99" i="9"/>
  <c r="O99" i="9"/>
  <c r="P99" i="9"/>
  <c r="Q99" i="9"/>
  <c r="R99" i="9"/>
  <c r="S99" i="9"/>
  <c r="N100" i="9"/>
  <c r="O100" i="9"/>
  <c r="P100" i="9"/>
  <c r="Q100" i="9"/>
  <c r="R100" i="9"/>
  <c r="S100" i="9"/>
  <c r="N101" i="9"/>
  <c r="O101" i="9"/>
  <c r="P101" i="9"/>
  <c r="Q101" i="9"/>
  <c r="R101" i="9"/>
  <c r="S101" i="9"/>
  <c r="N102" i="9"/>
  <c r="O102" i="9"/>
  <c r="P102" i="9"/>
  <c r="Q102" i="9"/>
  <c r="R102" i="9"/>
  <c r="S102" i="9"/>
  <c r="N103" i="9"/>
  <c r="O103" i="9"/>
  <c r="P103" i="9"/>
  <c r="Q103" i="9"/>
  <c r="R103" i="9"/>
  <c r="S103" i="9"/>
  <c r="N105" i="9"/>
  <c r="O105" i="9"/>
  <c r="P105" i="9"/>
  <c r="Q105" i="9"/>
  <c r="R105" i="9"/>
  <c r="S105" i="9"/>
  <c r="N106" i="9"/>
  <c r="O106" i="9"/>
  <c r="P106" i="9"/>
  <c r="Q106" i="9"/>
  <c r="R106" i="9"/>
  <c r="S106" i="9"/>
  <c r="N107" i="9"/>
  <c r="O107" i="9"/>
  <c r="P107" i="9"/>
  <c r="Q107" i="9"/>
  <c r="R107" i="9"/>
  <c r="S107" i="9"/>
  <c r="N108" i="9"/>
  <c r="O108" i="9"/>
  <c r="P108" i="9"/>
  <c r="Q108" i="9"/>
  <c r="R108" i="9"/>
  <c r="S108" i="9"/>
  <c r="N109" i="9"/>
  <c r="O109" i="9"/>
  <c r="P109" i="9"/>
  <c r="Q109" i="9"/>
  <c r="R109" i="9"/>
  <c r="S109" i="9"/>
  <c r="N110" i="9"/>
  <c r="O110" i="9"/>
  <c r="P110" i="9"/>
  <c r="Q110" i="9"/>
  <c r="R110" i="9"/>
  <c r="S110" i="9"/>
  <c r="N111" i="9"/>
  <c r="O111" i="9"/>
  <c r="P111" i="9"/>
  <c r="Q111" i="9"/>
  <c r="R111" i="9"/>
  <c r="S111" i="9"/>
  <c r="N112" i="9"/>
  <c r="O112" i="9"/>
  <c r="P112" i="9"/>
  <c r="Q112" i="9"/>
  <c r="R112" i="9"/>
  <c r="S112" i="9"/>
  <c r="D27" i="4" l="1"/>
  <c r="E27" i="4"/>
  <c r="F27" i="4"/>
  <c r="G27" i="4"/>
  <c r="H27" i="4"/>
  <c r="I27" i="4"/>
  <c r="D28" i="4"/>
  <c r="E28" i="4"/>
  <c r="F28" i="4"/>
  <c r="G28" i="4"/>
  <c r="H28" i="4"/>
  <c r="I28" i="4"/>
  <c r="D29" i="4"/>
  <c r="E29" i="4"/>
  <c r="F29" i="4"/>
  <c r="G29" i="4"/>
  <c r="H29" i="4"/>
  <c r="I29" i="4"/>
  <c r="D30" i="4"/>
  <c r="E30" i="4"/>
  <c r="F30" i="4"/>
  <c r="G30" i="4"/>
  <c r="H30" i="4"/>
  <c r="I30" i="4"/>
  <c r="D31" i="4"/>
  <c r="E31" i="4"/>
  <c r="F31" i="4"/>
  <c r="G31" i="4"/>
  <c r="H31" i="4"/>
  <c r="I31" i="4"/>
  <c r="D32" i="4"/>
  <c r="E32" i="4"/>
  <c r="F32" i="4"/>
  <c r="G32" i="4"/>
  <c r="H32" i="4"/>
  <c r="I32" i="4"/>
  <c r="D33" i="4"/>
  <c r="E33" i="4"/>
  <c r="F33" i="4"/>
  <c r="G33" i="4"/>
  <c r="H33" i="4"/>
  <c r="I33" i="4"/>
  <c r="D34" i="4"/>
  <c r="E34" i="4"/>
  <c r="F34" i="4"/>
  <c r="G34" i="4"/>
  <c r="H34" i="4"/>
  <c r="I34" i="4"/>
  <c r="D35" i="4"/>
  <c r="E35" i="4"/>
  <c r="F35" i="4"/>
  <c r="G35" i="4"/>
  <c r="H35" i="4"/>
  <c r="I35" i="4"/>
  <c r="D36" i="4"/>
  <c r="E36" i="4"/>
  <c r="F36" i="4"/>
  <c r="G36" i="4"/>
  <c r="H36" i="4"/>
  <c r="I36" i="4"/>
  <c r="D37" i="4"/>
  <c r="E37" i="4"/>
  <c r="F37" i="4"/>
  <c r="G37" i="4"/>
  <c r="H37" i="4"/>
  <c r="I37" i="4"/>
  <c r="D38" i="4"/>
  <c r="E38" i="4"/>
  <c r="F38" i="4"/>
  <c r="G38" i="4"/>
  <c r="H38" i="4"/>
  <c r="I38" i="4"/>
  <c r="E26" i="4"/>
  <c r="F26" i="4"/>
  <c r="G26" i="4"/>
  <c r="H26" i="4"/>
  <c r="I26" i="4"/>
  <c r="D26" i="4"/>
  <c r="L26" i="4" s="1"/>
  <c r="R38" i="4"/>
  <c r="R37" i="4"/>
  <c r="R36" i="4"/>
  <c r="R35" i="4"/>
  <c r="R34" i="4"/>
  <c r="R33" i="4"/>
  <c r="R32" i="4"/>
  <c r="R31" i="4"/>
  <c r="R30" i="4"/>
  <c r="R29" i="4"/>
  <c r="R28" i="4"/>
  <c r="R27" i="4"/>
  <c r="R26" i="4"/>
  <c r="P29" i="4" l="1"/>
  <c r="P31" i="4"/>
  <c r="Q26" i="4"/>
  <c r="P35" i="4"/>
  <c r="P27" i="4"/>
  <c r="P33" i="4"/>
  <c r="M35" i="4"/>
  <c r="N28" i="4"/>
  <c r="M27" i="4"/>
  <c r="M31" i="4"/>
  <c r="Q38" i="4"/>
  <c r="Q37" i="4"/>
  <c r="O36" i="4"/>
  <c r="Q34" i="4"/>
  <c r="Q33" i="4"/>
  <c r="Q30" i="4"/>
  <c r="Q29" i="4"/>
  <c r="N26" i="4"/>
  <c r="O38" i="4"/>
  <c r="Q36" i="4"/>
  <c r="O35" i="4"/>
  <c r="O34" i="4"/>
  <c r="Q32" i="4"/>
  <c r="O31" i="4"/>
  <c r="O30" i="4"/>
  <c r="Q28" i="4"/>
  <c r="O27" i="4"/>
  <c r="N36" i="4"/>
  <c r="N33" i="4"/>
  <c r="N32" i="4"/>
  <c r="L30" i="4"/>
  <c r="N37" i="4"/>
  <c r="N29" i="4"/>
  <c r="P32" i="4"/>
  <c r="M38" i="4"/>
  <c r="M34" i="4"/>
  <c r="M30" i="4"/>
  <c r="P37" i="4"/>
  <c r="O33" i="4"/>
  <c r="O29" i="4"/>
  <c r="P34" i="4"/>
  <c r="L38" i="4"/>
  <c r="P36" i="4"/>
  <c r="P28" i="4"/>
  <c r="P30" i="4"/>
  <c r="O32" i="4"/>
  <c r="Q35" i="4"/>
  <c r="M36" i="4"/>
  <c r="M32" i="4"/>
  <c r="M28" i="4"/>
  <c r="O28" i="4"/>
  <c r="Q31" i="4"/>
  <c r="L34" i="4"/>
  <c r="O37" i="4"/>
  <c r="Q27" i="4"/>
  <c r="P38" i="4"/>
  <c r="N38" i="4"/>
  <c r="M37" i="4"/>
  <c r="L36" i="4"/>
  <c r="N35" i="4"/>
  <c r="L35" i="4"/>
  <c r="N34" i="4"/>
  <c r="M33" i="4"/>
  <c r="L32" i="4"/>
  <c r="N31" i="4"/>
  <c r="L31" i="4"/>
  <c r="N30" i="4"/>
  <c r="M29" i="4"/>
  <c r="L28" i="4"/>
  <c r="N27" i="4"/>
  <c r="L27" i="4"/>
  <c r="P26" i="4"/>
  <c r="O26" i="4"/>
  <c r="L29" i="4"/>
  <c r="L33" i="4"/>
  <c r="L37" i="4"/>
  <c r="M26" i="4"/>
</calcChain>
</file>

<file path=xl/sharedStrings.xml><?xml version="1.0" encoding="utf-8"?>
<sst xmlns="http://schemas.openxmlformats.org/spreadsheetml/2006/main" count="2988" uniqueCount="697">
  <si>
    <t>Municipio</t>
  </si>
  <si>
    <t>Periodo de reporte verificado</t>
  </si>
  <si>
    <t>Fecha de revisión</t>
  </si>
  <si>
    <t xml:space="preserve">Denominador: Para porcenraje se registra los casos reportados o para Tasa la poblacion   </t>
  </si>
  <si>
    <t>Verificacion registro Consolidado</t>
  </si>
  <si>
    <t>Indicadores</t>
  </si>
  <si>
    <t>ANALISIS POR HOSPITAL</t>
  </si>
  <si>
    <t>ESQUEMA</t>
  </si>
  <si>
    <t xml:space="preserve"> Verificación de la calidad del dato en los reportes realizados por la institucion, verificando el registro nominal y el indicador reportado</t>
  </si>
  <si>
    <t>Verificacion de reportes nominales y consolidados</t>
  </si>
  <si>
    <t>Resultado por indicador</t>
  </si>
  <si>
    <t>Verificacion registro nominal (recuento de los casos en las bases de datos)</t>
  </si>
  <si>
    <r>
      <rPr>
        <b/>
        <i/>
        <sz val="16"/>
        <rFont val="Arial"/>
        <family val="2"/>
      </rPr>
      <t>Letalidad pacientes por TB</t>
    </r>
    <r>
      <rPr>
        <sz val="14"/>
        <rFont val="Arial"/>
        <family val="2"/>
      </rPr>
      <t xml:space="preserve">
</t>
    </r>
    <r>
      <rPr>
        <b/>
        <sz val="12"/>
        <rFont val="Arial"/>
        <family val="2"/>
      </rPr>
      <t>Numerador:</t>
    </r>
    <r>
      <rPr>
        <sz val="12"/>
        <rFont val="Arial"/>
        <family val="2"/>
      </rPr>
      <t xml:space="preserve"> Número de muertes por TB
</t>
    </r>
    <r>
      <rPr>
        <b/>
        <sz val="12"/>
        <rFont val="Arial"/>
        <family val="2"/>
      </rPr>
      <t xml:space="preserve">Denominador: </t>
    </r>
    <r>
      <rPr>
        <sz val="12"/>
        <rFont val="Arial"/>
        <family val="2"/>
      </rPr>
      <t>Número de pacientes enfermos con TB</t>
    </r>
  </si>
  <si>
    <r>
      <rPr>
        <b/>
        <i/>
        <sz val="16"/>
        <rFont val="Arial"/>
        <family val="2"/>
      </rPr>
      <t>Incidencia de TB-TF</t>
    </r>
    <r>
      <rPr>
        <b/>
        <sz val="14"/>
        <rFont val="Arial"/>
        <family val="2"/>
      </rPr>
      <t xml:space="preserve"> 
</t>
    </r>
    <r>
      <rPr>
        <b/>
        <sz val="12"/>
        <rFont val="Arial"/>
        <family val="2"/>
      </rPr>
      <t xml:space="preserve">Numerador: </t>
    </r>
    <r>
      <rPr>
        <sz val="12"/>
        <rFont val="Arial"/>
        <family val="2"/>
      </rPr>
      <t xml:space="preserve">Número de casos nuevos más recaídas (pulmonares + extrapulmonares) bacteriológicamente confirmados y clínicamente diagnosticados
</t>
    </r>
    <r>
      <rPr>
        <b/>
        <sz val="12"/>
        <rFont val="Arial"/>
        <family val="2"/>
      </rPr>
      <t>Denominador:</t>
    </r>
    <r>
      <rPr>
        <sz val="12"/>
        <rFont val="Arial"/>
        <family val="2"/>
      </rPr>
      <t xml:space="preserve"> Población</t>
    </r>
  </si>
  <si>
    <r>
      <rPr>
        <b/>
        <sz val="16"/>
        <rFont val="Arial"/>
        <family val="2"/>
      </rPr>
      <t>Tasa de mortalidad x 100.000 Hab</t>
    </r>
    <r>
      <rPr>
        <sz val="14"/>
        <rFont val="Arial"/>
        <family val="2"/>
      </rPr>
      <t xml:space="preserve">
</t>
    </r>
    <r>
      <rPr>
        <b/>
        <sz val="12"/>
        <rFont val="Arial"/>
        <family val="2"/>
      </rPr>
      <t>Numerador:</t>
    </r>
    <r>
      <rPr>
        <sz val="12"/>
        <rFont val="Arial"/>
        <family val="2"/>
      </rPr>
      <t xml:space="preserve"> Número de muertes por TB 
</t>
    </r>
    <r>
      <rPr>
        <b/>
        <sz val="12"/>
        <rFont val="Arial"/>
        <family val="2"/>
      </rPr>
      <t>Denominador:</t>
    </r>
    <r>
      <rPr>
        <sz val="12"/>
        <rFont val="Arial"/>
        <family val="2"/>
      </rPr>
      <t xml:space="preserve"> Poblacion</t>
    </r>
  </si>
  <si>
    <r>
      <rPr>
        <b/>
        <i/>
        <sz val="16"/>
        <rFont val="Arial"/>
        <family val="2"/>
      </rPr>
      <t>Incidencia TB pulmonar bacteriológicamente confirmada</t>
    </r>
    <r>
      <rPr>
        <b/>
        <sz val="14"/>
        <rFont val="Arial"/>
        <family val="2"/>
      </rPr>
      <t xml:space="preserve">
</t>
    </r>
    <r>
      <rPr>
        <b/>
        <sz val="12"/>
        <rFont val="Arial"/>
        <family val="2"/>
      </rPr>
      <t>Numerador:</t>
    </r>
    <r>
      <rPr>
        <sz val="12"/>
        <rFont val="Arial"/>
        <family val="2"/>
      </rPr>
      <t xml:space="preserve"> Número de casos (nuevos + recaídas)
TB pulmonar bacteriológicamente confirmados
</t>
    </r>
    <r>
      <rPr>
        <b/>
        <sz val="12"/>
        <rFont val="Arial"/>
        <family val="2"/>
      </rPr>
      <t>Denominador:</t>
    </r>
    <r>
      <rPr>
        <sz val="12"/>
        <rFont val="Arial"/>
        <family val="2"/>
      </rPr>
      <t xml:space="preserve"> Población</t>
    </r>
  </si>
  <si>
    <r>
      <t xml:space="preserve">Porcentaje de casos nuevos de TB pulmonar bacteriológicamente confirmados
</t>
    </r>
    <r>
      <rPr>
        <b/>
        <i/>
        <sz val="12"/>
        <rFont val="Arial"/>
        <family val="2"/>
      </rPr>
      <t xml:space="preserve">Numerador: </t>
    </r>
    <r>
      <rPr>
        <sz val="12"/>
        <rFont val="Arial"/>
        <family val="2"/>
      </rPr>
      <t xml:space="preserve">Número de casos nuevos TB pulmonar bacteriológicamente confirmados (baciloscopia, cultivo o pruebas moleculares aprobadas por la OMS).
</t>
    </r>
    <r>
      <rPr>
        <b/>
        <sz val="12"/>
        <rFont val="Arial"/>
        <family val="2"/>
      </rPr>
      <t xml:space="preserve">Denominador: </t>
    </r>
    <r>
      <rPr>
        <sz val="12"/>
        <rFont val="Arial"/>
        <family val="2"/>
      </rPr>
      <t>Total de casos nuevos de TB-TF diagnosticados</t>
    </r>
  </si>
  <si>
    <r>
      <t xml:space="preserve">Porcentaje de casos de TB previamente tratados
</t>
    </r>
    <r>
      <rPr>
        <b/>
        <sz val="12"/>
        <rFont val="Arial"/>
        <family val="2"/>
      </rPr>
      <t xml:space="preserve">Numerador: </t>
    </r>
    <r>
      <rPr>
        <sz val="12"/>
        <rFont val="Arial"/>
        <family val="2"/>
      </rPr>
      <t xml:space="preserve">Número de casos de TB previamente tratados (tras recaída, tras pérdida en el seguimiento, tras fracaso y otros previamente tratados)
</t>
    </r>
    <r>
      <rPr>
        <b/>
        <sz val="12"/>
        <rFont val="Arial"/>
        <family val="2"/>
      </rPr>
      <t>Denominador:</t>
    </r>
    <r>
      <rPr>
        <sz val="12"/>
        <rFont val="Arial"/>
        <family val="2"/>
      </rPr>
      <t xml:space="preserve"> Total de casos de TB-TF diagnosticados</t>
    </r>
  </si>
  <si>
    <r>
      <t xml:space="preserve">Porcentaje de casos previamente tratados con PSD
</t>
    </r>
    <r>
      <rPr>
        <b/>
        <sz val="12"/>
        <rFont val="Arial"/>
        <family val="2"/>
      </rPr>
      <t xml:space="preserve">Numerador: </t>
    </r>
    <r>
      <rPr>
        <sz val="12"/>
        <rFont val="Arial"/>
        <family val="2"/>
      </rPr>
      <t xml:space="preserve">Número de casos previamente tratados con resultado de PSD de primera línea
</t>
    </r>
    <r>
      <rPr>
        <b/>
        <sz val="12"/>
        <rFont val="Arial"/>
        <family val="2"/>
      </rPr>
      <t>Denminador:</t>
    </r>
    <r>
      <rPr>
        <sz val="12"/>
        <rFont val="Arial"/>
        <family val="2"/>
      </rPr>
      <t xml:space="preserve"> Número de casos de TB previamente tratados</t>
    </r>
  </si>
  <si>
    <r>
      <t xml:space="preserve">Porcentaje de casos TB-TF con diagnóstico RR/MDR que inician tratamiento
</t>
    </r>
    <r>
      <rPr>
        <b/>
        <sz val="12"/>
        <rFont val="Arial"/>
        <family val="2"/>
      </rPr>
      <t xml:space="preserve">Numerador: </t>
    </r>
    <r>
      <rPr>
        <sz val="12"/>
        <rFont val="Arial"/>
        <family val="2"/>
      </rPr>
      <t>Número de casos TB pulmonar RR que inician tratamiento de segunda línea</t>
    </r>
    <r>
      <rPr>
        <b/>
        <sz val="16"/>
        <rFont val="Arial"/>
        <family val="2"/>
      </rPr>
      <t xml:space="preserve">
</t>
    </r>
    <r>
      <rPr>
        <b/>
        <sz val="12"/>
        <rFont val="Arial"/>
        <family val="2"/>
      </rPr>
      <t>Denominador:</t>
    </r>
    <r>
      <rPr>
        <b/>
        <sz val="16"/>
        <rFont val="Arial"/>
        <family val="2"/>
      </rPr>
      <t xml:space="preserve"> </t>
    </r>
    <r>
      <rPr>
        <sz val="12"/>
        <rFont val="Arial"/>
        <family val="2"/>
      </rPr>
      <t>Número de casos TB MDR/RR confirmados</t>
    </r>
  </si>
  <si>
    <r>
      <t xml:space="preserve">Porcentaje de conversión en cultivo al sexto mes de tratamiento en pacientes con TB MDR/RR.
</t>
    </r>
    <r>
      <rPr>
        <b/>
        <sz val="12"/>
        <rFont val="Arial"/>
        <family val="2"/>
      </rPr>
      <t xml:space="preserve">Numerador: </t>
    </r>
    <r>
      <rPr>
        <sz val="12"/>
        <rFont val="Arial"/>
        <family val="2"/>
      </rPr>
      <t>Número de casos TB MDR/RR confirmados con cultivo negativo al sexto mes de iniciado el tratamiento de segunda línea
Denominador: Número de casos TB MDR/RR confirmados</t>
    </r>
  </si>
  <si>
    <r>
      <t>Porcentaje de coinfección TB/VIH.</t>
    </r>
    <r>
      <rPr>
        <sz val="12"/>
        <rFont val="Arial"/>
        <family val="2"/>
      </rPr>
      <t xml:space="preserve">
</t>
    </r>
    <r>
      <rPr>
        <b/>
        <sz val="12"/>
        <rFont val="Arial"/>
        <family val="2"/>
      </rPr>
      <t xml:space="preserve">Numerador: </t>
    </r>
    <r>
      <rPr>
        <sz val="12"/>
        <rFont val="Arial"/>
        <family val="2"/>
      </rPr>
      <t xml:space="preserve">Casos TB-TF con diagnóstico de VIH (+) en el periodo incluyendo diagnósticos previos de VIH
</t>
    </r>
    <r>
      <rPr>
        <b/>
        <sz val="12"/>
        <rFont val="Arial"/>
        <family val="2"/>
      </rPr>
      <t>Denominador:</t>
    </r>
    <r>
      <rPr>
        <sz val="12"/>
        <rFont val="Arial"/>
        <family val="2"/>
      </rPr>
      <t xml:space="preserve"> Total de casos TB-TF con estado serológico conocido</t>
    </r>
  </si>
  <si>
    <r>
      <t xml:space="preserve">Porcentaje de coinfección TB/VIH en pacientes TB MDR/RR
</t>
    </r>
    <r>
      <rPr>
        <b/>
        <sz val="12"/>
        <rFont val="Arial"/>
        <family val="2"/>
      </rPr>
      <t>Numerador:</t>
    </r>
    <r>
      <rPr>
        <b/>
        <sz val="16"/>
        <rFont val="Arial"/>
        <family val="2"/>
      </rPr>
      <t xml:space="preserve"> </t>
    </r>
    <r>
      <rPr>
        <sz val="12"/>
        <rFont val="Arial"/>
        <family val="2"/>
      </rPr>
      <t xml:space="preserve">Número de casos TB MDR/RR confirmado para VIH en el periodo (incluyendo VIH previos)
</t>
    </r>
    <r>
      <rPr>
        <b/>
        <sz val="12"/>
        <rFont val="Arial"/>
        <family val="2"/>
      </rPr>
      <t>Denominador:</t>
    </r>
    <r>
      <rPr>
        <sz val="12"/>
        <rFont val="Arial"/>
        <family val="2"/>
      </rPr>
      <t xml:space="preserve"> Número de casos TB MDR/RR confirmados</t>
    </r>
  </si>
  <si>
    <r>
      <t xml:space="preserve">% de Éxito de tratamiento en pacientes con TB pulmonar bacteriologicamente confirmados  
</t>
    </r>
    <r>
      <rPr>
        <b/>
        <sz val="12"/>
        <rFont val="Arial"/>
        <family val="2"/>
      </rPr>
      <t>Numerador:</t>
    </r>
    <r>
      <rPr>
        <b/>
        <sz val="16"/>
        <rFont val="Arial"/>
        <family val="2"/>
      </rPr>
      <t xml:space="preserve"> </t>
    </r>
    <r>
      <rPr>
        <sz val="12"/>
        <rFont val="Arial"/>
        <family val="2"/>
      </rPr>
      <t xml:space="preserve">Número de casos nuevos TB pulmonar bacteriológicamente confirmados (baciloscopia, cultivo o pruebas moleculares aprobadas por la OMS) que egresaron con tratamiento terminado + curados
</t>
    </r>
    <r>
      <rPr>
        <b/>
        <sz val="12"/>
        <rFont val="Arial"/>
        <family val="2"/>
      </rPr>
      <t xml:space="preserve">Denominador: </t>
    </r>
    <r>
      <rPr>
        <sz val="12"/>
        <rFont val="Arial"/>
        <family val="2"/>
      </rPr>
      <t>Número de casos nuevos TB pulmonar bacteriológicamente confirmados (baciloscopia, cultivo o pruebas moleculares aprobadas por la OMS) en la cohorte</t>
    </r>
  </si>
  <si>
    <r>
      <t xml:space="preserve">Porcentaje de éxito de tratamiento en casos TB MDR/RR
</t>
    </r>
    <r>
      <rPr>
        <b/>
        <sz val="12"/>
        <rFont val="Arial"/>
        <family val="2"/>
      </rPr>
      <t xml:space="preserve">Numerador: </t>
    </r>
    <r>
      <rPr>
        <sz val="12"/>
        <rFont val="Arial"/>
        <family val="2"/>
      </rPr>
      <t xml:space="preserve">Número de casos de TB MDR/RR confirmados que egresaron como curados + tratamiento terminado
</t>
    </r>
    <r>
      <rPr>
        <b/>
        <sz val="12"/>
        <rFont val="Arial"/>
        <family val="2"/>
      </rPr>
      <t xml:space="preserve">Denominador: </t>
    </r>
    <r>
      <rPr>
        <sz val="12"/>
        <rFont val="Arial"/>
        <family val="2"/>
      </rPr>
      <t>Número total de casos con TB MDR/RR que ingresaron a la cohorte</t>
    </r>
  </si>
  <si>
    <t>¿Están completos todos los documentos fuente disponibles?</t>
  </si>
  <si>
    <t>Ingrese la cantidad de personas, casos o eventos informados por el sitio durante el período de informe del informe de resumen del sitio</t>
  </si>
  <si>
    <t>Calcule la relación entre los números contados y los informados</t>
  </si>
  <si>
    <t>¿Cuáles son las razones de la discrepancia (si alguna) observada (es decir, errores de entrada de datos, errores aritméticos, documentos fuente faltantes, otros)?</t>
  </si>
  <si>
    <t>Hay personal designado responsable de revisar los números agregados antes de enviarlos al siguiente nivel (por ejemplo, a los distritos, a las oficinas regionales, a la Unidad central de M&amp;E).</t>
  </si>
  <si>
    <t>La responsabilidad de registrar la prestación de servicios en los documentos originales está claramente asignada al personal correspondiente.</t>
  </si>
  <si>
    <t>Todo el personal pertinente ha recibido formación sobre los procesos y herramientas de gestión de datos.</t>
  </si>
  <si>
    <t>La Unidad de M&amp;E ha proporcionado pautas escritas a cada subnivel de informes sobre lo que se supone que deben informar</t>
  </si>
  <si>
    <t>La Unidad de M&amp;E ha proporcionado pautas escritas a cada nivel de informes secundarios sobre cómo (por ejemplo, en qué formato específico) deben presentarse los informes.</t>
  </si>
  <si>
    <t>Instructivo:</t>
  </si>
  <si>
    <t xml:space="preserve">Cuente el número de personas, casos o eventos durante el período del informe revisando los documentos originales y confrontando con las fuents de infomacion </t>
  </si>
  <si>
    <t>Si tiene diferencias en las cifras, determine cómo podría haber afectado esto a las cifras informadas.</t>
  </si>
  <si>
    <t>A1</t>
  </si>
  <si>
    <t>A2</t>
  </si>
  <si>
    <t>A3</t>
  </si>
  <si>
    <t>A4</t>
  </si>
  <si>
    <t>A5</t>
  </si>
  <si>
    <t>A6</t>
  </si>
  <si>
    <t>A7</t>
  </si>
  <si>
    <t>A8</t>
  </si>
  <si>
    <t>B1</t>
  </si>
  <si>
    <t>B2</t>
  </si>
  <si>
    <t>La Unidad de M&amp;E ha proporcionado pautas escritas sobre a quién se deben enviar los informes.</t>
  </si>
  <si>
    <t>La Unidad de M&amp;E ha proporcionado pautas escritas sobre cuándo vencen los informes.</t>
  </si>
  <si>
    <t>Numerador: Casos verificados según tarjetas de tratamiento</t>
  </si>
  <si>
    <t>Denominador: Casos verificados sgun fuente de informacion (Tarjetas de tratamiento)</t>
  </si>
  <si>
    <t>Numerador: Casos reportados según base de datos</t>
  </si>
  <si>
    <t xml:space="preserve">Denominador:Casos reportados según base de datos o para Tasa la poblacion   </t>
  </si>
  <si>
    <t>Numerador: Casos reportados según reportes consolidados</t>
  </si>
  <si>
    <t>Departamento</t>
  </si>
  <si>
    <t>Rsultado del Indicador recalculado</t>
  </si>
  <si>
    <t>Rsultado del Indicador informado</t>
  </si>
  <si>
    <t>% de concordancia Numerador Tarjeta de tratamiento vs Base de datos</t>
  </si>
  <si>
    <t>% de concordancia Numerador Base de datos vs reporte consolidado</t>
  </si>
  <si>
    <t>% de concordancia Denominadores Tarjeta de tratamiento vs Base de datos</t>
  </si>
  <si>
    <t xml:space="preserve">% de concordancia Denominadores Tarjeta de tratamiento vs Reporte </t>
  </si>
  <si>
    <t>% de concordancia Denominadores Base de datos vs reporte consolidado</t>
  </si>
  <si>
    <t>% de concordancia Indicador calculado vs indicador reportado</t>
  </si>
  <si>
    <t>% de concordancia Numerador Tarjeta de tratamiento vs Reporte consolidado</t>
  </si>
  <si>
    <t xml:space="preserve">Porcentaje de casos notificados de TB confirmados bacteriológicamente con resultados de PSD para la rifampicina.
</t>
  </si>
  <si>
    <t xml:space="preserve">Porcentaje de casos notificados de TB resistente a rifampicina con resultados de PSD para fluoroquinolonas y agentes inyectables de segunda línea 
</t>
  </si>
  <si>
    <t>Sintomaticos respiratorios examinados</t>
  </si>
  <si>
    <t>Concentracion de baciloscopia</t>
  </si>
  <si>
    <t>% Muestras de esputo de buena calidad (mucupurulentas)</t>
  </si>
  <si>
    <t>% Muestras de esputo de mala  calidad (salivas)</t>
  </si>
  <si>
    <t xml:space="preserve">% Pacientes positivos en primera y segunda muestra de esputo </t>
  </si>
  <si>
    <t>% Baciloscopias de 1 a 9 baar</t>
  </si>
  <si>
    <t>% Aporte del cultivo al diagnostico pulmonar</t>
  </si>
  <si>
    <t>% Muestras baciloscopia (+) cultivo (-)</t>
  </si>
  <si>
    <t>% Cultivos con positividad menor que la baciloscopia</t>
  </si>
  <si>
    <t>% Contaminacion de cultivo de muestras pulmonares</t>
  </si>
  <si>
    <t>% Pacientes pulmonares con tb-mdr</t>
  </si>
  <si>
    <t>% Pacientes pulmonares con resistencia a H</t>
  </si>
  <si>
    <t>% Pacientes pulmonares con prueba mlecular detectada con BK- o cultivo negativo o (sin bk y cultivo)</t>
  </si>
  <si>
    <t>Total de BK realizadas</t>
  </si>
  <si>
    <t>Total de BK de diagnostico</t>
  </si>
  <si>
    <t>% Positividad del BK del SR</t>
  </si>
  <si>
    <t>% Pacientes pulmonares con resistencia a R</t>
  </si>
  <si>
    <t>L1</t>
  </si>
  <si>
    <t>L2</t>
  </si>
  <si>
    <t>L3</t>
  </si>
  <si>
    <t>L4</t>
  </si>
  <si>
    <t>L5</t>
  </si>
  <si>
    <t>L6</t>
  </si>
  <si>
    <t>L7</t>
  </si>
  <si>
    <t>L8</t>
  </si>
  <si>
    <t>L9</t>
  </si>
  <si>
    <t>L10</t>
  </si>
  <si>
    <t>Indicadores definidos</t>
  </si>
  <si>
    <t>N° de baciloscopias de diagnóstico</t>
  </si>
  <si>
    <t>Nº total de baciloscopias de diagnóstico positivas</t>
  </si>
  <si>
    <t>Nº de baciloscopias de diagnóstico positivas de
baja codificación (Positivas contables y 1+)</t>
  </si>
  <si>
    <t>Nº de baciloscopias de control de tratamiento</t>
  </si>
  <si>
    <t>Nº de baciloscopias de control de tratamiento
positivas</t>
  </si>
  <si>
    <r>
      <rPr>
        <b/>
        <sz val="11"/>
        <color theme="1"/>
        <rFont val="Calibri"/>
        <family val="2"/>
        <scheme val="minor"/>
      </rPr>
      <t>Carga de trabajo =</t>
    </r>
    <r>
      <rPr>
        <sz val="11"/>
        <color theme="1"/>
        <rFont val="Calibri"/>
        <family val="2"/>
        <scheme val="minor"/>
      </rPr>
      <t xml:space="preserve"> N° de baciloscopias de diagnóstico + N° de baciloscopias de control de tratamiento (a + d)</t>
    </r>
  </si>
  <si>
    <t>INDICADORES</t>
  </si>
  <si>
    <t>5-10%</t>
  </si>
  <si>
    <r>
      <rPr>
        <b/>
        <sz val="11"/>
        <color theme="1"/>
        <rFont val="Calibri"/>
        <family val="2"/>
        <scheme val="minor"/>
      </rPr>
      <t>Porcentaje de baciloscopias de control de tratamiento positiva</t>
    </r>
    <r>
      <rPr>
        <sz val="11"/>
        <color theme="1"/>
        <rFont val="Calibri"/>
        <family val="2"/>
        <scheme val="minor"/>
      </rPr>
      <t xml:space="preserve"> = Nº de baciloscopias de control de tratamiento positivas x 100 / Nº total de baciloscopias de control de tratamiento (e x 100/ d)</t>
    </r>
  </si>
  <si>
    <r>
      <rPr>
        <b/>
        <sz val="11"/>
        <color theme="1"/>
        <rFont val="Calibri"/>
        <family val="2"/>
        <scheme val="minor"/>
      </rPr>
      <t>Porcentaje de baciloscopias de diagnóstico positivas de bajo grado (pos 1+ y contables)</t>
    </r>
    <r>
      <rPr>
        <sz val="11"/>
        <color theme="1"/>
        <rFont val="Calibri"/>
        <family val="2"/>
        <scheme val="minor"/>
      </rPr>
      <t xml:space="preserve"> = Nº de baciloscopias de diagnóstico positivas de bajo grado x 100 /Nº total de baciloscopias de diagnóstico positivas (c x 100/ b)</t>
    </r>
  </si>
  <si>
    <t>30-50%</t>
  </si>
  <si>
    <r>
      <rPr>
        <b/>
        <sz val="11"/>
        <color theme="1"/>
        <rFont val="Calibri"/>
        <family val="2"/>
        <scheme val="minor"/>
      </rPr>
      <t>Porcentaje de baciloscopias de diagnóstico positivas</t>
    </r>
    <r>
      <rPr>
        <sz val="11"/>
        <color theme="1"/>
        <rFont val="Calibri"/>
        <family val="2"/>
        <scheme val="minor"/>
      </rPr>
      <t xml:space="preserve"> = Nº de baciloscopias de diagnóstico positivas x 100/ N° total de baciloscopias de diagnóstico (b x100 / a)</t>
    </r>
  </si>
  <si>
    <t>Definir a nivel local</t>
  </si>
  <si>
    <t>00- 2019-cde-manual-actualizacion-baciloscopia-comisca _ ok</t>
  </si>
  <si>
    <r>
      <rPr>
        <b/>
        <sz val="11"/>
        <color theme="1"/>
        <rFont val="Calibri"/>
        <family val="2"/>
        <scheme val="minor"/>
      </rPr>
      <t>Falso positivo alto (FPA)</t>
    </r>
    <r>
      <rPr>
        <sz val="11"/>
        <color theme="1"/>
        <rFont val="Calibri"/>
        <family val="2"/>
        <scheme val="minor"/>
      </rPr>
      <t>: láminas evaluadas como positivas con codificación alta7-9 por el laboratorio provincial y resultaron negativas por el LNR – IPK.</t>
    </r>
  </si>
  <si>
    <r>
      <rPr>
        <b/>
        <sz val="11"/>
        <color theme="1"/>
        <rFont val="Calibri"/>
        <family val="2"/>
        <scheme val="minor"/>
      </rPr>
      <t xml:space="preserve">Falso positivo bajo (FPB): </t>
    </r>
    <r>
      <rPr>
        <sz val="11"/>
        <color theme="1"/>
        <rFont val="Calibri"/>
        <family val="2"/>
        <scheme val="minor"/>
      </rPr>
      <t>láminas evaluadas como positivas con codificación baja1-6 por el laboratorio provincial y resultaron negativas por el LNR – IPK.</t>
    </r>
  </si>
  <si>
    <r>
      <rPr>
        <b/>
        <sz val="11"/>
        <color theme="1"/>
        <rFont val="Calibri"/>
        <family val="2"/>
        <scheme val="minor"/>
      </rPr>
      <t xml:space="preserve">Falso negativo alto (FNA): </t>
    </r>
    <r>
      <rPr>
        <sz val="11"/>
        <color theme="1"/>
        <rFont val="Calibri"/>
        <family val="2"/>
        <scheme val="minor"/>
      </rPr>
      <t>láminas evaluadas como negativas por el laboratorio provincial y resultaron positivas altas7-9 por el LNR – IPK</t>
    </r>
  </si>
  <si>
    <r>
      <rPr>
        <b/>
        <sz val="11"/>
        <color theme="1"/>
        <rFont val="Calibri"/>
        <family val="2"/>
        <scheme val="minor"/>
      </rPr>
      <t xml:space="preserve">Falso negativo bajo (FNB): </t>
    </r>
    <r>
      <rPr>
        <sz val="11"/>
        <color theme="1"/>
        <rFont val="Calibri"/>
        <family val="2"/>
        <scheme val="minor"/>
      </rPr>
      <t>láminas evaluadas como negativas por el laboratorio provincial y resultaron positivas bajas1-6 por el LNR – IPK.</t>
    </r>
  </si>
  <si>
    <r>
      <rPr>
        <b/>
        <sz val="11"/>
        <color theme="1"/>
        <rFont val="Calibri"/>
        <family val="2"/>
        <scheme val="minor"/>
      </rPr>
      <t xml:space="preserve">Errores de codificación (EC): </t>
    </r>
    <r>
      <rPr>
        <sz val="11"/>
        <color theme="1"/>
        <rFont val="Calibri"/>
        <family val="2"/>
        <scheme val="minor"/>
      </rPr>
      <t>Láminas con diferencias cuantitativas en más de dos valores de codificación entre el LNR - IPK y el laboratorio provincial.</t>
    </r>
  </si>
  <si>
    <t>SEN: sensibilidad</t>
  </si>
  <si>
    <t>ESP: especificidad</t>
  </si>
  <si>
    <t>VPP: valor predictivo positivo</t>
  </si>
  <si>
    <t>VPN: valor predictivo negativo</t>
  </si>
  <si>
    <t>Porcentaje de casos de tuberculosis notificados como nuevos y recaídas con confirmación bacteriológica</t>
  </si>
  <si>
    <t>El algoritmo de diagnóstico nacional indica que un diagnóstico rápido recomendado por la OMS es la prueba de diagnóstico inicial para todas las personas con signos y síntomas de tuberculosis?</t>
  </si>
  <si>
    <t>IND 1.</t>
  </si>
  <si>
    <t>IND 2.</t>
  </si>
  <si>
    <t>IND 3.</t>
  </si>
  <si>
    <t>IND 4.</t>
  </si>
  <si>
    <t>Porcentaje de casos de tuberculosis nuevos y recaída notificados, evaluados con un diagnóstico rápido recomendado por la OMS como la prueba diagnóstica inicial.</t>
  </si>
  <si>
    <t>Porcentaje de sitios de prueba que utilizan un diagnóstico rápido recomendado por la OMS en los que se ha establecido un sistema de conectividad de datos que transmite los resultados de forma electrónica a los médicos y a un sistema de gestión de la información.</t>
  </si>
  <si>
    <t>¿Indica la política nacional que las pruebas de diagnóstico y seguimiento de la tuberculosis proporcionadas a través del programa nacional de tuberculosis son gratuitas y / o que las tarifas pueden reembolsarse en su totalidad a través del seguro de salud para todas las personas con signos y síntomas de tuberculosis?</t>
  </si>
  <si>
    <t>IND 5.</t>
  </si>
  <si>
    <t>GLI - 
OBJETIVO 1: AUMENTAR EL ACCESO A LA DETECCIÓN RÁPIDA Y PRECISA DE LA TB</t>
  </si>
  <si>
    <t>IND 6.</t>
  </si>
  <si>
    <t>¿Indican la política nacional y el algoritmo de diagnóstico que hay acceso universal a las PSD?</t>
  </si>
  <si>
    <t>GLI - OBJETIVO 2: ALCANZAR EL ACCESO UNIVERSAL A PSD</t>
  </si>
  <si>
    <t>IND 7.</t>
  </si>
  <si>
    <t>IND 8.</t>
  </si>
  <si>
    <t>IND 9.</t>
  </si>
  <si>
    <t>IND 10.</t>
  </si>
  <si>
    <t>IND 11.</t>
  </si>
  <si>
    <t>IND 12.</t>
  </si>
  <si>
    <t>GLI - OBJETIVO 3: FORTALECER LA CALIDAD DE LOS SERVICIOS DE LABORATORIO</t>
  </si>
  <si>
    <t>Porcentaje de sitios de pruebas de diagnóstico que monitorean los indicadores de desempeño y están inscrito en un sistema de evaluación de calidad externa para todos los métodos de diagnóstico realizado</t>
  </si>
  <si>
    <t>Porcentaje de sitios de PSD que han demostrado competencia mediante las pruebas de panel de evaluación de calidad externa para todos los métodos de PSD realizados</t>
  </si>
  <si>
    <t>Porcentaje de laboratorios que realizan cultivo, LPA y / o PSD fenotípica,
en el que se está implementando un sistema formal de gestión de la calidad  que tiene como objetivo lograr la acreditación de acuerdo con los estándares internacionales</t>
  </si>
  <si>
    <t>¿Es el Laboratorio Nacional de Referencia actualmente acreditado según la
Estándar ISO15189?</t>
  </si>
  <si>
    <t>GLI - Indicadores generales de calidad - mensuales</t>
  </si>
  <si>
    <t>Número de pruebas realizadas, por tipo de prueba</t>
  </si>
  <si>
    <t>Interrupciones del servicio</t>
  </si>
  <si>
    <t>Desabastecimientos</t>
  </si>
  <si>
    <t>Tiempo de inactividad del equipo</t>
  </si>
  <si>
    <t>Tiempo de respuesta</t>
  </si>
  <si>
    <t>Informe de estadísticas de prueba (indicador de calidad)</t>
  </si>
  <si>
    <t>Resultado de la evaluación de calidad externa</t>
  </si>
  <si>
    <t>Resultados de control de calidad</t>
  </si>
  <si>
    <t>Rechazo de muestras</t>
  </si>
  <si>
    <t>La satisfacción del cliente</t>
  </si>
  <si>
    <t>Productividad del técnico</t>
  </si>
  <si>
    <t>Indicador</t>
  </si>
  <si>
    <t>Meta</t>
  </si>
  <si>
    <t>Sin interrupciones</t>
  </si>
  <si>
    <t>Sin falta de existencias que provoquen la interrupción del servicio</t>
  </si>
  <si>
    <t>Sin tiempo de inactividad del equipo que provoque la interrupción del servicio</t>
  </si>
  <si>
    <t>El 90% de los resultados cumplen con el tiempo de respuesta específico de la prueba</t>
  </si>
  <si>
    <t>100% de informes completados en la fecha de vencimiento definida</t>
  </si>
  <si>
    <t>&gt; 90% se aprueban los paneles de evaluación de calidad externa</t>
  </si>
  <si>
    <t>&gt; 90% de los resultados del control de calidad cumplen los criterios esperados</t>
  </si>
  <si>
    <t>&lt;1% de muestras rechazadas</t>
  </si>
  <si>
    <t>&gt; 80% de los clientes encuestados están satisfechos</t>
  </si>
  <si>
    <t>Informe el número medio de pruebas realizadas por mes por técnico</t>
  </si>
  <si>
    <t>INDICADORES DE CALIDAD - ESTUDIO CUBA</t>
  </si>
  <si>
    <t>Indicadores de calidad para baciloscopia</t>
  </si>
  <si>
    <t>Tasa de positividad de frotis para frotis de diagnóstico (casos nuevos y de recaída)</t>
  </si>
  <si>
    <t>Forma de Calculo</t>
  </si>
  <si>
    <t>Aprox. 10%</t>
  </si>
  <si>
    <t>Número total de frotis positivo
de diagnóstico / Numero total
de frotis de diagnóstico</t>
  </si>
  <si>
    <t>Proporción de frotis positivos para BAAR de grado bajo entre los frotis de diagnóstico (casos nuevos y de recaída)</t>
  </si>
  <si>
    <t>Número de frotis de diagnóstico escasos y 1+ / Número total de frotis de diagnóstico</t>
  </si>
  <si>
    <t>30–50%</t>
  </si>
  <si>
    <t>Tasa de positividad de frotis para frotis de seguimiento</t>
  </si>
  <si>
    <t>Número de frotis de seguimiento positivos para BAAR / Numero Total
de frotis de seguimiento</t>
  </si>
  <si>
    <t>5–10%</t>
  </si>
  <si>
    <t>Tiempo de respuesta del laboratorio</t>
  </si>
  <si>
    <t>Tiempo entre la recepción de las muestras para frotis en el laboratorio y la notificación de los resultados (media, rango y percentil 90)</t>
  </si>
  <si>
    <t>24–48 hours</t>
  </si>
  <si>
    <t>Indicadores de calidad para el cultivo</t>
  </si>
  <si>
    <t>Número y proporción de muestras de diagnóstico (nuevas y recaidas) con cultivo positivo (MTB y MNT combinados)</t>
  </si>
  <si>
    <t>Número de muestras de diagnóstico con cultivo positivo para MTB o NTM / Número de muestras de diagnóstico procesadas para cultivo</t>
  </si>
  <si>
    <t>15–20%</t>
  </si>
  <si>
    <t>Número y proporción de muestras de diagnóstico (nuevas y recaidas) que resultaron positivas para MTB</t>
  </si>
  <si>
    <t>Número de muestras de diagnóstico con cultivo positivo para MTB / Número de muestras de diagnóstico procesadas para cultivo</t>
  </si>
  <si>
    <t>10–15%</t>
  </si>
  <si>
    <t>Número de baciloscopía positiva con cultivos positivos para MTB / Número de muestras de diagnóstico con frotis positivo procesadas para cultivo</t>
  </si>
  <si>
    <t>Número y proporción de muestras diagnósticas con frotis positivo de BAAR (nuevas y recaidas) que fueron positivas en cultivo para MTB</t>
  </si>
  <si>
    <t>95–98% (liquid)
85–90% (solid)</t>
  </si>
  <si>
    <t>Número y proporción de muestras diagnósticas con frotis negativo de BAAR que resultaron en cultivo positivo para MTB</t>
  </si>
  <si>
    <t>Número de muestras con frotis negativo de BAAR con cultivo positivo para MTB / Número de muestras de diagnóstico con frotis negativo procesadas para cultivo</t>
  </si>
  <si>
    <t>20–30%</t>
  </si>
  <si>
    <t>Número y proporción de Cultivos contaminados que conducen a resultados no interpretables.</t>
  </si>
  <si>
    <t>Número de tubos o placas de cultivo inoculados desechados debido a la contaminación / Número total de tubos inoculados o placas inoculados para cultivo</t>
  </si>
  <si>
    <t>3–5% (solid)
8–10% (liquid)</t>
  </si>
  <si>
    <t>Tiempo entre la recepción de las muestras para cultivo en el laboratorio y la notificación de los resultados (media, rango y percentil 90)</t>
  </si>
  <si>
    <t>Tiempo de entrega de los resultados del laboratorio</t>
  </si>
  <si>
    <t>Cultivo sólido:
En promedio, 3 semanas para muestras con frotis positivo y 4-8 semanas para muestras con frotis negativos
Cultivo líquido: de 8 a 10 días para muestras con frotis positivo y de 2 a 6 semanas para muestras con frotis negativo</t>
  </si>
  <si>
    <t>Indicadores de calidad para PSD</t>
  </si>
  <si>
    <t>Número y proporción de cepas aisladas con monorresistencia y multirresistencia a todas las combinaciones de fármacos analizados (p. Ej., Monorresistencia a isoniazida,
monorresistencia a la rifampicina,
MDR)</t>
  </si>
  <si>
    <t>Número de aislamientos resistentes a una combinación de fármacos únicos o múltiples / Número total de aislamientos analizados</t>
  </si>
  <si>
    <t xml:space="preserve">
Depende de población testeada y prevalencia y patrones de la farmacorresistencia en el país</t>
  </si>
  <si>
    <t>Número y proporción de aislamientos inoculados para PSD que se descartaron debido a la contaminación</t>
  </si>
  <si>
    <t>Número de aislamientos descartados debido a contaminación / Número total de aislamientos inoculados para PSD</t>
  </si>
  <si>
    <t>&lt;3%</t>
  </si>
  <si>
    <t>Número y proporción de aislamientos inoculados para PSD que no fueron interpretables debido a la falta de crecimiento de los tubos / placas de control (sin fármaco)</t>
  </si>
  <si>
    <t>Número de aislamientos descartados debido a la falta de crecimiento en medios sin fármaco / Número total de aislamientos inoculados para PSD</t>
  </si>
  <si>
    <t>Tiempo entre la inoculación de PSD y la notificación de resultados (media, rango y percentil 90)</t>
  </si>
  <si>
    <t>Medios sólidos: 3–4
semanas
Medios líquidos: 2-3 semanas</t>
  </si>
  <si>
    <t>Medios sólidos: 8–16
semanas
Medios líquidos: 4-6 semanas</t>
  </si>
  <si>
    <t>Tiempo total de respuesta de la PSD, incluido el tiempo que tarda el cultivo primario en producir inóculo</t>
  </si>
  <si>
    <t xml:space="preserve">Tiempo de entrega de los resultados del laboratorio - notificacion </t>
  </si>
  <si>
    <t>Indicadores de calidad para LPA de primera y segunda línea</t>
  </si>
  <si>
    <t>Número y proporción de muestras con monorresistencia y multirresistencia (i.n., monorresistencia a isoniazida,
monorresistencia a rifampicina, MDR)</t>
  </si>
  <si>
    <t>Número y proporción de muestras con monorresistencia y XDR (es decir, resistencia a rifampicina más resistencia a FQ, resistencia a la rifampicina más resistencia a Drogas Inyectables de segunda linea (DISL), resistencia a la rifampicina más resistencia a DISL y FQ)</t>
  </si>
  <si>
    <t>Número y proporción de muestras con resultados no interpretable</t>
  </si>
  <si>
    <t>Número de muestras con resistencia a uno o varios fármacos / Número total de muestras analizadas</t>
  </si>
  <si>
    <t>Depende de la población analizada y de la prevalencia y los patrones de la farmacorresistencia del país</t>
  </si>
  <si>
    <t>Número de cepas aisladas con resistencia a uno o dos fármacos / Número total de cepas aisladas resistentes a rifampicina analizadas</t>
  </si>
  <si>
    <t xml:space="preserve">
Depende de la población analizada y de la prevalencia y los patrones de la farmacorresistencia del país</t>
  </si>
  <si>
    <t>Número de muestras con resultados no interpretables / Número total de muestras configuradas para LPA</t>
  </si>
  <si>
    <t>&lt;5%</t>
  </si>
  <si>
    <t>Tiempo entre la recepción de las muestras para LPA en el laboratorio y el informe de resultados (media, rango y percentil 90).
Para LPA indirecto, agregue el tiempo de respuesta de la cultura
para el tiempo de respuesta total</t>
  </si>
  <si>
    <t>1 a 2 días (más si se agrupan las pruebas)</t>
  </si>
  <si>
    <t>Indicadores de calidad para Xpert MTB / RIF</t>
  </si>
  <si>
    <t>Número y proporción de muestras con MTB detectado, resistencia a rifampicina no
detectado</t>
  </si>
  <si>
    <t>Número y proporción de muestras con MTB detectado, resistencia a rifampicina detectada</t>
  </si>
  <si>
    <t>Número y proporción de muestras con MTB detectada rifampicina indeterminada</t>
  </si>
  <si>
    <t>Número y proporción de muestras con MTB no detectadas</t>
  </si>
  <si>
    <t>Número y proporción de muestras con errores</t>
  </si>
  <si>
    <t>Número y proporción de muestras con resultados no válidos</t>
  </si>
  <si>
    <t>Número y proporción de muestras sin resultados</t>
  </si>
  <si>
    <t>Número de muestras con MTB detectada, resistencia a la rifampicina no detectada / Número total de muestras analizadas</t>
  </si>
  <si>
    <t>Número de muestras con MTB detectada, resistencia a la rifampicina detectada / Número total de muestras analizadas</t>
  </si>
  <si>
    <t>Número de muestras con MTB detectada rifampicina indeterminada / Número total de muestras analizadas</t>
  </si>
  <si>
    <t>Número de muestras con MTB no detectado / Número total de muestras analizadas</t>
  </si>
  <si>
    <t>Número de muestras con errores / Número total de muestras analizadas</t>
  </si>
  <si>
    <t>Número de muestras sin resultados / Número total de muestras analizadas</t>
  </si>
  <si>
    <t>Número de muestras con resultados no válidos / Número total de muestras analizadas</t>
  </si>
  <si>
    <t>Tiempo entre la recepción de la muestra para Xpert MTB / RIF en el laboratorio y la notificación de resultados</t>
  </si>
  <si>
    <t>2–24hrs</t>
  </si>
  <si>
    <t>&lt;1%</t>
  </si>
  <si>
    <t>TB-LAMP</t>
  </si>
  <si>
    <t>Indicadores de calidad para TB-LAMP</t>
  </si>
  <si>
    <t>Número y proporción de muestras con MTB detectadas</t>
  </si>
  <si>
    <t>Número y proporción de muestras con resultados no válidos o sin resultados</t>
  </si>
  <si>
    <t>Número de muestras con MTB detectadas / Número total de muestras analizadas</t>
  </si>
  <si>
    <t>Número de muestras con resultados no válidos o sin resultados / Número total de muestras analizadas</t>
  </si>
  <si>
    <t>Tiempo entre la recepción de la muestra para TB LAMP en el laboratorio y la notificación de resultados</t>
  </si>
  <si>
    <t>Depende de la población examinada y de la prevalencia de TB y VIH</t>
  </si>
  <si>
    <t>LF-LAMP</t>
  </si>
  <si>
    <t>Indicadores de calidad para LF-LAMP</t>
  </si>
  <si>
    <t>Tiempo entre la recepción de la muestra para LF LAMP en el laboratorio y la notificación de resultados</t>
  </si>
  <si>
    <t>1–24hrs</t>
  </si>
  <si>
    <t>No hay suficiente evidencia para una guía global</t>
  </si>
  <si>
    <t>Depende de la población analizada y de la prevalencia de tuberculosis entre los pacientes VIH positivos</t>
  </si>
  <si>
    <t>Indicadores Manual del Xpert</t>
  </si>
  <si>
    <t>El número y la proporción de casos incidentes (tanto nuevos como recaidas) confirmados por microscopía, cultivo o Xpert MTB / RIF, o una combinación de estos, durante el período de notificación posterior a la introducción de
Xpert MTB / RIF</t>
  </si>
  <si>
    <t>El número y la proporción de casos incidentes (nuevos y recaidas) confirmados por microscopía o cultivo, o ambos, durante un período de notificación análogo antes de la introducción de Xpert MTB / RIF.</t>
  </si>
  <si>
    <t>El número y la proporción de personas con tuberculosis resistente a la rifampicina por cualquier método durante el período del informe,
El número y la proporción de pacientes con tuberculosis resistente a la rifampicina durante un período de notificación antes de la introducción de Xpert MTB / RIF, desglosados ​​por grupo de pacientes;</t>
  </si>
  <si>
    <t>el número y la proporción de casos resistentes a la rifampicina detectados por Xpert MTB / RIF que recibieron más DST fenotípica durante el período del informe;</t>
  </si>
  <si>
    <t>El número y la proporción de casos resistentes a la rifampicina detectados por Xpert MTB / RIF que se iniciaron con un régimen de tratamiento recomendado por la OMS para la MDR durante el período de notificación</t>
  </si>
  <si>
    <t>El número de baciloscopias realizadas para el diagnóstico y para el seguimiento del tratamiento</t>
  </si>
  <si>
    <t>El número de pruebas de cultivo realizadas para el diagnóstico y seguimiento del tratamiento;</t>
  </si>
  <si>
    <t>El número de PSD realizado</t>
  </si>
  <si>
    <t>Medición</t>
  </si>
  <si>
    <t>Valor de referencia</t>
  </si>
  <si>
    <t>Número de ensayos realizados en el mes</t>
  </si>
  <si>
    <t>Total de muestras procesadas</t>
  </si>
  <si>
    <t>No aplica</t>
  </si>
  <si>
    <r>
      <t xml:space="preserve">Número y proporción de </t>
    </r>
    <r>
      <rPr>
        <i/>
        <sz val="11"/>
        <color rgb="FF000000"/>
        <rFont val="Arial"/>
        <family val="2"/>
      </rPr>
      <t xml:space="preserve">M. tuberculosis </t>
    </r>
    <r>
      <rPr>
        <sz val="11"/>
        <color rgb="FF000000"/>
        <rFont val="Arial"/>
        <family val="2"/>
      </rPr>
      <t>detectado sensible a fármacos H y R o R</t>
    </r>
  </si>
  <si>
    <r>
      <t xml:space="preserve">Número de muestras con </t>
    </r>
    <r>
      <rPr>
        <i/>
        <sz val="11"/>
        <color rgb="FF000000"/>
        <rFont val="Arial"/>
        <family val="2"/>
      </rPr>
      <t xml:space="preserve">M. tuberculosis </t>
    </r>
    <r>
      <rPr>
        <sz val="11"/>
        <color rgb="FF000000"/>
        <rFont val="Arial"/>
        <family val="2"/>
      </rPr>
      <t xml:space="preserve">detectado sensible a fármacos H y R o R/ Total de muestras procesadas por prueba molecular positivas para </t>
    </r>
    <r>
      <rPr>
        <i/>
        <sz val="11"/>
        <color rgb="FF000000"/>
        <rFont val="Arial"/>
        <family val="2"/>
      </rPr>
      <t>M. tuberculosis</t>
    </r>
  </si>
  <si>
    <r>
      <t xml:space="preserve">Número y proporción de </t>
    </r>
    <r>
      <rPr>
        <i/>
        <sz val="11"/>
        <color rgb="FF000000"/>
        <rFont val="Arial"/>
        <family val="2"/>
      </rPr>
      <t xml:space="preserve">M. tuberculosis </t>
    </r>
    <r>
      <rPr>
        <sz val="11"/>
        <color rgb="FF000000"/>
        <rFont val="Arial"/>
        <family val="2"/>
      </rPr>
      <t>detectado resistente a fármacos H y R o R</t>
    </r>
  </si>
  <si>
    <r>
      <t xml:space="preserve">Número de muestras con </t>
    </r>
    <r>
      <rPr>
        <i/>
        <sz val="11"/>
        <color rgb="FF000000"/>
        <rFont val="Arial"/>
        <family val="2"/>
      </rPr>
      <t xml:space="preserve">M. tuberculosis </t>
    </r>
    <r>
      <rPr>
        <sz val="11"/>
        <color rgb="FF000000"/>
        <rFont val="Arial"/>
        <family val="2"/>
      </rPr>
      <t xml:space="preserve">detectado resistente a fármacos H y R o R / Total de muestras procesadas por prueba molecular positivas para </t>
    </r>
    <r>
      <rPr>
        <i/>
        <sz val="11"/>
        <color rgb="FF000000"/>
        <rFont val="Arial"/>
        <family val="2"/>
      </rPr>
      <t>M. tuberculosis</t>
    </r>
  </si>
  <si>
    <t>Indicadores de pruebas moleculares</t>
  </si>
  <si>
    <t>Número y proporción de errores</t>
  </si>
  <si>
    <t>Número de muestras con errores / Total de muestras procesadas</t>
  </si>
  <si>
    <r>
      <t xml:space="preserve">Número y proporción de </t>
    </r>
    <r>
      <rPr>
        <i/>
        <sz val="11"/>
        <color rgb="FF000000"/>
        <rFont val="Arial"/>
        <family val="2"/>
      </rPr>
      <t xml:space="preserve">M. tuberculosis </t>
    </r>
    <r>
      <rPr>
        <sz val="11"/>
        <color rgb="FF000000"/>
        <rFont val="Arial"/>
        <family val="2"/>
      </rPr>
      <t>detectado con resistencia a fármacos indeterminada</t>
    </r>
  </si>
  <si>
    <r>
      <t xml:space="preserve">Número de muestras con </t>
    </r>
    <r>
      <rPr>
        <i/>
        <sz val="11"/>
        <color rgb="FF000000"/>
        <rFont val="Arial"/>
        <family val="2"/>
      </rPr>
      <t xml:space="preserve">M. tuberculosis </t>
    </r>
    <r>
      <rPr>
        <sz val="11"/>
        <color rgb="FF000000"/>
        <rFont val="Arial"/>
        <family val="2"/>
      </rPr>
      <t xml:space="preserve">detectado con resistencia a fármacos indeterminada / Total de muestras procesadas por prueba molecular positivas para </t>
    </r>
    <r>
      <rPr>
        <i/>
        <sz val="11"/>
        <color rgb="FF000000"/>
        <rFont val="Arial"/>
        <family val="2"/>
      </rPr>
      <t>M. tuberculosis</t>
    </r>
  </si>
  <si>
    <r>
      <t xml:space="preserve">Número y proporción de </t>
    </r>
    <r>
      <rPr>
        <i/>
        <sz val="11"/>
        <color rgb="FF000000"/>
        <rFont val="Arial"/>
        <family val="2"/>
      </rPr>
      <t xml:space="preserve">M. tuberculosis no </t>
    </r>
    <r>
      <rPr>
        <sz val="11"/>
        <color rgb="FF000000"/>
        <rFont val="Arial"/>
        <family val="2"/>
      </rPr>
      <t xml:space="preserve">detectado </t>
    </r>
  </si>
  <si>
    <r>
      <t xml:space="preserve">Número de muestras con </t>
    </r>
    <r>
      <rPr>
        <i/>
        <sz val="11"/>
        <color rgb="FF000000"/>
        <rFont val="Arial"/>
        <family val="2"/>
      </rPr>
      <t xml:space="preserve">M. tuberculosis no </t>
    </r>
    <r>
      <rPr>
        <sz val="11"/>
        <color rgb="FF000000"/>
        <rFont val="Arial"/>
        <family val="2"/>
      </rPr>
      <t>detectado / Total de muestras procesadas</t>
    </r>
  </si>
  <si>
    <t>Número y proporción de resultados inválidos</t>
  </si>
  <si>
    <t>Número de muestras con resultados inválidos / Total de muestras procesadas</t>
  </si>
  <si>
    <t>Tiempo entre la recepción de la muestra en el laboratorio y el informe del resultado</t>
  </si>
  <si>
    <t>24-48 horas</t>
  </si>
  <si>
    <r>
      <t xml:space="preserve">Número y proporción de casos con </t>
    </r>
    <r>
      <rPr>
        <i/>
        <sz val="11"/>
        <color rgb="FF000000"/>
        <rFont val="Arial"/>
        <family val="2"/>
      </rPr>
      <t xml:space="preserve">M. tuberculosis </t>
    </r>
    <r>
      <rPr>
        <sz val="11"/>
        <color rgb="FF000000"/>
        <rFont val="Arial"/>
        <family val="2"/>
      </rPr>
      <t>detectado resistente a fármacos H y/o R enviados para realizar prueba a quinolonas e inyectables</t>
    </r>
  </si>
  <si>
    <r>
      <t xml:space="preserve">Número de muestras con </t>
    </r>
    <r>
      <rPr>
        <i/>
        <sz val="11"/>
        <color rgb="FF000000"/>
        <rFont val="Arial"/>
        <family val="2"/>
      </rPr>
      <t xml:space="preserve">M. tuberculosis </t>
    </r>
    <r>
      <rPr>
        <sz val="11"/>
        <color rgb="FF000000"/>
        <rFont val="Arial"/>
        <family val="2"/>
      </rPr>
      <t xml:space="preserve">detectado resistente a fármacos H y/o R enviados a realizar prueba a quinolonas e inyectables/ Número de muestras con </t>
    </r>
    <r>
      <rPr>
        <i/>
        <sz val="11"/>
        <color rgb="FF000000"/>
        <rFont val="Arial"/>
        <family val="2"/>
      </rPr>
      <t xml:space="preserve">M. tuberculosis </t>
    </r>
    <r>
      <rPr>
        <sz val="11"/>
        <color rgb="FF000000"/>
        <rFont val="Arial"/>
        <family val="2"/>
      </rPr>
      <t>detectado resistente a fármacos H y/o R</t>
    </r>
  </si>
  <si>
    <t>Aporte del cultivo al diagnóstico de casos de tuberculosis pulmonar (en relación a pruebas moleculares)</t>
  </si>
  <si>
    <t>Se calcula teniendo en cuenta los pacientes adultos (no las muestras) con tuberculosis pulmonar confirmada bacteriológicamente a partir de muestras respiratorias</t>
  </si>
  <si>
    <t>N° de pacientes con tuberculosis pulmonar con prueba molecular negativa que fueron reportados como cultivo positivo en un período de tiempo / N° de pacientes reportados con tuberculosis pulmonar por prueba molecular y/o cultivo en el mismo período de tiempo x 100</t>
  </si>
  <si>
    <t>---------</t>
  </si>
  <si>
    <t>Porcentaje de tubos contaminados (se calcula sobre los cultivos realizados a las muestras que contienen flora normal, respiratorias)</t>
  </si>
  <si>
    <t>Cultivo en medio liquido 8-10%</t>
  </si>
  <si>
    <r>
      <t>N° de tubos</t>
    </r>
    <r>
      <rPr>
        <b/>
        <sz val="11"/>
        <color rgb="FF000000"/>
        <rFont val="Arial"/>
        <family val="2"/>
      </rPr>
      <t xml:space="preserve"> </t>
    </r>
    <r>
      <rPr>
        <sz val="11"/>
        <color rgb="FF000000"/>
        <rFont val="Arial"/>
        <family val="2"/>
      </rPr>
      <t>contaminados / N° total de tubos sembrados x 100</t>
    </r>
  </si>
  <si>
    <t>Indicadores de Cultivo</t>
  </si>
  <si>
    <t>Carga de trabajo</t>
  </si>
  <si>
    <t>N° de baciloscopias de diagnóstico + N° de baciloscopias de control de tratamiento</t>
  </si>
  <si>
    <t>a + d</t>
  </si>
  <si>
    <t>50-60 en una jornada laboral de 8 horas</t>
  </si>
  <si>
    <t>Porcentaje de baciloscopias de diagnóstico positivas</t>
  </si>
  <si>
    <t>Nº de baciloscopias de diagnóstico positivas x 100/ N° total de baciloscopias de diagnóstico</t>
  </si>
  <si>
    <t>b x100 / a</t>
  </si>
  <si>
    <t>definir a nivel local</t>
  </si>
  <si>
    <t>Porcentaje de baciloscopias de control de tratamiento positiva</t>
  </si>
  <si>
    <t>Nº de baciloscopias de control de tratamiento positivas x 100 / Nº total de baciloscopias de control de tratamiento</t>
  </si>
  <si>
    <t>e x 100 / d</t>
  </si>
  <si>
    <t>Porcentaje de baciloscopias de diagnóstico positivas de bajo grado (positiva de + y BAAR contables)</t>
  </si>
  <si>
    <t>Nº de baciloscopias de diagnóstico positivas de bajo grado x 100 /Nº total de baciloscopias de diagnóstico positivas</t>
  </si>
  <si>
    <t>c x 100/ b</t>
  </si>
  <si>
    <t>Concentración de la baciloscopia</t>
  </si>
  <si>
    <t>N° de baciloscopias realizadas para diagnóstico / N° de SR investigados x 100</t>
  </si>
  <si>
    <t>2.5%</t>
  </si>
  <si>
    <t>Porcentaje de casos diagnosticados por baciloscopia entre los SR</t>
  </si>
  <si>
    <t>N° de personas diagnosticados por baciloscopia / N° de SR investigados</t>
  </si>
  <si>
    <t>4-5%</t>
  </si>
  <si>
    <t>Proporción de muestras deficientes entre las baciloscopias de diagnóstico</t>
  </si>
  <si>
    <t xml:space="preserve">N° de muestras de diagnóstico deficientes </t>
  </si>
  <si>
    <t>(Salivas) / Total de muestras procesadas para diagnóstico</t>
  </si>
  <si>
    <t>No debe superar el 20%.</t>
  </si>
  <si>
    <t>Número de ensayos realizados</t>
  </si>
  <si>
    <t>Total de muestras procesadas por prueba molecular para diagnóstico</t>
  </si>
  <si>
    <r>
      <t xml:space="preserve">Proporción de </t>
    </r>
    <r>
      <rPr>
        <i/>
        <sz val="12"/>
        <color indexed="8"/>
        <rFont val="Calibri"/>
        <family val="2"/>
      </rPr>
      <t xml:space="preserve">M. tuberculosis </t>
    </r>
    <r>
      <rPr>
        <sz val="12"/>
        <color indexed="8"/>
        <rFont val="Calibri"/>
        <family val="2"/>
      </rPr>
      <t>detectado sensible a fármacos H y R o R</t>
    </r>
  </si>
  <si>
    <r>
      <t xml:space="preserve">Número de muestras con </t>
    </r>
    <r>
      <rPr>
        <i/>
        <sz val="10"/>
        <rFont val="Arial"/>
        <family val="2"/>
      </rPr>
      <t xml:space="preserve">M. tuberculosis </t>
    </r>
    <r>
      <rPr>
        <sz val="10"/>
        <rFont val="Arial"/>
        <family val="2"/>
      </rPr>
      <t xml:space="preserve">detectado sensible a fármacos HyR o R/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</si>
  <si>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t>
    </r>
    <r>
      <rPr>
        <sz val="12"/>
        <color indexed="8"/>
        <rFont val="Calibri"/>
        <family val="2"/>
      </rPr>
      <t>detectado resistente a fármacos H y R o R</t>
    </r>
  </si>
  <si>
    <r>
      <t xml:space="preserve">Número de muestras con </t>
    </r>
    <r>
      <rPr>
        <i/>
        <sz val="10"/>
        <rFont val="Arial"/>
        <family val="2"/>
      </rPr>
      <t xml:space="preserve">M. tuberculosis </t>
    </r>
    <r>
      <rPr>
        <sz val="10"/>
        <rFont val="Arial"/>
        <family val="2"/>
      </rPr>
      <t xml:space="preserve">detectado resistente a fármacos H y R o R /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</si>
  <si>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t>
    </r>
    <r>
      <rPr>
        <sz val="12"/>
        <color indexed="8"/>
        <rFont val="Calibri"/>
        <family val="2"/>
      </rPr>
      <t>detectado con resistencia a fármacos indeterminada</t>
    </r>
  </si>
  <si>
    <r>
      <t xml:space="preserve">Número de muestras con </t>
    </r>
    <r>
      <rPr>
        <i/>
        <sz val="10"/>
        <rFont val="Arial"/>
        <family val="2"/>
      </rPr>
      <t xml:space="preserve">M. tuberculosis </t>
    </r>
    <r>
      <rPr>
        <sz val="10"/>
        <rFont val="Arial"/>
        <family val="2"/>
      </rPr>
      <t xml:space="preserve">detectado con resistencia a fármacos indeterminada / Total de muestras procesadas por prueba molecular positivas para </t>
    </r>
    <r>
      <rPr>
        <i/>
        <sz val="10"/>
        <rFont val="Arial"/>
        <family val="2"/>
      </rPr>
      <t>M. tuberculosis</t>
    </r>
  </si>
  <si>
    <r>
      <t xml:space="preserve">Proporción de </t>
    </r>
    <r>
      <rPr>
        <i/>
        <sz val="12"/>
        <color indexed="8"/>
        <rFont val="Calibri"/>
        <family val="2"/>
      </rPr>
      <t xml:space="preserve">M. tuberculosis no </t>
    </r>
    <r>
      <rPr>
        <sz val="12"/>
        <color indexed="8"/>
        <rFont val="Calibri"/>
        <family val="2"/>
      </rPr>
      <t xml:space="preserve">detectado </t>
    </r>
  </si>
  <si>
    <r>
      <t xml:space="preserve">Número de muestras con </t>
    </r>
    <r>
      <rPr>
        <i/>
        <sz val="10"/>
        <rFont val="Arial"/>
        <family val="2"/>
      </rPr>
      <t xml:space="preserve">M. tuberculosis no </t>
    </r>
    <r>
      <rPr>
        <sz val="10"/>
        <rFont val="Arial"/>
        <family val="2"/>
      </rPr>
      <t>detectado / Total de muestras procesadas</t>
    </r>
  </si>
  <si>
    <t>Proporción de errores</t>
  </si>
  <si>
    <t>Proporción de resultados inválidos</t>
  </si>
  <si>
    <r>
      <t xml:space="preserve">Proporción de casos con </t>
    </r>
    <r>
      <rPr>
        <i/>
        <sz val="12"/>
        <color indexed="8"/>
        <rFont val="Calibri"/>
        <family val="2"/>
      </rPr>
      <t xml:space="preserve">M. tuberculosis </t>
    </r>
    <r>
      <rPr>
        <sz val="12"/>
        <color indexed="8"/>
        <rFont val="Calibri"/>
        <family val="2"/>
      </rPr>
      <t>detectado resistente a fármacos H y/o R con PSF de segunda línea</t>
    </r>
  </si>
  <si>
    <r>
      <t xml:space="preserve">Número de muestras con </t>
    </r>
    <r>
      <rPr>
        <i/>
        <sz val="10"/>
        <rFont val="Arial"/>
        <family val="2"/>
      </rPr>
      <t xml:space="preserve">M. tuberculosis </t>
    </r>
    <r>
      <rPr>
        <sz val="10"/>
        <rFont val="Arial"/>
        <family val="2"/>
      </rPr>
      <t xml:space="preserve">detectado resistente a fármacos H y/o R enviados a realizar prueba a fármacos de segunda línea/ Número de muestras con </t>
    </r>
    <r>
      <rPr>
        <i/>
        <sz val="10"/>
        <rFont val="Arial"/>
        <family val="2"/>
      </rPr>
      <t xml:space="preserve">M. tuberculosis </t>
    </r>
    <r>
      <rPr>
        <sz val="10"/>
        <rFont val="Arial"/>
        <family val="2"/>
      </rPr>
      <t>detectado resistente a fármacos H y/o R</t>
    </r>
  </si>
  <si>
    <t>CULTIVO</t>
  </si>
  <si>
    <t>Porcentaje de muestras baciloscopia positiva y cultivo negativo</t>
  </si>
  <si>
    <r>
      <t>Muestras baciloscopia (+) y cultivo (-)</t>
    </r>
    <r>
      <rPr>
        <b/>
        <sz val="10"/>
        <rFont val="Arial"/>
        <family val="2"/>
      </rPr>
      <t xml:space="preserve"> /</t>
    </r>
    <r>
      <rPr>
        <sz val="10"/>
        <rFont val="Arial"/>
        <family val="2"/>
      </rPr>
      <t xml:space="preserve"> muestras baciloscopia (+) y cultivo (+)Baciloscopia (+) y cultivo no realizado Baciloscopia (-) y cultivo (+) Baciloscopia (+) y cultivo (-) Baciloscopia (+) y cultivo contaminado</t>
    </r>
  </si>
  <si>
    <t>Porcentaje de cultivos contaminados (se calcula sobre los cultivos realizados a las muestras respiratorias)</t>
  </si>
  <si>
    <r>
      <t xml:space="preserve">N° de </t>
    </r>
    <r>
      <rPr>
        <b/>
        <sz val="10"/>
        <rFont val="Arial"/>
        <family val="2"/>
      </rPr>
      <t xml:space="preserve">tubos </t>
    </r>
    <r>
      <rPr>
        <sz val="10"/>
        <rFont val="Arial"/>
        <family val="2"/>
      </rPr>
      <t>contaminados / N° total de tubos sembrados x 100</t>
    </r>
  </si>
  <si>
    <t>Aporte del cultivo al diagnóstico de casos de tuberculosis pulmonar (en relación a la baciloscopia) Se calcula teniendo en cuenta los pacientes adultos (no las muestras) con tuberculosis pulmonar confirmada bacteriológicamente a partir de muestras respiratorias</t>
  </si>
  <si>
    <t>N° de pacientes con tuberculosis pulmonar baciloscopia negativa que fueron reportados como cultivo positivo en un período de tiempo / N° de pacientes reportados con tuberculosis pulmonar por baciloscopia y/o cultivo en el mismo período de tiempo x 100</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</si>
  <si>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</si>
  <si>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t>N° de pacientes con tuberculosis pulmonar con prueba molecular negativa que fueron reportados como cultivo positivo en un período de tiempo / N° de pacientes reportados con tuberculosis pulmonar por baciloscopia y/o cultivo en el mismo período de tiempo x 100</t>
  </si>
  <si>
    <t>BACILOSCOPIA</t>
  </si>
  <si>
    <t>Número de baciloscopias realizadas</t>
  </si>
  <si>
    <t>Total de muestras procesadas por baciloscopia para diagnostico</t>
  </si>
  <si>
    <t>N° de muestras de diagnóstico deficientes (Salivas) / Total de muestras procesadas para diagnóstico</t>
  </si>
  <si>
    <t>Construcción del indicador</t>
  </si>
  <si>
    <t>PRUEBAS MOLECULARES</t>
  </si>
  <si>
    <t>Indicadores de Baciloscopia</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</si>
  <si>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</si>
  <si>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t>N° de baciloscopias de diagnóstico + N° de baciloscopias de control de tratamiento (a + d)</t>
  </si>
  <si>
    <t>CALIDAD DEL DATO E INDICADORES</t>
  </si>
  <si>
    <t>Municipio/Provincia</t>
  </si>
  <si>
    <r>
      <rPr>
        <b/>
        <sz val="12"/>
        <color rgb="FF000000"/>
        <rFont val="Calibri"/>
        <family val="2"/>
      </rPr>
      <t>Número de ensayos realizados</t>
    </r>
    <r>
      <rPr>
        <sz val="12"/>
        <color rgb="FF000000"/>
        <rFont val="Calibri"/>
        <family val="2"/>
      </rPr>
      <t xml:space="preserve">
Total de muestras procesadas por prueba molecular para diagnóstico</t>
    </r>
  </si>
  <si>
    <r>
      <t xml:space="preserve">Proporción de </t>
    </r>
    <r>
      <rPr>
        <b/>
        <i/>
        <sz val="12"/>
        <color indexed="8"/>
        <rFont val="Calibri"/>
        <family val="2"/>
      </rPr>
      <t xml:space="preserve">M. tuberculosis </t>
    </r>
    <r>
      <rPr>
        <b/>
        <sz val="12"/>
        <color indexed="8"/>
        <rFont val="Calibri"/>
        <family val="2"/>
      </rPr>
      <t xml:space="preserve">detectado sensible a fármacos H y R o R
Numerador: </t>
    </r>
    <r>
      <rPr>
        <sz val="12"/>
        <color indexed="8"/>
        <rFont val="Calibri"/>
        <family val="2"/>
      </rPr>
      <t xml:space="preserve">Número de muestras con M. tuberculosis detectado sensible a fármacos HyR o R
</t>
    </r>
    <r>
      <rPr>
        <b/>
        <sz val="12"/>
        <color indexed="8"/>
        <rFont val="Calibri"/>
        <family val="2"/>
      </rPr>
      <t xml:space="preserve">Denominador: </t>
    </r>
    <r>
      <rPr>
        <sz val="12"/>
        <color indexed="8"/>
        <rFont val="Calibri"/>
        <family val="2"/>
      </rPr>
      <t>Total de muestras procesadas por prueba molecular positivas para M. tuberculosis</t>
    </r>
  </si>
  <si>
    <r>
      <t xml:space="preserve">Proporción de </t>
    </r>
    <r>
      <rPr>
        <b/>
        <i/>
        <sz val="12"/>
        <color indexed="8"/>
        <rFont val="Calibri"/>
        <family val="2"/>
      </rPr>
      <t xml:space="preserve">M. tuberculosis no </t>
    </r>
    <r>
      <rPr>
        <b/>
        <sz val="12"/>
        <color indexed="8"/>
        <rFont val="Calibri"/>
        <family val="2"/>
      </rPr>
      <t xml:space="preserve">detectado 
Numerador: </t>
    </r>
    <r>
      <rPr>
        <sz val="12"/>
        <color indexed="8"/>
        <rFont val="Calibri"/>
        <family val="2"/>
      </rPr>
      <t>Número de muestras con M. tuberculosis no detectado</t>
    </r>
    <r>
      <rPr>
        <b/>
        <sz val="12"/>
        <color indexed="8"/>
        <rFont val="Calibri"/>
        <family val="2"/>
      </rPr>
      <t xml:space="preserve">
Denominador: </t>
    </r>
    <r>
      <rPr>
        <sz val="12"/>
        <color indexed="8"/>
        <rFont val="Calibri"/>
        <family val="2"/>
      </rPr>
      <t>Total de muestras procesadas</t>
    </r>
  </si>
  <si>
    <r>
      <t xml:space="preserve">Proporción de </t>
    </r>
    <r>
      <rPr>
        <b/>
        <i/>
        <sz val="12"/>
        <color indexed="8"/>
        <rFont val="Calibri"/>
        <family val="2"/>
      </rPr>
      <t xml:space="preserve">M. tuberculosis </t>
    </r>
    <r>
      <rPr>
        <b/>
        <sz val="12"/>
        <color indexed="8"/>
        <rFont val="Calibri"/>
        <family val="2"/>
      </rPr>
      <t xml:space="preserve">detectado con resistencia a fármacos indeterminada
Numerador: </t>
    </r>
    <r>
      <rPr>
        <sz val="12"/>
        <color indexed="8"/>
        <rFont val="Calibri"/>
        <family val="2"/>
      </rPr>
      <t>Número de muestras con M. tuberculosis detectado con resistencia a fármacos indeterminada</t>
    </r>
    <r>
      <rPr>
        <b/>
        <sz val="12"/>
        <color indexed="8"/>
        <rFont val="Calibri"/>
        <family val="2"/>
      </rPr>
      <t xml:space="preserve">
Denominador:  </t>
    </r>
    <r>
      <rPr>
        <sz val="12"/>
        <color indexed="8"/>
        <rFont val="Calibri"/>
        <family val="2"/>
      </rPr>
      <t>Total de muestras procesadas por prueba molecular positivas para M. tuberculosis</t>
    </r>
  </si>
  <si>
    <r>
      <t xml:space="preserve">Proporción de </t>
    </r>
    <r>
      <rPr>
        <b/>
        <i/>
        <sz val="12"/>
        <color indexed="8"/>
        <rFont val="Calibri"/>
        <family val="2"/>
      </rPr>
      <t xml:space="preserve">M. tuberculosis </t>
    </r>
    <r>
      <rPr>
        <b/>
        <sz val="12"/>
        <color indexed="8"/>
        <rFont val="Calibri"/>
        <family val="2"/>
      </rPr>
      <t xml:space="preserve">detectado resistente a fármacos H y R o R
Numerador: </t>
    </r>
    <r>
      <rPr>
        <sz val="12"/>
        <color indexed="8"/>
        <rFont val="Calibri"/>
        <family val="2"/>
      </rPr>
      <t>Número de muestras con M. tuberculosis detectado resistente a fármacos H y R o R</t>
    </r>
    <r>
      <rPr>
        <b/>
        <sz val="12"/>
        <color indexed="8"/>
        <rFont val="Calibri"/>
        <family val="2"/>
      </rPr>
      <t xml:space="preserve">
Denominador: </t>
    </r>
    <r>
      <rPr>
        <sz val="12"/>
        <color indexed="8"/>
        <rFont val="Calibri"/>
        <family val="2"/>
      </rPr>
      <t>Total de muestras procesadas por prueba molecular positivas para M. tuberculosis</t>
    </r>
  </si>
  <si>
    <r>
      <t xml:space="preserve">Proporción de errores
Numerador: </t>
    </r>
    <r>
      <rPr>
        <sz val="12"/>
        <color rgb="FF000000"/>
        <rFont val="Calibri"/>
        <family val="2"/>
      </rPr>
      <t>Número de muestras con errores</t>
    </r>
    <r>
      <rPr>
        <b/>
        <sz val="12"/>
        <color rgb="FF000000"/>
        <rFont val="Calibri"/>
        <family val="2"/>
      </rPr>
      <t xml:space="preserve">
Denominador: </t>
    </r>
    <r>
      <rPr>
        <sz val="12"/>
        <color rgb="FF000000"/>
        <rFont val="Calibri"/>
        <family val="2"/>
      </rPr>
      <t>Total de muestras procesadas</t>
    </r>
  </si>
  <si>
    <r>
      <t xml:space="preserve">Proporción de resultados inválidos
Numerador: </t>
    </r>
    <r>
      <rPr>
        <sz val="12"/>
        <color rgb="FF000000"/>
        <rFont val="Calibri"/>
        <family val="2"/>
      </rPr>
      <t>Número de muestras con resultados inválidos</t>
    </r>
    <r>
      <rPr>
        <b/>
        <sz val="12"/>
        <color rgb="FF000000"/>
        <rFont val="Calibri"/>
        <family val="2"/>
      </rPr>
      <t xml:space="preserve">
Denominador: </t>
    </r>
    <r>
      <rPr>
        <sz val="12"/>
        <color rgb="FF000000"/>
        <rFont val="Calibri"/>
        <family val="2"/>
      </rPr>
      <t>Total de muestras procesadas</t>
    </r>
  </si>
  <si>
    <r>
      <t xml:space="preserve">Tiempo de respuesta del laboratorio
</t>
    </r>
    <r>
      <rPr>
        <sz val="12"/>
        <color rgb="FF000000"/>
        <rFont val="Calibri"/>
        <family val="2"/>
      </rPr>
      <t>Tiempo entre la recepción de la muestra en el laboratorio y el informe del resultado</t>
    </r>
  </si>
  <si>
    <r>
      <t xml:space="preserve">Proporción de casos con </t>
    </r>
    <r>
      <rPr>
        <b/>
        <i/>
        <sz val="12"/>
        <color indexed="8"/>
        <rFont val="Calibri"/>
        <family val="2"/>
      </rPr>
      <t xml:space="preserve">M. tuberculosis </t>
    </r>
    <r>
      <rPr>
        <b/>
        <sz val="12"/>
        <color indexed="8"/>
        <rFont val="Calibri"/>
        <family val="2"/>
      </rPr>
      <t xml:space="preserve">detectado resistente a fármacos H y/o R con PSF de segunda línea
Numerador: </t>
    </r>
    <r>
      <rPr>
        <sz val="12"/>
        <color indexed="8"/>
        <rFont val="Calibri"/>
        <family val="2"/>
      </rPr>
      <t>Número de muestras con M. tuberculosis detectado resistente a fármacos H y/o R enviados a realizar prueba a fármacos de segunda línea</t>
    </r>
    <r>
      <rPr>
        <b/>
        <sz val="12"/>
        <color indexed="8"/>
        <rFont val="Calibri"/>
        <family val="2"/>
      </rPr>
      <t xml:space="preserve">
Denominador:  </t>
    </r>
    <r>
      <rPr>
        <sz val="12"/>
        <color indexed="8"/>
        <rFont val="Calibri"/>
        <family val="2"/>
      </rPr>
      <t>Número de muestras con M. tuberculosis detectado resistente a fármacos H y/o R</t>
    </r>
  </si>
  <si>
    <t>Número y proporción de muestras con MTB detectado, resistencia a rifampicina no detectado</t>
  </si>
  <si>
    <t>El número y la proporción de casos incidentes (tanto nuevos como recaidas) confirmados por microscopía, cultivo o Xpert MTB / RIF, o una combinación de estos, durante el período de notificación posterior a la introducción de Xpert MTB / RIF</t>
  </si>
  <si>
    <t>INDICADORES DE CALIDAD PARA Xpert MTB / RIF</t>
  </si>
  <si>
    <t>INDICADORES PRUEBAS MOLECULARES</t>
  </si>
  <si>
    <r>
      <t xml:space="preserve">Proporción de muestras con MTB detectado, resistencia a rifampicina no detectado
Numerador: </t>
    </r>
    <r>
      <rPr>
        <sz val="11"/>
        <color theme="1"/>
        <rFont val="Calibri"/>
        <family val="2"/>
        <scheme val="minor"/>
      </rPr>
      <t>Número de muestras con MTB detectada, resistencia a la rifampicina no detectada</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</si>
  <si>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MTB detectado, resistencia a rifampicina detectada
Numerador:  </t>
    </r>
    <r>
      <rPr>
        <sz val="11"/>
        <color theme="1"/>
        <rFont val="Calibri"/>
        <family val="2"/>
        <scheme val="minor"/>
      </rPr>
      <t>Número de muestras con MTB detectada, resistencia a la rifampicina detectada</t>
    </r>
    <r>
      <rPr>
        <b/>
        <sz val="11"/>
        <color theme="1"/>
        <rFont val="Calibri"/>
        <family val="2"/>
        <scheme val="minor"/>
      </rPr>
      <t xml:space="preserve">
Denominador: </t>
    </r>
    <r>
      <rPr>
        <sz val="11"/>
        <color theme="1"/>
        <rFont val="Calibri"/>
        <family val="2"/>
        <scheme val="minor"/>
      </rPr>
      <t xml:space="preserve"> Número total de muestras analizadas</t>
    </r>
  </si>
  <si>
    <r>
      <t>Proporción de muestras con MTB detectada rifampicina indeterminada
Numerador:</t>
    </r>
    <r>
      <rPr>
        <sz val="11"/>
        <color theme="1"/>
        <rFont val="Calibri"/>
        <family val="2"/>
        <scheme val="minor"/>
      </rPr>
      <t xml:space="preserve"> Número de muestras con MTB detectada rifampicina indeterminada</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</si>
  <si>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MTB no detectadas
Numerador: </t>
    </r>
    <r>
      <rPr>
        <sz val="11"/>
        <color theme="1"/>
        <rFont val="Calibri"/>
        <family val="2"/>
        <scheme val="minor"/>
      </rPr>
      <t>Número de muestras con MTB no detectado</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</si>
  <si>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sin resultados
Numerador: </t>
    </r>
    <r>
      <rPr>
        <sz val="11"/>
        <color theme="1"/>
        <rFont val="Calibri"/>
        <family val="2"/>
        <scheme val="minor"/>
      </rPr>
      <t>Número de muestras sin resultados</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</si>
  <si>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resultados no válidos
Numerador: </t>
    </r>
    <r>
      <rPr>
        <sz val="11"/>
        <color theme="1"/>
        <rFont val="Calibri"/>
        <family val="2"/>
        <scheme val="minor"/>
      </rPr>
      <t xml:space="preserve">Número de muestras con resultados no válidos </t>
    </r>
    <r>
      <rPr>
        <b/>
        <sz val="11"/>
        <color theme="1"/>
        <rFont val="Calibri"/>
        <family val="2"/>
        <scheme val="minor"/>
      </rPr>
      <t xml:space="preserve">
Denominador: </t>
    </r>
    <r>
      <rPr>
        <sz val="11"/>
        <color theme="1"/>
        <rFont val="Calibri"/>
        <family val="2"/>
        <scheme val="minor"/>
      </rPr>
      <t>Número total de muestras analizadas</t>
    </r>
  </si>
  <si>
    <r>
      <t xml:space="preserve">Proporción de muestras con errores
Numerador: </t>
    </r>
    <r>
      <rPr>
        <sz val="11"/>
        <color theme="1"/>
        <rFont val="Calibri"/>
        <family val="2"/>
        <scheme val="minor"/>
      </rPr>
      <t>Número de muestras con errores</t>
    </r>
    <r>
      <rPr>
        <b/>
        <sz val="11"/>
        <color theme="1"/>
        <rFont val="Calibri"/>
        <family val="2"/>
        <scheme val="minor"/>
      </rPr>
      <t xml:space="preserve">
Denominador: </t>
    </r>
    <r>
      <rPr>
        <sz val="11"/>
        <color theme="1"/>
        <rFont val="Calibri"/>
        <family val="2"/>
        <scheme val="minor"/>
      </rPr>
      <t>Número total de muestras analizadas</t>
    </r>
  </si>
  <si>
    <r>
      <t xml:space="preserve">Tiempo de entrega de los resultados del laboratorio
Numerador: </t>
    </r>
    <r>
      <rPr>
        <sz val="11"/>
        <color theme="1"/>
        <rFont val="Calibri"/>
        <family val="2"/>
        <scheme val="minor"/>
      </rPr>
      <t>Tiempo entre la recepción de la muestra para Xpert MTB</t>
    </r>
    <r>
      <rPr>
        <b/>
        <sz val="11"/>
        <color theme="1"/>
        <rFont val="Calibri"/>
        <family val="2"/>
        <scheme val="minor"/>
      </rPr>
      <t xml:space="preserve">
Denominador:</t>
    </r>
    <r>
      <rPr>
        <sz val="11"/>
        <color theme="1"/>
        <rFont val="Calibri"/>
        <family val="2"/>
        <scheme val="minor"/>
      </rPr>
      <t xml:space="preserve"> RIF en el laboratorio y la notificación de resultados</t>
    </r>
  </si>
  <si>
    <t>INDICADORES DE CALIDAD PARA PSD</t>
  </si>
  <si>
    <t>Número y proporción de cepas aisladas con monorresistencia y multirresistencia a todas las combinaciones de fármacos analizados (p. Ej., Monorresistencia a isoniazida, monorresistencia a la rifampicina, MDR)</t>
  </si>
  <si>
    <t>Tiempo de entrega de los resultados del laboratorio - Entre la inoculacion y la notificacion de resultados</t>
  </si>
  <si>
    <t>Tiempo de entrega de los resultados del laboratorio - Entre el tiempo que tarda el cultivo primario en producir el inóculo</t>
  </si>
  <si>
    <t>Proporción de cepas aisladas con monorresistencia y multirresistencia a todas las combinaciones de fármacos analizados (p. Ej., Monorresistencia a isoniazida, monorresistencia a la rifampicina, MDR)</t>
  </si>
  <si>
    <t>Proporción de aislamientos inoculados para PSD que se descartaron debido a la contaminación</t>
  </si>
  <si>
    <t>Proporción de aislamientos inoculados para PSD que no fueron interpretables debido a la falta de crecimiento de los tubos / placas de control (sin fármaco)</t>
  </si>
  <si>
    <r>
      <t xml:space="preserve">Proporción de aislamientos inoculados para PSD que se descartaron debido a la contaminación
Numerador: </t>
    </r>
    <r>
      <rPr>
        <sz val="11"/>
        <color theme="1"/>
        <rFont val="Calibri"/>
        <family val="2"/>
        <scheme val="minor"/>
      </rPr>
      <t>Número de aislamientos descartados debido a contaminación</t>
    </r>
    <r>
      <rPr>
        <b/>
        <sz val="11"/>
        <color theme="1"/>
        <rFont val="Calibri"/>
        <family val="2"/>
        <scheme val="minor"/>
      </rPr>
      <t xml:space="preserve">
Denominador: </t>
    </r>
    <r>
      <rPr>
        <sz val="11"/>
        <color theme="1"/>
        <rFont val="Calibri"/>
        <family val="2"/>
        <scheme val="minor"/>
      </rPr>
      <t>Número total de aislamientos inoculados para PSD</t>
    </r>
  </si>
  <si>
    <r>
      <t xml:space="preserve">Proporción de cepas aisladas con monorresistencia y multirresistencia a todas las combinaciones de fármacos analizados
Numerador: </t>
    </r>
    <r>
      <rPr>
        <sz val="11"/>
        <color theme="1"/>
        <rFont val="Calibri"/>
        <family val="2"/>
        <scheme val="minor"/>
      </rPr>
      <t>Número de aislamientos resistentes a una combinación de fármacos únicos o múltiples</t>
    </r>
    <r>
      <rPr>
        <b/>
        <sz val="11"/>
        <color theme="1"/>
        <rFont val="Calibri"/>
        <family val="2"/>
        <scheme val="minor"/>
      </rPr>
      <t xml:space="preserve">
Denominador: </t>
    </r>
    <r>
      <rPr>
        <sz val="11"/>
        <color theme="1"/>
        <rFont val="Calibri"/>
        <family val="2"/>
        <scheme val="minor"/>
      </rPr>
      <t>Número total de aislamientos analizados</t>
    </r>
  </si>
  <si>
    <r>
      <t>Proporción de aislamientos inoculados para PSD que no fueron interpretables debido a la falta de crecimiento de los tubos / placas de control (sin fármaco)
Numerador:</t>
    </r>
    <r>
      <rPr>
        <sz val="11"/>
        <color theme="1"/>
        <rFont val="Calibri"/>
        <family val="2"/>
        <scheme val="minor"/>
      </rPr>
      <t xml:space="preserve"> Número de aislamientos descartados debido a la falta de crecimiento en medios sin fármaco</t>
    </r>
    <r>
      <rPr>
        <b/>
        <sz val="11"/>
        <color theme="1"/>
        <rFont val="Calibri"/>
        <family val="2"/>
        <scheme val="minor"/>
      </rPr>
      <t xml:space="preserve">
Denominador: </t>
    </r>
    <r>
      <rPr>
        <sz val="11"/>
        <color theme="1"/>
        <rFont val="Calibri"/>
        <family val="2"/>
        <scheme val="minor"/>
      </rPr>
      <t>Número total de aislamientos inoculados para PSD</t>
    </r>
  </si>
  <si>
    <r>
      <t xml:space="preserve">Tiempo de entrega de los resultados del laboratorio - Entre el tiempo que tarda el cultivo primario en producir el inóculo
</t>
    </r>
    <r>
      <rPr>
        <sz val="11"/>
        <color theme="1"/>
        <rFont val="Calibri"/>
        <family val="2"/>
        <scheme val="minor"/>
      </rPr>
      <t>Tiempo total de respuesta de la PSD, incluido el tiempo que tarda el cultivo primario en producir inóculo</t>
    </r>
  </si>
  <si>
    <r>
      <t xml:space="preserve">Tiempo de entrega de los resultados del laboratorio - Entre la inoculacion y la notificacion de resultados
</t>
    </r>
    <r>
      <rPr>
        <sz val="11"/>
        <color theme="1"/>
        <rFont val="Calibri"/>
        <family val="2"/>
        <scheme val="minor"/>
      </rPr>
      <t>Tiempo entre la inoculación de PSD y la notificación de resultados</t>
    </r>
  </si>
  <si>
    <t>INDICADORES DE CALIDAD PARA LPA DE PRIMERA Y SEGUNDA LINEA</t>
  </si>
  <si>
    <r>
      <t xml:space="preserve">Número y proporción de muestras con resultados no interpretable
Numerador: </t>
    </r>
    <r>
      <rPr>
        <sz val="11"/>
        <color theme="1"/>
        <rFont val="Calibri"/>
        <family val="2"/>
        <scheme val="minor"/>
      </rPr>
      <t>Número de muestras con resultados no interpretables</t>
    </r>
    <r>
      <rPr>
        <b/>
        <sz val="11"/>
        <color theme="1"/>
        <rFont val="Calibri"/>
        <family val="2"/>
        <scheme val="minor"/>
      </rPr>
      <t xml:space="preserve">
Denominador: </t>
    </r>
    <r>
      <rPr>
        <sz val="11"/>
        <color theme="1"/>
        <rFont val="Calibri"/>
        <family val="2"/>
        <scheme val="minor"/>
      </rPr>
      <t>Número total de muestras configuradas para LPA</t>
    </r>
  </si>
  <si>
    <r>
      <t xml:space="preserve">Tiempo de entrega de los resultados del laboratorio
</t>
    </r>
    <r>
      <rPr>
        <sz val="12"/>
        <color theme="1"/>
        <rFont val="Calibri"/>
        <family val="2"/>
        <scheme val="minor"/>
      </rPr>
      <t xml:space="preserve">
Tiempo entre la recepción de las muestras para LPA en el laboratorio y el informe de resultados.
*Para LPA indirecto, agregue el tiempo de respuesta de la cultura
para el tiempo de respuesta total</t>
    </r>
  </si>
  <si>
    <r>
      <rPr>
        <b/>
        <sz val="11"/>
        <color theme="1"/>
        <rFont val="Calibri"/>
        <family val="2"/>
        <scheme val="minor"/>
      </rPr>
      <t>Proporción de muestras con monorresistencia y multirresistencia
Numerador:</t>
    </r>
    <r>
      <rPr>
        <sz val="11"/>
        <color theme="1"/>
        <rFont val="Calibri"/>
        <family val="2"/>
        <scheme val="minor"/>
      </rPr>
      <t xml:space="preserve"> Número de muestras con resistencia a uno o varios fármacos
</t>
    </r>
    <r>
      <rPr>
        <b/>
        <sz val="11"/>
        <color theme="1"/>
        <rFont val="Calibri"/>
        <family val="2"/>
        <scheme val="minor"/>
      </rPr>
      <t xml:space="preserve">Denominador: </t>
    </r>
    <r>
      <rPr>
        <sz val="11"/>
        <color theme="1"/>
        <rFont val="Calibri"/>
        <family val="2"/>
        <scheme val="minor"/>
      </rPr>
      <t>Número total de muestras analizadas</t>
    </r>
  </si>
  <si>
    <r>
      <t xml:space="preserve">Proporción de muestras con monorresistencia y XDR (es decir, resistencia a rifampicina más resistencia a FQ, resistencia a la rifampicina más resistencia a Drogas Inyectables de segunda linea (DISL), resistencia a la rifampicina más resistencia a DISL y FQ)
Numerador: </t>
    </r>
    <r>
      <rPr>
        <sz val="11"/>
        <color theme="1"/>
        <rFont val="Calibri"/>
        <family val="2"/>
        <scheme val="minor"/>
      </rPr>
      <t>Número de cepas aisladas con resistencia a uno o dos fármacos</t>
    </r>
    <r>
      <rPr>
        <b/>
        <sz val="11"/>
        <color theme="1"/>
        <rFont val="Calibri"/>
        <family val="2"/>
        <scheme val="minor"/>
      </rPr>
      <t xml:space="preserve">
Denominador: </t>
    </r>
    <r>
      <rPr>
        <sz val="11"/>
        <color theme="1"/>
        <rFont val="Calibri"/>
        <family val="2"/>
        <scheme val="minor"/>
      </rPr>
      <t>Número total de cepas aisladas resistentes a rifampicina analizadas</t>
    </r>
  </si>
  <si>
    <t>INDICADORES DE CALIDAD PARA TB-LAMP</t>
  </si>
  <si>
    <r>
      <t xml:space="preserve">Número y proporción de muestras con resultados no válidos o sin resultados
</t>
    </r>
    <r>
      <rPr>
        <b/>
        <sz val="12"/>
        <color rgb="FF000000"/>
        <rFont val="Calibri"/>
        <family val="2"/>
      </rPr>
      <t xml:space="preserve">Numerador: </t>
    </r>
    <r>
      <rPr>
        <sz val="12"/>
        <color rgb="FF000000"/>
        <rFont val="Calibri"/>
        <family val="2"/>
      </rPr>
      <t>Número de muestras con resultados no válidos o sin resultados</t>
    </r>
    <r>
      <rPr>
        <b/>
        <sz val="12"/>
        <color rgb="FF000000"/>
        <rFont val="Calibri"/>
        <family val="2"/>
      </rPr>
      <t xml:space="preserve">
Denominador: </t>
    </r>
    <r>
      <rPr>
        <sz val="12"/>
        <color rgb="FF000000"/>
        <rFont val="Calibri"/>
        <family val="2"/>
      </rPr>
      <t>Número total de muestras analizadas</t>
    </r>
  </si>
  <si>
    <r>
      <t xml:space="preserve">Porcentaje de cultivos contaminados (se calcula sobre los cultivos realizados a las muestras respiratorias)
Numerador: </t>
    </r>
    <r>
      <rPr>
        <sz val="12"/>
        <color rgb="FF000000"/>
        <rFont val="Calibri"/>
        <family val="2"/>
      </rPr>
      <t xml:space="preserve">Numero de tubos contaminados
</t>
    </r>
    <r>
      <rPr>
        <b/>
        <sz val="12"/>
        <color rgb="FF000000"/>
        <rFont val="Calibri"/>
        <family val="2"/>
      </rPr>
      <t xml:space="preserve">Denominador: </t>
    </r>
    <r>
      <rPr>
        <sz val="12"/>
        <color rgb="FF000000"/>
        <rFont val="Calibri"/>
        <family val="2"/>
      </rPr>
      <t>Numero total de tubos sembrados</t>
    </r>
  </si>
  <si>
    <r>
      <t xml:space="preserve">Número y proporción de muestras de diagnóstico (nuevas y recaidas) que resultaron positivas para MTB
Numerador: </t>
    </r>
    <r>
      <rPr>
        <sz val="12"/>
        <color rgb="FF000000"/>
        <rFont val="Calibri"/>
        <family val="2"/>
      </rPr>
      <t>Número de muestras de diagnóstico con cultivo positivo para MTB</t>
    </r>
    <r>
      <rPr>
        <b/>
        <sz val="12"/>
        <color rgb="FF000000"/>
        <rFont val="Calibri"/>
        <family val="2"/>
      </rPr>
      <t xml:space="preserve">
Denominador: </t>
    </r>
    <r>
      <rPr>
        <sz val="12"/>
        <color rgb="FF000000"/>
        <rFont val="Calibri"/>
        <family val="2"/>
      </rPr>
      <t>Número de muestras de diagnóstico procesadas para cultivo</t>
    </r>
  </si>
  <si>
    <r>
      <t xml:space="preserve">proporción de muestras de diagnóstico (nuevas y recaidas) con cultivo positivo (MTB y MNT combinados)
Numerador: </t>
    </r>
    <r>
      <rPr>
        <sz val="12"/>
        <color rgb="FF000000"/>
        <rFont val="Calibri"/>
        <family val="2"/>
      </rPr>
      <t>Número de muestras de diagnóstico con cultivo positivo para MTB o NTM</t>
    </r>
    <r>
      <rPr>
        <b/>
        <sz val="12"/>
        <color rgb="FF000000"/>
        <rFont val="Calibri"/>
        <family val="2"/>
      </rPr>
      <t xml:space="preserve">
Denominador: </t>
    </r>
    <r>
      <rPr>
        <sz val="12"/>
        <color rgb="FF000000"/>
        <rFont val="Calibri"/>
        <family val="2"/>
      </rPr>
      <t>Número de muestras de diagnóstico procesadas para cultivo</t>
    </r>
  </si>
  <si>
    <r>
      <t xml:space="preserve">Aporte del cultivo al diagnóstico de casos de tuberculosis pulmonar (en relación a pruebas moleculares)
Numerador: </t>
    </r>
    <r>
      <rPr>
        <sz val="12"/>
        <color rgb="FF000000"/>
        <rFont val="Calibri"/>
        <family val="2"/>
      </rPr>
      <t xml:space="preserve">Numero de pacientes con tuberculosis pulmonar con prueba molecular negativa que fueron reportados como cultivo positivo en un período de tiempo </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t>
    </r>
    <r>
      <rPr>
        <b/>
        <sz val="12"/>
        <color rgb="FF000000"/>
        <rFont val="Calibri"/>
        <family val="2"/>
      </rPr>
      <t xml:space="preserve">
* </t>
    </r>
    <r>
      <rPr>
        <sz val="12"/>
        <color rgb="FF000000"/>
        <rFont val="Calibri"/>
        <family val="2"/>
      </rPr>
      <t>Se calcula teniendo en cuenta los pacientes adultos (no las muestras) con tuberculosis pulmonar confirmada bacteriológicamente a partir de muestras respiratorias</t>
    </r>
  </si>
  <si>
    <r>
      <t xml:space="preserve">Aporte del cultivo al diagnóstico de casos de tuberculosis pulmonar (en relación a la baciloscopia) 
Numerador: </t>
    </r>
    <r>
      <rPr>
        <sz val="12"/>
        <color rgb="FF000000"/>
        <rFont val="Calibri"/>
        <family val="2"/>
      </rPr>
      <t>Numero de pacientes con tuberculosis pulmonar baciloscopia negativa que fueron reportados como cultivo positivo en un período de tiempo</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 x 100
*Se calcula teniendo en cuenta los pacientes adultos (no las muestras) con tuberculosis pulmonar confirmada bacteriológicamente a partir de muestras respiratorias</t>
    </r>
  </si>
  <si>
    <r>
      <t xml:space="preserve">Porcentaje de muestras baciloscopia positiva y cultivo negativo
Numerador: </t>
    </r>
    <r>
      <rPr>
        <sz val="12"/>
        <color rgb="FF000000"/>
        <rFont val="Calibri"/>
        <family val="2"/>
      </rPr>
      <t>Muestras baciloscopia (+) y cultivo (-)</t>
    </r>
    <r>
      <rPr>
        <b/>
        <sz val="12"/>
        <color rgb="FF000000"/>
        <rFont val="Calibri"/>
        <family val="2"/>
      </rPr>
      <t xml:space="preserve">
Denominador: </t>
    </r>
    <r>
      <rPr>
        <sz val="12"/>
        <color rgb="FF000000"/>
        <rFont val="Calibri"/>
        <family val="2"/>
      </rPr>
      <t>Muestras baciloscopia (+) y cultivo (+)Baciloscopia (+) y cultivo no realizado Baciloscopia (-) y cultivo (+) Baciloscopia (+) y cultivo (-) Baciloscopia (+) y cultivo contaminado</t>
    </r>
  </si>
  <si>
    <r>
      <rPr>
        <b/>
        <sz val="12"/>
        <color rgb="FF000000"/>
        <rFont val="Calibri"/>
        <family val="2"/>
      </rPr>
      <t>Proporción de muestras con MTB detectadas
Numerador:</t>
    </r>
    <r>
      <rPr>
        <sz val="12"/>
        <color rgb="FF000000"/>
        <rFont val="Calibri"/>
        <family val="2"/>
      </rPr>
      <t xml:space="preserve"> Número de muestras con MTB detectadas
</t>
    </r>
    <r>
      <rPr>
        <b/>
        <sz val="12"/>
        <color rgb="FF000000"/>
        <rFont val="Calibri"/>
        <family val="2"/>
      </rPr>
      <t xml:space="preserve">Denominador: </t>
    </r>
    <r>
      <rPr>
        <sz val="12"/>
        <color rgb="FF000000"/>
        <rFont val="Calibri"/>
        <family val="2"/>
      </rPr>
      <t>Número total de muestras analizadas</t>
    </r>
  </si>
  <si>
    <r>
      <rPr>
        <b/>
        <sz val="12"/>
        <color rgb="FF000000"/>
        <rFont val="Calibri"/>
        <family val="2"/>
      </rPr>
      <t>Tiempo de entrega de los resultados del laboratorio</t>
    </r>
    <r>
      <rPr>
        <sz val="12"/>
        <color rgb="FF000000"/>
        <rFont val="Calibri"/>
        <family val="2"/>
      </rPr>
      <t xml:space="preserve">
Tiempo entre la recepción de la muestra para TB LAMP en el laboratorio y la notificación de resultados</t>
    </r>
  </si>
  <si>
    <t>Proporción de muestras de diagnóstico (nuevas y recaidas) con cultivo positivo (MTB y MNT combinados)</t>
  </si>
  <si>
    <t xml:space="preserve">Aporte del cultivo al diagnóstico de casos de tuberculosis pulmonar (en relación a pruebas moleculares)
*Se calcula teniendo en cuenta los pacientes adultos (no las muestras) con tuberculosis pulmonar confirmada bacteriológicamente a partir de muestras respiratorias
</t>
  </si>
  <si>
    <r>
      <t xml:space="preserve">Porcentaje de baciloscopias de control de tratamiento positiva
Numerador: </t>
    </r>
    <r>
      <rPr>
        <sz val="12"/>
        <color rgb="FF000000"/>
        <rFont val="Calibri"/>
        <family val="2"/>
      </rPr>
      <t xml:space="preserve">Numero de baciloscopias de control de tratamiento positivas
</t>
    </r>
    <r>
      <rPr>
        <b/>
        <sz val="12"/>
        <color rgb="FF000000"/>
        <rFont val="Calibri"/>
        <family val="2"/>
      </rPr>
      <t xml:space="preserve">Denominador: </t>
    </r>
    <r>
      <rPr>
        <sz val="12"/>
        <color rgb="FF000000"/>
        <rFont val="Calibri"/>
        <family val="2"/>
      </rPr>
      <t>Numero total de baciloscopias de control de tratamiento</t>
    </r>
  </si>
  <si>
    <r>
      <t xml:space="preserve">Porcentaje de baciloscopias de diagnóstico positivas
Numerados: </t>
    </r>
    <r>
      <rPr>
        <sz val="12"/>
        <color rgb="FF000000"/>
        <rFont val="Calibri"/>
        <family val="2"/>
      </rPr>
      <t>Numero de baciloscopias de diagnóstico positivas</t>
    </r>
    <r>
      <rPr>
        <b/>
        <sz val="12"/>
        <color rgb="FF000000"/>
        <rFont val="Calibri"/>
        <family val="2"/>
      </rPr>
      <t xml:space="preserve">
Denominador: </t>
    </r>
    <r>
      <rPr>
        <sz val="12"/>
        <color rgb="FF000000"/>
        <rFont val="Calibri"/>
        <family val="2"/>
      </rPr>
      <t>Numero total de baciloscopias de diagnóstico</t>
    </r>
  </si>
  <si>
    <r>
      <t xml:space="preserve">Concentración de la baciloscopia
Numerador: </t>
    </r>
    <r>
      <rPr>
        <sz val="12"/>
        <color rgb="FF000000"/>
        <rFont val="Calibri"/>
        <family val="2"/>
      </rPr>
      <t xml:space="preserve">Numero de baciloscopias realizadas para diagnóstico
</t>
    </r>
    <r>
      <rPr>
        <b/>
        <sz val="12"/>
        <color rgb="FF000000"/>
        <rFont val="Calibri"/>
        <family val="2"/>
      </rPr>
      <t xml:space="preserve">Denominador: </t>
    </r>
    <r>
      <rPr>
        <sz val="12"/>
        <color rgb="FF000000"/>
        <rFont val="Calibri"/>
        <family val="2"/>
      </rPr>
      <t>Numero de SR investigados</t>
    </r>
  </si>
  <si>
    <r>
      <t xml:space="preserve">Porcentaje de casos diagnosticados por baciloscopia entre los SR
Numerador: </t>
    </r>
    <r>
      <rPr>
        <sz val="12"/>
        <color rgb="FF000000"/>
        <rFont val="Calibri"/>
        <family val="2"/>
      </rPr>
      <t xml:space="preserve">Numero de personas diagnosticados por baciloscopia
</t>
    </r>
    <r>
      <rPr>
        <b/>
        <sz val="12"/>
        <color rgb="FF000000"/>
        <rFont val="Calibri"/>
        <family val="2"/>
      </rPr>
      <t xml:space="preserve">Denominador: </t>
    </r>
    <r>
      <rPr>
        <sz val="12"/>
        <color rgb="FF000000"/>
        <rFont val="Calibri"/>
        <family val="2"/>
      </rPr>
      <t>Numero de SR investigados</t>
    </r>
  </si>
  <si>
    <r>
      <t xml:space="preserve">Proporción de muestras deficientes entre las baciloscopias de diagnóstico
Numerador: </t>
    </r>
    <r>
      <rPr>
        <sz val="12"/>
        <color rgb="FF000000"/>
        <rFont val="Calibri"/>
        <family val="2"/>
      </rPr>
      <t>Numero de muestras de diagnóstico deficientes (Salivas)</t>
    </r>
    <r>
      <rPr>
        <b/>
        <sz val="12"/>
        <color rgb="FF000000"/>
        <rFont val="Calibri"/>
        <family val="2"/>
      </rPr>
      <t xml:space="preserve">
Denominador: </t>
    </r>
    <r>
      <rPr>
        <sz val="12"/>
        <color rgb="FF000000"/>
        <rFont val="Calibri"/>
        <family val="2"/>
      </rPr>
      <t>Total de muestras procesadas para diagnóstico</t>
    </r>
  </si>
  <si>
    <r>
      <t xml:space="preserve">Carga de trabajo
</t>
    </r>
    <r>
      <rPr>
        <sz val="12"/>
        <color rgb="FF000000"/>
        <rFont val="Calibri"/>
        <family val="2"/>
      </rPr>
      <t>Numero de baciloscopias de diagnóstico + Numero de baciloscopias de control de tratamiento</t>
    </r>
  </si>
  <si>
    <r>
      <t xml:space="preserve">Porcentaje de baciloscopias de diagnóstico positivas de bajo grado (positiva de + y BAAR contables)
Numerador:  </t>
    </r>
    <r>
      <rPr>
        <sz val="12"/>
        <color rgb="FF000000"/>
        <rFont val="Calibri"/>
        <family val="2"/>
      </rPr>
      <t>Numero de baciloscopias de diagnóstico positivas de bajo grado</t>
    </r>
    <r>
      <rPr>
        <b/>
        <sz val="12"/>
        <color rgb="FF000000"/>
        <rFont val="Calibri"/>
        <family val="2"/>
      </rPr>
      <t xml:space="preserve">
Denominador: </t>
    </r>
    <r>
      <rPr>
        <sz val="12"/>
        <color rgb="FF000000"/>
        <rFont val="Calibri"/>
        <family val="2"/>
      </rPr>
      <t>Numero total de baciloscopias de diagnóstico positivas</t>
    </r>
  </si>
  <si>
    <t>OK</t>
  </si>
  <si>
    <t>INDICADORES GLI</t>
  </si>
  <si>
    <t>Porcentaje de casos notificados de TB confirmados bacteriológicamente con resultados de PSD para la rifampicina.</t>
  </si>
  <si>
    <r>
      <t xml:space="preserve">Porcentaje de casos de tuberculosis nuevos y recaída notificados, evaluados con un diagnóstico rápido recomendado por la OMS como la prueba diagnóstica inicial.
Numerador: </t>
    </r>
    <r>
      <rPr>
        <sz val="12"/>
        <color rgb="FF000000"/>
        <rFont val="Calibri"/>
        <family val="2"/>
      </rPr>
      <t xml:space="preserve">Número de casos de TB notificados como nuevos y recaídas analizados con un diagnóstico rápido recomendado por la OMS como la prueba diagnóstica inicial </t>
    </r>
    <r>
      <rPr>
        <b/>
        <sz val="12"/>
        <color rgb="FF000000"/>
        <rFont val="Calibri"/>
        <family val="2"/>
      </rPr>
      <t xml:space="preserve">
Denominador: </t>
    </r>
    <r>
      <rPr>
        <sz val="12"/>
        <color rgb="FF000000"/>
        <rFont val="Calibri"/>
        <family val="2"/>
      </rPr>
      <t>Número de casos de TB notificados como nuevos y recaídas</t>
    </r>
  </si>
  <si>
    <t>Número de casos de TB notificados como nuevos y recaídas analizados con un diagnóstico rápido recomendado por la OMS como la prueba diagnóstica inicial 
Número de casos de TB notificados como nuevos y recaídas</t>
  </si>
  <si>
    <t>Número de casos de TB notificados como nuevos y recaídas con confirmación bacteriológica 
Número de casos de TB notificados como nuevos y recaídas</t>
  </si>
  <si>
    <t xml:space="preserve">Número de casos notificados de TB bacteriológicamente confirmados con resultados de PSD para la rifampicina 
Número de casos notificados de TB bacteriológicamente confirmados
</t>
  </si>
  <si>
    <t xml:space="preserve">Número de casos notificados de TB-RR con resultados de PSD para fluoroquinolonas y agentes inyectables de segunda línea  
Número de casos notificados de TB-RR 
</t>
  </si>
  <si>
    <r>
      <t xml:space="preserve">Porcentaje de casos notificados de TB confirmados bacteriológicamente con resultados de PSD para la rifampicina.
Numerador: </t>
    </r>
    <r>
      <rPr>
        <sz val="12"/>
        <color rgb="FF000000"/>
        <rFont val="Calibri"/>
        <family val="2"/>
      </rPr>
      <t>Número de casos notificados de TB bacteriológicamente confirmados con resultados de PSD para la rifampicina</t>
    </r>
    <r>
      <rPr>
        <b/>
        <sz val="12"/>
        <color rgb="FF000000"/>
        <rFont val="Calibri"/>
        <family val="2"/>
      </rPr>
      <t xml:space="preserve">
Denominador: </t>
    </r>
    <r>
      <rPr>
        <sz val="12"/>
        <color rgb="FF000000"/>
        <rFont val="Calibri"/>
        <family val="2"/>
      </rPr>
      <t>Número de casos notificados de TB bacteriológicamente confirmados</t>
    </r>
  </si>
  <si>
    <r>
      <t xml:space="preserve">Porcentaje de casos notificados de TB resistente a rifampicina con resultados de PSD para fluoroquinolonas y agentes inyectables de segunda línea 
Numerador: </t>
    </r>
    <r>
      <rPr>
        <sz val="12"/>
        <color rgb="FF000000"/>
        <rFont val="Calibri"/>
        <family val="2"/>
      </rPr>
      <t xml:space="preserve">Número de casos notificados de TB-RR con resultados de PSD para fluoroquinolonas y agentes inyectables de segunda línea  
</t>
    </r>
    <r>
      <rPr>
        <b/>
        <sz val="12"/>
        <color rgb="FF000000"/>
        <rFont val="Calibri"/>
        <family val="2"/>
      </rPr>
      <t xml:space="preserve">Denominador: </t>
    </r>
    <r>
      <rPr>
        <sz val="12"/>
        <color rgb="FF000000"/>
        <rFont val="Calibri"/>
        <family val="2"/>
      </rPr>
      <t xml:space="preserve">Número de casos notificados de TB-RR 
</t>
    </r>
  </si>
  <si>
    <r>
      <t xml:space="preserve">Porcentaje de casos de tuberculosis notificados como nuevos y recaídas con confirmación bacteriológica
Numerador: </t>
    </r>
    <r>
      <rPr>
        <sz val="12"/>
        <color rgb="FF000000"/>
        <rFont val="Calibri"/>
        <family val="2"/>
      </rPr>
      <t xml:space="preserve">Número de casos de TB notificados como nuevos y recaídas con confirmación bacteriológica 
</t>
    </r>
    <r>
      <rPr>
        <b/>
        <sz val="12"/>
        <color rgb="FF000000"/>
        <rFont val="Calibri"/>
        <family val="2"/>
      </rPr>
      <t xml:space="preserve">Denominador: </t>
    </r>
    <r>
      <rPr>
        <sz val="12"/>
        <color rgb="FF000000"/>
        <rFont val="Calibri"/>
        <family val="2"/>
      </rPr>
      <t>Número de casos de TB notificados como nuevos y recaídas</t>
    </r>
  </si>
  <si>
    <t>CALIDAD DEL DATO DEL LABORATORIO EN INDICADORES DE PRUEBAS MOLECULARES</t>
  </si>
  <si>
    <t>CALIDAD DEL DATO DEL LABORATORIO EN INDICADORES DE CALIDAD PARA XPERT MTB / RIF</t>
  </si>
  <si>
    <t>CALIDAD DEL DATO DEL LABORATORIO EN INDICADORES DE CALIDAD PARA PSD</t>
  </si>
  <si>
    <t>CALIDAD DEL DATO DEL LABORATORIO EN INDICADORES DE CALIDAD PARA LPA DE PRIMERA Y SEGUNDA LINEA</t>
  </si>
  <si>
    <t>CALIDAD DEL DATO DEL LABORATORIO EN INDICADORES DECALIDAD PARA TB-LAMP</t>
  </si>
  <si>
    <t>CALIDAD DEL DATO DEL LABORATORIO EN INDICADORES DE CULTIVO</t>
  </si>
  <si>
    <t>CALIDAD DEL DATO DEL LABORATORIO EN INDICADORES DE BACILOSCOPIA</t>
  </si>
  <si>
    <t>CALIDAD DEL DATO DEL LABORATORIO EN INDICADORES DE GLI</t>
  </si>
  <si>
    <t>SOLO NOMBRE DE INDICADOR</t>
  </si>
  <si>
    <t>Proporción de muestras con MTB detectado, resistencia a rifampicina no detectado</t>
  </si>
  <si>
    <t>Proporción de muestras con MTB detectado, resistencia a rifampicina detectada</t>
  </si>
  <si>
    <t>Proporción de muestras con MTB detectada rifampicina indeterminada</t>
  </si>
  <si>
    <t>Proporción de muestras con MTB no detectadas</t>
  </si>
  <si>
    <t>Proporción de muestras con errores</t>
  </si>
  <si>
    <t>Proporción de muestras con resultados no válidos</t>
  </si>
  <si>
    <t>Proporción de muestras sin resultados</t>
  </si>
  <si>
    <t>Proporción de muestras con monorresistencia y multirresistencia (i.n., monorresistencia a isoniazida,
monorresistencia a rifampicina, MDR)</t>
  </si>
  <si>
    <t>Proporción de muestras con monorresistencia y XDR (es decir, resistencia a rifampicina más resistencia a FQ, resistencia a la rifampicina más resistencia a Drogas Inyectables de segunda linea (DISL), resistencia a la rifampicina más resistencia a DISL y FQ)</t>
  </si>
  <si>
    <t>Proporción de muestras con resultados no interpretable</t>
  </si>
  <si>
    <t>Proporción de muestras con MTB detectadas</t>
  </si>
  <si>
    <t>Proporción de muestras con resultados no válidos o sin resultados</t>
  </si>
  <si>
    <t xml:space="preserve">Aporte del cultivo al diagnóstico de casos de tuberculosis pulmonar (en relación a pruebas moleculares)
</t>
  </si>
  <si>
    <t>Proporción de muestras de diagnóstico (nuevas y recaidas) que resultaron positivas para MTB</t>
  </si>
  <si>
    <t>Forma de Calculo indicadores</t>
  </si>
  <si>
    <r>
      <t xml:space="preserve">Proporción de </t>
    </r>
    <r>
      <rPr>
        <b/>
        <i/>
        <sz val="16"/>
        <color indexed="8"/>
        <rFont val="Calibri"/>
        <family val="2"/>
      </rPr>
      <t xml:space="preserve">M. tuberculosis </t>
    </r>
    <r>
      <rPr>
        <b/>
        <sz val="16"/>
        <color indexed="8"/>
        <rFont val="Calibri"/>
        <family val="2"/>
      </rPr>
      <t xml:space="preserve">detectado con resistencia a fármacos indeterminada
</t>
    </r>
  </si>
  <si>
    <r>
      <t xml:space="preserve">Proporción de </t>
    </r>
    <r>
      <rPr>
        <b/>
        <i/>
        <sz val="16"/>
        <color indexed="8"/>
        <rFont val="Calibri"/>
        <family val="2"/>
      </rPr>
      <t xml:space="preserve">M. tuberculosis no </t>
    </r>
    <r>
      <rPr>
        <b/>
        <sz val="16"/>
        <color indexed="8"/>
        <rFont val="Calibri"/>
        <family val="2"/>
      </rPr>
      <t xml:space="preserve">detectado 
</t>
    </r>
  </si>
  <si>
    <t xml:space="preserve">Proporción de errores
</t>
  </si>
  <si>
    <t xml:space="preserve">Proporción de resultados inválidos
</t>
  </si>
  <si>
    <t xml:space="preserve">Tiempo de respuesta del laboratorio
</t>
  </si>
  <si>
    <t xml:space="preserve">Porcentaje de muestras baciloscopia positiva y cultivo negativo
</t>
  </si>
  <si>
    <t xml:space="preserve">Aporte del cultivo al diagnóstico de casos de tuberculosis pulmonar (en relación a la baciloscopia) 
</t>
  </si>
  <si>
    <r>
      <t xml:space="preserve">Numerador: </t>
    </r>
    <r>
      <rPr>
        <sz val="14"/>
        <color rgb="FF000000"/>
        <rFont val="Calibri"/>
        <family val="2"/>
      </rPr>
      <t>Muestras baciloscopia (+) y cultivo (-)</t>
    </r>
    <r>
      <rPr>
        <b/>
        <sz val="14"/>
        <color rgb="FF000000"/>
        <rFont val="Calibri"/>
        <family val="2"/>
      </rPr>
      <t xml:space="preserve">
Denominador: </t>
    </r>
    <r>
      <rPr>
        <sz val="14"/>
        <color rgb="FF000000"/>
        <rFont val="Calibri"/>
        <family val="2"/>
      </rPr>
      <t>Muestras baciloscopia (+) y cultivo (+)Baciloscopia (+) y cultivo no realizado Baciloscopia (-) y cultivo (+) Baciloscopia (+) y cultivo (-) Baciloscopia (+) y cultivo contaminado</t>
    </r>
  </si>
  <si>
    <r>
      <t xml:space="preserve">Numerador: </t>
    </r>
    <r>
      <rPr>
        <sz val="14"/>
        <color rgb="FF000000"/>
        <rFont val="Calibri"/>
        <family val="2"/>
      </rPr>
      <t>Numero de tubos contaminados</t>
    </r>
    <r>
      <rPr>
        <b/>
        <sz val="14"/>
        <color rgb="FF000000"/>
        <rFont val="Calibri"/>
        <family val="2"/>
      </rPr>
      <t xml:space="preserve">
Denominador: </t>
    </r>
    <r>
      <rPr>
        <sz val="14"/>
        <color rgb="FF000000"/>
        <rFont val="Calibri"/>
        <family val="2"/>
      </rPr>
      <t>Numero total de tubos sembrados</t>
    </r>
  </si>
  <si>
    <r>
      <t xml:space="preserve">Numerador: </t>
    </r>
    <r>
      <rPr>
        <sz val="14"/>
        <color rgb="FF000000"/>
        <rFont val="Calibri"/>
        <family val="2"/>
      </rPr>
      <t>Número de aislamientos resistentes a una combinación de fármacos únicos o múltiples</t>
    </r>
    <r>
      <rPr>
        <b/>
        <sz val="14"/>
        <color rgb="FF000000"/>
        <rFont val="Calibri"/>
        <family val="2"/>
      </rPr>
      <t xml:space="preserve">
Denominador: </t>
    </r>
    <r>
      <rPr>
        <sz val="14"/>
        <color rgb="FF000000"/>
        <rFont val="Calibri"/>
        <family val="2"/>
      </rPr>
      <t>Número total de aislamientos analizados</t>
    </r>
  </si>
  <si>
    <r>
      <t xml:space="preserve">Numerador: </t>
    </r>
    <r>
      <rPr>
        <sz val="14"/>
        <color rgb="FF000000"/>
        <rFont val="Calibri"/>
        <family val="2"/>
      </rPr>
      <t>Número de aislamientos descartados debido a contaminación</t>
    </r>
    <r>
      <rPr>
        <b/>
        <sz val="14"/>
        <color rgb="FF000000"/>
        <rFont val="Calibri"/>
        <family val="2"/>
      </rPr>
      <t xml:space="preserve">
Denominador: </t>
    </r>
    <r>
      <rPr>
        <sz val="14"/>
        <color rgb="FF000000"/>
        <rFont val="Calibri"/>
        <family val="2"/>
      </rPr>
      <t>Número total de aislamientos inoculados para PSD</t>
    </r>
  </si>
  <si>
    <r>
      <t xml:space="preserve">Numerador: </t>
    </r>
    <r>
      <rPr>
        <sz val="14"/>
        <color rgb="FF000000"/>
        <rFont val="Calibri"/>
        <family val="2"/>
      </rPr>
      <t>Número de aislamientos descartados debido a la falta de crecimiento en medios sin fármaco</t>
    </r>
    <r>
      <rPr>
        <b/>
        <sz val="14"/>
        <color rgb="FF000000"/>
        <rFont val="Calibri"/>
        <family val="2"/>
      </rPr>
      <t xml:space="preserve">
Denominador: </t>
    </r>
    <r>
      <rPr>
        <sz val="14"/>
        <color rgb="FF000000"/>
        <rFont val="Calibri"/>
        <family val="2"/>
      </rPr>
      <t>Número total de aislamientos inoculados para PSD</t>
    </r>
  </si>
  <si>
    <t xml:space="preserve">Aporte del cultivo al diagnóstico de casos de tuberculosis pulmonar (en relación a pruebas moleculares)
</t>
  </si>
  <si>
    <t xml:space="preserve">proporción de muestras de diagnóstico (nuevas y recaidas) con cultivo positivo (MTB y MNT combinados)
</t>
  </si>
  <si>
    <r>
      <t xml:space="preserve">Numerador: </t>
    </r>
    <r>
      <rPr>
        <sz val="14"/>
        <color rgb="FF000000"/>
        <rFont val="Calibri"/>
        <family val="2"/>
      </rPr>
      <t>Número de muestras de diagnóstico con cultivo positivo para MTB o NTM</t>
    </r>
    <r>
      <rPr>
        <b/>
        <sz val="14"/>
        <color rgb="FF000000"/>
        <rFont val="Calibri"/>
        <family val="2"/>
      </rPr>
      <t xml:space="preserve">
Denominador:</t>
    </r>
    <r>
      <rPr>
        <sz val="14"/>
        <color rgb="FF000000"/>
        <rFont val="Calibri"/>
        <family val="2"/>
      </rPr>
      <t xml:space="preserve"> Número de muestras de diagnóstico procesadas para cultivo</t>
    </r>
  </si>
  <si>
    <r>
      <t xml:space="preserve">Numerador: </t>
    </r>
    <r>
      <rPr>
        <sz val="14"/>
        <color rgb="FF000000"/>
        <rFont val="Calibri"/>
        <family val="2"/>
      </rPr>
      <t>Número de muestras de diagnóstico con cultivo positivo para MTB</t>
    </r>
    <r>
      <rPr>
        <b/>
        <sz val="14"/>
        <color rgb="FF000000"/>
        <rFont val="Calibri"/>
        <family val="2"/>
      </rPr>
      <t xml:space="preserve">
Denominador: </t>
    </r>
    <r>
      <rPr>
        <sz val="14"/>
        <color rgb="FF000000"/>
        <rFont val="Calibri"/>
        <family val="2"/>
      </rPr>
      <t>Número de muestras de diagnóstico procesadas para cultivo</t>
    </r>
  </si>
  <si>
    <t xml:space="preserve">Porcentaje de baciloscopias de control de tratamiento positiva
</t>
  </si>
  <si>
    <t xml:space="preserve">Proporción de muestras deficientes entre las baciloscopias de diagnóstico
</t>
  </si>
  <si>
    <t xml:space="preserve">Carga de trabajo
</t>
  </si>
  <si>
    <t>Numero de baciloscopias de diagnóstico + Numero de baciloscopias de control de tratamiento</t>
  </si>
  <si>
    <r>
      <t>Numerados:</t>
    </r>
    <r>
      <rPr>
        <sz val="14"/>
        <color rgb="FF000000"/>
        <rFont val="Calibri"/>
        <family val="2"/>
      </rPr>
      <t xml:space="preserve"> Numero de baciloscopias de diagnóstico positivas</t>
    </r>
    <r>
      <rPr>
        <b/>
        <sz val="14"/>
        <color rgb="FF000000"/>
        <rFont val="Calibri"/>
        <family val="2"/>
      </rPr>
      <t xml:space="preserve">
Denominador: </t>
    </r>
    <r>
      <rPr>
        <sz val="14"/>
        <color rgb="FF000000"/>
        <rFont val="Calibri"/>
        <family val="2"/>
      </rPr>
      <t>Numero total de baciloscopias de diagnóstico</t>
    </r>
  </si>
  <si>
    <r>
      <t xml:space="preserve">Numerador: </t>
    </r>
    <r>
      <rPr>
        <sz val="14"/>
        <color rgb="FF000000"/>
        <rFont val="Calibri"/>
        <family val="2"/>
      </rPr>
      <t>Numero de baciloscopias de control de tratamiento positivas</t>
    </r>
    <r>
      <rPr>
        <b/>
        <sz val="14"/>
        <color rgb="FF000000"/>
        <rFont val="Calibri"/>
        <family val="2"/>
      </rPr>
      <t xml:space="preserve">
Denominador: </t>
    </r>
    <r>
      <rPr>
        <sz val="14"/>
        <color rgb="FF000000"/>
        <rFont val="Calibri"/>
        <family val="2"/>
      </rPr>
      <t>Numero total de baciloscopias de control de tratamiento</t>
    </r>
  </si>
  <si>
    <r>
      <t>Numerador:</t>
    </r>
    <r>
      <rPr>
        <sz val="14"/>
        <color rgb="FF000000"/>
        <rFont val="Calibri"/>
        <family val="2"/>
      </rPr>
      <t xml:space="preserve"> Numero de muestras de diagnóstico deficientes (Salivas)</t>
    </r>
    <r>
      <rPr>
        <b/>
        <sz val="14"/>
        <color rgb="FF000000"/>
        <rFont val="Calibri"/>
        <family val="2"/>
      </rPr>
      <t xml:space="preserve">
Denominador: </t>
    </r>
    <r>
      <rPr>
        <sz val="14"/>
        <color rgb="FF000000"/>
        <rFont val="Calibri"/>
        <family val="2"/>
      </rPr>
      <t>Total de muestras procesadas para diagnóstico</t>
    </r>
  </si>
  <si>
    <r>
      <t xml:space="preserve">Numerador:  </t>
    </r>
    <r>
      <rPr>
        <sz val="14"/>
        <color rgb="FF000000"/>
        <rFont val="Calibri"/>
        <family val="2"/>
      </rPr>
      <t>Numero de baciloscopias de diagnóstico positivas de bajo grado</t>
    </r>
    <r>
      <rPr>
        <b/>
        <sz val="14"/>
        <color rgb="FF000000"/>
        <rFont val="Calibri"/>
        <family val="2"/>
      </rPr>
      <t xml:space="preserve">
Denominador: </t>
    </r>
    <r>
      <rPr>
        <sz val="14"/>
        <color rgb="FF000000"/>
        <rFont val="Calibri"/>
        <family val="2"/>
      </rPr>
      <t>Numero total de baciloscopias de diagnóstico positivas</t>
    </r>
  </si>
  <si>
    <r>
      <t xml:space="preserve">Numerador: </t>
    </r>
    <r>
      <rPr>
        <sz val="14"/>
        <color rgb="FF000000"/>
        <rFont val="Calibri"/>
        <family val="2"/>
      </rPr>
      <t xml:space="preserve">Número de casos de TB notificados como nuevos y recaídas analizados con un diagnóstico rápido recomendado por la OMS como la prueba diagnóstica inicial </t>
    </r>
    <r>
      <rPr>
        <b/>
        <sz val="14"/>
        <color rgb="FF000000"/>
        <rFont val="Calibri"/>
        <family val="2"/>
      </rPr>
      <t xml:space="preserve">
Denominador:</t>
    </r>
    <r>
      <rPr>
        <sz val="14"/>
        <color rgb="FF000000"/>
        <rFont val="Calibri"/>
        <family val="2"/>
      </rPr>
      <t xml:space="preserve"> Número de casos de TB notificados como nuevos y recaídas</t>
    </r>
  </si>
  <si>
    <r>
      <t xml:space="preserve">Numerador: </t>
    </r>
    <r>
      <rPr>
        <sz val="14"/>
        <color rgb="FF000000"/>
        <rFont val="Calibri"/>
        <family val="2"/>
      </rPr>
      <t>Número de casos de TB notificados como nuevos y recaídas con confirmación bacteriológica</t>
    </r>
    <r>
      <rPr>
        <b/>
        <sz val="14"/>
        <color rgb="FF000000"/>
        <rFont val="Calibri"/>
        <family val="2"/>
      </rPr>
      <t xml:space="preserve"> 
Denominador: </t>
    </r>
    <r>
      <rPr>
        <sz val="14"/>
        <color rgb="FF000000"/>
        <rFont val="Calibri"/>
        <family val="2"/>
      </rPr>
      <t>Número de casos de TB notificados como nuevos y recaídas</t>
    </r>
  </si>
  <si>
    <r>
      <t xml:space="preserve">Numerador: </t>
    </r>
    <r>
      <rPr>
        <sz val="14"/>
        <color rgb="FF000000"/>
        <rFont val="Calibri"/>
        <family val="2"/>
      </rPr>
      <t>Número de casos notificados de TB bacteriológicamente confirmados con resultados de PSD para la rifampicina</t>
    </r>
    <r>
      <rPr>
        <b/>
        <sz val="14"/>
        <color rgb="FF000000"/>
        <rFont val="Calibri"/>
        <family val="2"/>
      </rPr>
      <t xml:space="preserve">
Denominador: </t>
    </r>
    <r>
      <rPr>
        <sz val="14"/>
        <color rgb="FF000000"/>
        <rFont val="Calibri"/>
        <family val="2"/>
      </rPr>
      <t>Número de casos notificados de TB bacteriológicamente confirmados</t>
    </r>
  </si>
  <si>
    <t>Porcentaje de casos de tuberculosis notificados como nuevos y recaídas con confirmación bacteriológica.</t>
  </si>
  <si>
    <t>Departamento/Provincia</t>
  </si>
  <si>
    <t xml:space="preserve">Proporción de muestras de diagnóstico (nuevas y recaidas) que resultaron positivas para MTB
</t>
  </si>
  <si>
    <t>CALIDAD DEL DATO EN INDICADORES CALIDAD PARA PSD</t>
  </si>
  <si>
    <t>1- Revise las fuentes de informacion existentes en el laboratorio como libros, fichas, bases de datos, reportes, consolidados, indicadores.</t>
  </si>
  <si>
    <t xml:space="preserve">2- Cuente el número de personas, casos o eventos, pruebas  o unidades de medida durante el período del informe, revisando los documentos originales y confrontando con las fuentes de infomacion, bases de datos y reportes consolidados </t>
  </si>
  <si>
    <t>En la institucion se tiene personal designado responsable de revisar los datos antes de enviarlos al siguiente nivel (por ejemplo, a los distritos, a las oficinas regionales).</t>
  </si>
  <si>
    <t>El personal del laboratorio ha recibido formación sobre los procesos y herramientas de la gestión de datos.</t>
  </si>
  <si>
    <t>Los documentos para la revision de los datos se encuentran disponibles y completos.</t>
  </si>
  <si>
    <t>Se tienen establecidan las fechas sobre cuándo vencen los informes.</t>
  </si>
  <si>
    <t>Se tienen establecidos las fechas de reporte.</t>
  </si>
  <si>
    <t>Se informan los datos oportunamente y en las fechas establecidas</t>
  </si>
  <si>
    <t>Si tiene diferencias en las cifras,en alguna de las fuentes de informacion</t>
  </si>
  <si>
    <t>Laboratorio</t>
  </si>
  <si>
    <t>CON</t>
  </si>
  <si>
    <t>PRUEBAS MOLECULARES (GeneXpert y LPA)</t>
  </si>
  <si>
    <r>
      <rPr>
        <b/>
        <sz val="16"/>
        <color rgb="FF000000"/>
        <rFont val="Calibri"/>
        <family val="2"/>
      </rPr>
      <t>Número de pruebas rapidas realizadas</t>
    </r>
    <r>
      <rPr>
        <sz val="16"/>
        <color rgb="FF000000"/>
        <rFont val="Calibri"/>
        <family val="2"/>
      </rPr>
      <t xml:space="preserve">
</t>
    </r>
  </si>
  <si>
    <t>Total de pruebas rapidas realizadas</t>
  </si>
  <si>
    <r>
      <t xml:space="preserve">Proporción de </t>
    </r>
    <r>
      <rPr>
        <b/>
        <i/>
        <sz val="16"/>
        <color indexed="8"/>
        <rFont val="Calibri"/>
        <family val="2"/>
      </rPr>
      <t xml:space="preserve">M. tuberculosis </t>
    </r>
    <r>
      <rPr>
        <b/>
        <sz val="16"/>
        <color indexed="8"/>
        <rFont val="Calibri"/>
        <family val="2"/>
      </rPr>
      <t xml:space="preserve">detectado resistente a R
</t>
    </r>
  </si>
  <si>
    <r>
      <t xml:space="preserve">Proporción de </t>
    </r>
    <r>
      <rPr>
        <b/>
        <i/>
        <sz val="16"/>
        <color indexed="8"/>
        <rFont val="Calibri"/>
        <family val="2"/>
      </rPr>
      <t xml:space="preserve">M. tuberculosis </t>
    </r>
    <r>
      <rPr>
        <b/>
        <sz val="16"/>
        <color indexed="8"/>
        <rFont val="Calibri"/>
        <family val="2"/>
      </rPr>
      <t>detectado resistente a H</t>
    </r>
  </si>
  <si>
    <r>
      <t xml:space="preserve">Proporción de </t>
    </r>
    <r>
      <rPr>
        <b/>
        <i/>
        <sz val="16"/>
        <color indexed="8"/>
        <rFont val="Calibri"/>
        <family val="2"/>
      </rPr>
      <t xml:space="preserve">M. tuberculosis </t>
    </r>
    <r>
      <rPr>
        <b/>
        <sz val="16"/>
        <color indexed="8"/>
        <rFont val="Calibri"/>
        <family val="2"/>
      </rPr>
      <t xml:space="preserve">detectado resistente a HyR
</t>
    </r>
  </si>
  <si>
    <r>
      <t xml:space="preserve">Proporción de casos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</si>
  <si>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Proporción de casos nuevos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</si>
  <si>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Proporción de casos antes tratados con </t>
    </r>
    <r>
      <rPr>
        <b/>
        <i/>
        <sz val="16"/>
        <color indexed="8"/>
        <rFont val="Calibri"/>
        <family val="2"/>
      </rPr>
      <t xml:space="preserve">M. tuberculosis </t>
    </r>
    <r>
      <rPr>
        <b/>
        <sz val="16"/>
        <color indexed="8"/>
        <rFont val="Calibri"/>
        <family val="2"/>
      </rPr>
      <t xml:space="preserve">detectado resistente a R, H, RyH con PSF de segunda línea
</t>
    </r>
  </si>
  <si>
    <r>
      <t xml:space="preserve">Numerador: </t>
    </r>
    <r>
      <rPr>
        <sz val="14"/>
        <color rgb="FF000000"/>
        <rFont val="Calibri"/>
        <family val="2"/>
      </rPr>
      <t xml:space="preserve">Número de Pruebas con M. tuberculosis detectado resistente a fármacos HyR </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</si>
  <si>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detectado con resistencia a fármacos indeterminada</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</si>
  <si>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no detectado</t>
    </r>
    <r>
      <rPr>
        <b/>
        <sz val="14"/>
        <color rgb="FF000000"/>
        <rFont val="Calibri"/>
        <family val="2"/>
      </rPr>
      <t xml:space="preserve">
Denominador: </t>
    </r>
    <r>
      <rPr>
        <sz val="14"/>
        <color rgb="FF000000"/>
        <rFont val="Calibri"/>
        <family val="2"/>
      </rPr>
      <t>Total de pruebas procesadas</t>
    </r>
  </si>
  <si>
    <r>
      <t xml:space="preserve">Numerador: </t>
    </r>
    <r>
      <rPr>
        <sz val="14"/>
        <color rgb="FF000000"/>
        <rFont val="Calibri"/>
        <family val="2"/>
      </rPr>
      <t>Número de pruebas con errores</t>
    </r>
    <r>
      <rPr>
        <b/>
        <sz val="14"/>
        <color rgb="FF000000"/>
        <rFont val="Calibri"/>
        <family val="2"/>
      </rPr>
      <t xml:space="preserve">
Denominador: </t>
    </r>
    <r>
      <rPr>
        <sz val="14"/>
        <color rgb="FF000000"/>
        <rFont val="Calibri"/>
        <family val="2"/>
      </rPr>
      <t>Total de pruebas procesadas</t>
    </r>
  </si>
  <si>
    <r>
      <t xml:space="preserve">Numerador: </t>
    </r>
    <r>
      <rPr>
        <sz val="14"/>
        <color rgb="FF000000"/>
        <rFont val="Calibri"/>
        <family val="2"/>
      </rPr>
      <t>Número de pruebas con resultados inválidos</t>
    </r>
    <r>
      <rPr>
        <b/>
        <sz val="14"/>
        <color rgb="FF000000"/>
        <rFont val="Calibri"/>
        <family val="2"/>
      </rPr>
      <t xml:space="preserve">
Denominador: </t>
    </r>
    <r>
      <rPr>
        <sz val="14"/>
        <color rgb="FF000000"/>
        <rFont val="Calibri"/>
        <family val="2"/>
      </rPr>
      <t>Total de pruebas procesadas</t>
    </r>
  </si>
  <si>
    <t>Tiempo entre la recepción de la prueba en el laboratorio y el informe del resultado</t>
  </si>
  <si>
    <r>
      <t xml:space="preserve">Numerador: </t>
    </r>
    <r>
      <rPr>
        <sz val="14"/>
        <color rgb="FF000000"/>
        <rFont val="Calibri"/>
        <family val="2"/>
      </rPr>
      <t>Número de pruebas con M. tuberculosis detectado sensible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</si>
  <si>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resistente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</si>
  <si>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resistente a otras drogas de segunda linea (drogas orales)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</si>
  <si>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t>Proporción de M. tuberculosis Sensible a fluoroquinolonas</t>
  </si>
  <si>
    <t>Proporción de M. tuberculosis Resistente a fluoroquinolonas</t>
  </si>
  <si>
    <t>Proporción de M. tuberculosis Sensible a otras drogas de segunda linea (drogas orales)</t>
  </si>
  <si>
    <r>
      <t xml:space="preserve">Numerador: </t>
    </r>
    <r>
      <rPr>
        <sz val="14"/>
        <color rgb="FF000000"/>
        <rFont val="Calibri"/>
        <family val="2"/>
      </rPr>
      <t xml:space="preserve">Número de pruebas con M. tuberculosis detectado sensible a otras drogas de segunda linea (drogas orales)
</t>
    </r>
    <r>
      <rPr>
        <b/>
        <sz val="14"/>
        <color rgb="FF000000"/>
        <rFont val="Calibri"/>
        <family val="2"/>
      </rPr>
      <t>Denominador:</t>
    </r>
    <r>
      <rPr>
        <sz val="14"/>
        <color rgb="FF000000"/>
        <rFont val="Calibri"/>
        <family val="2"/>
      </rPr>
      <t xml:space="preserve"> Número de pruebas con M. tuberculosis detectado resistente a fármacos a R, H o RyH  enviados a realizar prueba a fármacos de segunda línea.</t>
    </r>
  </si>
  <si>
    <t>Proporción de M. tuberculosis Resistente a otras drogas de segunda linea (drogas orales)</t>
  </si>
  <si>
    <r>
      <t>Numerador:</t>
    </r>
    <r>
      <rPr>
        <sz val="14"/>
        <color rgb="FF000000"/>
        <rFont val="Calibri"/>
        <family val="2"/>
      </rPr>
      <t xml:space="preserve"> Número de pruebas con M. tuberculosis detectado sensible a fármacos R, H o HyR</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</si>
  <si>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Proporción de </t>
    </r>
    <r>
      <rPr>
        <b/>
        <i/>
        <sz val="16"/>
        <color indexed="8"/>
        <rFont val="Calibri"/>
        <family val="2"/>
      </rPr>
      <t xml:space="preserve">M. tuberculosis </t>
    </r>
    <r>
      <rPr>
        <b/>
        <sz val="16"/>
        <color indexed="8"/>
        <rFont val="Calibri"/>
        <family val="2"/>
      </rPr>
      <t>detectado sensible a fármacos R, H o HyR</t>
    </r>
  </si>
  <si>
    <r>
      <t xml:space="preserve">Numerador: </t>
    </r>
    <r>
      <rPr>
        <sz val="14"/>
        <color rgb="FF000000"/>
        <rFont val="Calibri"/>
        <family val="2"/>
      </rPr>
      <t>Número de Pruebas con M. tuberculosis detectado resistente a R</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</si>
  <si>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Pruebas con M. tuberculosis detectado resistente a H</t>
    </r>
    <r>
      <rPr>
        <b/>
        <sz val="14"/>
        <color rgb="FF000000"/>
        <rFont val="Calibri"/>
        <family val="2"/>
      </rPr>
      <t xml:space="preserve">
Denominador: </t>
    </r>
    <r>
      <rPr>
        <sz val="14"/>
        <color rgb="FF000000"/>
        <rFont val="Calibri"/>
        <family val="2"/>
      </rPr>
      <t>Total de pruebas procesadas por prueba molecular positivas para M. tuberculosis</t>
    </r>
  </si>
  <si>
    <r>
      <t xml:space="preserve">Numerador: </t>
    </r>
    <r>
      <rPr>
        <sz val="14"/>
        <color rgb="FF000000"/>
        <rFont val="Calibri"/>
        <family val="2"/>
      </rPr>
      <t>Número de casos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</si>
  <si>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nuevos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</si>
  <si>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antes tratados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</si>
  <si>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t xml:space="preserve">Porcentaje de casos presuntivos examinados con baciloscopia
</t>
  </si>
  <si>
    <r>
      <t xml:space="preserve">Numerador: </t>
    </r>
    <r>
      <rPr>
        <sz val="14"/>
        <color rgb="FF000000"/>
        <rFont val="Calibri"/>
        <family val="2"/>
      </rPr>
      <t>Numero de baciloscopias realizadas para diagnóstico</t>
    </r>
    <r>
      <rPr>
        <b/>
        <sz val="14"/>
        <color rgb="FF000000"/>
        <rFont val="Calibri"/>
        <family val="2"/>
      </rPr>
      <t xml:space="preserve">
Denominador: </t>
    </r>
    <r>
      <rPr>
        <sz val="14"/>
        <color rgb="FF000000"/>
        <rFont val="Calibri"/>
        <family val="2"/>
      </rPr>
      <t>Numero de casos presuntivos examinados</t>
    </r>
  </si>
  <si>
    <t xml:space="preserve">Porcentaje de casos diagnosticados por baciloscopia entre los casos presuntivos
</t>
  </si>
  <si>
    <r>
      <t>Numerador:</t>
    </r>
    <r>
      <rPr>
        <sz val="14"/>
        <color rgb="FF000000"/>
        <rFont val="Calibri"/>
        <family val="2"/>
      </rPr>
      <t xml:space="preserve"> Numero de personas diagnosticados por baciloscopia</t>
    </r>
    <r>
      <rPr>
        <b/>
        <sz val="14"/>
        <color rgb="FF000000"/>
        <rFont val="Calibri"/>
        <family val="2"/>
      </rPr>
      <t xml:space="preserve">
Denominador: </t>
    </r>
    <r>
      <rPr>
        <sz val="14"/>
        <color rgb="FF000000"/>
        <rFont val="Calibri"/>
        <family val="2"/>
      </rPr>
      <t>Numero de casos presuntivos investigados</t>
    </r>
  </si>
  <si>
    <t>CALIDAD PARA PSD (Fenotipicas)</t>
  </si>
  <si>
    <t>Proporción de aislamientos procesados con monorresistencia y multirresistencia a todas las combinaciones de fármacos analizados</t>
  </si>
  <si>
    <t>Proporción de aislamientos procesados para PSD que no fueron interpretables debido a la falta de crecimiento de los tubos / placas de control (sin fármaco)</t>
  </si>
  <si>
    <t>Tiempo de entrega de los resultados del laboratorio - Entre el procesamiento de la muestra y la notificacion de resultados</t>
  </si>
  <si>
    <t>Tiempo entre el procesamiento de la muestra y la notificacion de resultados</t>
  </si>
  <si>
    <t>Indicadores y metas ….. GLI</t>
  </si>
  <si>
    <t>Porcentaje de casos notificados de TB resistente a rifampicina con resultados de PSD para fluoroquinolonas y otras drogas orales de segunda línea.</t>
  </si>
  <si>
    <r>
      <t xml:space="preserve">Numerador: </t>
    </r>
    <r>
      <rPr>
        <sz val="14"/>
        <color rgb="FF000000"/>
        <rFont val="Calibri"/>
        <family val="2"/>
      </rPr>
      <t>Número de casos notificados de TB-RR con resultados de PSD para fluoroquinolonas y otras drogas orales de segunda línea</t>
    </r>
    <r>
      <rPr>
        <b/>
        <sz val="14"/>
        <color rgb="FF000000"/>
        <rFont val="Calibri"/>
        <family val="2"/>
      </rPr>
      <t xml:space="preserve">  
Denominador: </t>
    </r>
    <r>
      <rPr>
        <sz val="14"/>
        <color rgb="FF000000"/>
        <rFont val="Calibri"/>
        <family val="2"/>
      </rPr>
      <t xml:space="preserve">Número de casos notificados de TB-RR </t>
    </r>
    <r>
      <rPr>
        <b/>
        <sz val="14"/>
        <color rgb="FF000000"/>
        <rFont val="Calibri"/>
        <family val="2"/>
      </rPr>
      <t xml:space="preserve">
</t>
    </r>
  </si>
  <si>
    <t>Descripcion de la revision del indicador</t>
  </si>
  <si>
    <t>Correspondencia en el   Numerador entre el 
Registro Fisico y la Base de datos del laboratorio</t>
  </si>
  <si>
    <t>Correspondencia en el Numerador entre el Registro Fisico y el Reporte consolidado</t>
  </si>
  <si>
    <t>Correspondencia en el Numerador entre la Base de datos y el Reporte consolidado</t>
  </si>
  <si>
    <t>Correspondencia en el Denominador del Registro Fisico y la Base de datos del laboratorio</t>
  </si>
  <si>
    <t>Correspondencia en el Denominador del Registro Fisico y el reporte consolidado</t>
  </si>
  <si>
    <t>Correspondencia en el  Denominador de la Base de datos y el reporte consolidado</t>
  </si>
  <si>
    <t>Correspondencia en el Indicador calculado y el indicador reportado</t>
  </si>
  <si>
    <t>Numerador: Casos/Pruebas/Muestras verificados según Registro fisico del laboratorio</t>
  </si>
  <si>
    <t>Denominador: Casos/Pruebas/Muestras verificados sgun fuente de informacion (Registro fisico del laboratorio)</t>
  </si>
  <si>
    <t>Numerador: Casos/Pruebas/Muestras reportados según reportes consolidados del laboratorio</t>
  </si>
  <si>
    <t>Numerador: Casos/Pruebas/Muestras reportados según base de datos del laboratorio</t>
  </si>
  <si>
    <t>Denominador:Casos/Pruebas/Muestras reportados según base de datos del laboratorio</t>
  </si>
  <si>
    <t xml:space="preserve">Denominador: Para porcenraje se registra los Casos/Pruebas/Muestras  reportados </t>
  </si>
  <si>
    <t>Correspondencia o Diferencia de los datos del laboratorio, teniendo en cuenta Numeradores y Denominadores de los indicadores</t>
  </si>
  <si>
    <t>NUMERADORES</t>
  </si>
  <si>
    <t>DENOMINADORES</t>
  </si>
  <si>
    <t>FIS-BD</t>
  </si>
  <si>
    <t>FIS-CON</t>
  </si>
  <si>
    <t>BD--CON</t>
  </si>
  <si>
    <t>LABORATORIO</t>
  </si>
  <si>
    <t>INDICADOR RECALCULADO</t>
  </si>
  <si>
    <t>INDICADOR</t>
  </si>
  <si>
    <t xml:space="preserve"> Iniciativa Mundial de Laboratorio (GLI</t>
  </si>
  <si>
    <t>Indicadores y metas de la Iniciativa Mundial de Laboratorio (GLI)</t>
  </si>
  <si>
    <t>PRUEBAS MOLECULARES (GenXpert y LPA)</t>
  </si>
  <si>
    <t xml:space="preserve">CALIDAD PARA PSD </t>
  </si>
  <si>
    <t>CALIDAD DEL DATO EN INDICADORES DE BACILOSCOPIA</t>
  </si>
  <si>
    <t>CALIDAD DEL DATO EN INDICADORES PARA EL CULTIVO</t>
  </si>
  <si>
    <t>CALIDAD DEL DATO EN INDICADORES Y METAS DE LA INICIATIVA MUNDIAL DE LABORATORIO (GLI)</t>
  </si>
  <si>
    <t xml:space="preserve">DIFERENCIAS ENCONTRADAS </t>
  </si>
  <si>
    <t>DATOS PARA GENERAR GRAFICAS DE DIFERENCIAS</t>
  </si>
  <si>
    <t>Correspondencia en el Numerador entre el Registro Fisico y la Base de datos del laboratorio</t>
  </si>
  <si>
    <t>A9</t>
  </si>
  <si>
    <t>Caracteristica de la evaluacion del dato (Si los indicadores se van a verificar en algun grupo poblacional se describe en esta parte, si es en toda la informacion se coloca General)</t>
  </si>
  <si>
    <t>5- El instrumento genera las graficas de manera automatica que permite evaluar la exactitud de los datos, si el resultado es 100, son exactamente iguales los reportes informados, si es mayor que 100, existen mas datos en la revision de la fuente del dato, y si es menor que 100, existen menos datos en la fuente.</t>
  </si>
  <si>
    <t>3- Ingrese la cantidad de personas, casos o eventos, pruebas o unidades de medida informados por el sitio durante el período del informe.</t>
  </si>
  <si>
    <t>4- Se registran los numeradores y denominadores de los indicadores descritos, si se desea evaluar otros indicadores adicionales a los propuestos, se pueden incluir en la parte final de cada componente</t>
  </si>
  <si>
    <t>Tiempo de respuesta del laboratorio en el informe del resultado de la baciloscopia</t>
  </si>
  <si>
    <t>PRUEBAS MOLECULARES 
(GeneXpert y LPA)</t>
  </si>
  <si>
    <r>
      <t xml:space="preserve">Proporción de </t>
    </r>
    <r>
      <rPr>
        <b/>
        <i/>
        <sz val="16"/>
        <color indexed="8"/>
        <rFont val="Calibri"/>
        <family val="2"/>
      </rPr>
      <t xml:space="preserve">M. tuberculosis </t>
    </r>
    <r>
      <rPr>
        <b/>
        <sz val="16"/>
        <color indexed="8"/>
        <rFont val="Calibri"/>
        <family val="2"/>
      </rPr>
      <t>detectado resistente a R</t>
    </r>
  </si>
  <si>
    <t>Tiempo de respuesta del laboratorio en las pruebas moleculares</t>
  </si>
  <si>
    <t>Tiempo de respuesta del laboratorio en los resultados del cultivo</t>
  </si>
  <si>
    <t xml:space="preserve">Aporte del cultivo al diagnóstico de casos de tuberculosis pulmonar (en relación a la baciloscopia) </t>
  </si>
  <si>
    <r>
      <t xml:space="preserve">Numerador: </t>
    </r>
    <r>
      <rPr>
        <sz val="14"/>
        <color rgb="FF000000"/>
        <rFont val="Calibri"/>
        <family val="2"/>
        <scheme val="minor"/>
      </rPr>
      <t>Número de casos de TB notificados como nuevos y recaídas con confirmación bacteriológica</t>
    </r>
    <r>
      <rPr>
        <b/>
        <sz val="14"/>
        <color rgb="FF000000"/>
        <rFont val="Calibri"/>
        <family val="2"/>
        <scheme val="minor"/>
      </rPr>
      <t xml:space="preserve"> 
Denominador: </t>
    </r>
    <r>
      <rPr>
        <sz val="14"/>
        <color rgb="FF000000"/>
        <rFont val="Calibri"/>
        <family val="2"/>
        <scheme val="minor"/>
      </rPr>
      <t>Número de casos de TB notificados como nuevos y recaídas</t>
    </r>
  </si>
  <si>
    <r>
      <t xml:space="preserve">Numerador: </t>
    </r>
    <r>
      <rPr>
        <sz val="14"/>
        <color rgb="FF000000"/>
        <rFont val="Calibri"/>
        <family val="2"/>
        <scheme val="minor"/>
      </rPr>
      <t>Número de casos notificados de TB bacteriológicamente confirmados con resultados de PSD para la rifampicina</t>
    </r>
    <r>
      <rPr>
        <b/>
        <sz val="14"/>
        <color rgb="FF000000"/>
        <rFont val="Calibri"/>
        <family val="2"/>
        <scheme val="minor"/>
      </rPr>
      <t xml:space="preserve">
Denominador: </t>
    </r>
    <r>
      <rPr>
        <sz val="14"/>
        <color rgb="FF000000"/>
        <rFont val="Calibri"/>
        <family val="2"/>
        <scheme val="minor"/>
      </rPr>
      <t>Número de casos notificados de TB bacteriológicamente confirmados</t>
    </r>
  </si>
  <si>
    <r>
      <t xml:space="preserve">Numerador: </t>
    </r>
    <r>
      <rPr>
        <sz val="14"/>
        <color rgb="FF000000"/>
        <rFont val="Calibri"/>
        <family val="2"/>
        <scheme val="minor"/>
      </rPr>
      <t>Número de casos notificados de TB-RR con resultados de PSD para fluoroquinolonas y otras drogas orales de segunda línea</t>
    </r>
    <r>
      <rPr>
        <b/>
        <sz val="14"/>
        <color rgb="FF000000"/>
        <rFont val="Calibri"/>
        <family val="2"/>
        <scheme val="minor"/>
      </rPr>
      <t xml:space="preserve">  
Denominador: </t>
    </r>
    <r>
      <rPr>
        <sz val="14"/>
        <color rgb="FF000000"/>
        <rFont val="Calibri"/>
        <family val="2"/>
        <scheme val="minor"/>
      </rPr>
      <t xml:space="preserve">Número de casos notificados de TB-RR </t>
    </r>
    <r>
      <rPr>
        <b/>
        <sz val="14"/>
        <color rgb="FF000000"/>
        <rFont val="Calibri"/>
        <family val="2"/>
        <scheme val="minor"/>
      </rPr>
      <t xml:space="preserve">
</t>
    </r>
  </si>
  <si>
    <t>Instructivo: La verificacion de la calidad del dato se debe hacer en las visitas de asistencia tecnica a los laboratorio, dependiendo del nivel del flujo de los datos</t>
  </si>
  <si>
    <t>A10</t>
  </si>
  <si>
    <t>Como se transmiten los resultados del laboratorio</t>
  </si>
  <si>
    <t>¿Cuáles son las razones de la discrepancia (si se tiene) observada de los datos (es decir, errores de entrada de datos, errores aritméticos, documentos fuente faltantes, otros)?</t>
  </si>
  <si>
    <t>Laboratorio 1</t>
  </si>
  <si>
    <t>OJO</t>
  </si>
  <si>
    <t xml:space="preserve">LISTAS </t>
  </si>
  <si>
    <t>SI</t>
  </si>
  <si>
    <t>NO</t>
  </si>
  <si>
    <t>RECOLECCION DE DATOS DEL LABORATORIO</t>
  </si>
  <si>
    <t>Sistema interconectado</t>
  </si>
  <si>
    <t>Manual - Papel</t>
  </si>
  <si>
    <t>Excel - informes consolidados</t>
  </si>
  <si>
    <t xml:space="preserve">Excel - Base de datos nominal </t>
  </si>
  <si>
    <t>Software de laboratorio</t>
  </si>
  <si>
    <t>Otro</t>
  </si>
  <si>
    <t>Como se trasmiten los resultados</t>
  </si>
  <si>
    <t>Envio de correo electronico</t>
  </si>
  <si>
    <t>Mensaje de Texto</t>
  </si>
  <si>
    <t>A traves de un sistema interconectado</t>
  </si>
  <si>
    <t>De 1 a 8 Horas</t>
  </si>
  <si>
    <t>De 9 a 24 Horas</t>
  </si>
  <si>
    <t xml:space="preserve">De 24 a 48 Horas </t>
  </si>
  <si>
    <t xml:space="preserve">Mayor de 48 Horas </t>
  </si>
  <si>
    <t>La recepcion de la muestra y el envio del resultado al programa de Tuberculosis.</t>
  </si>
  <si>
    <t>Ingreso de Datos</t>
  </si>
  <si>
    <t>Laboratorio 2</t>
  </si>
  <si>
    <t>Laboratorio 3</t>
  </si>
  <si>
    <t>Laboratorio 4</t>
  </si>
  <si>
    <t>Laboratorio 5</t>
  </si>
  <si>
    <t>Laboratorio 6</t>
  </si>
  <si>
    <t>Laboratorio 7</t>
  </si>
  <si>
    <t>Laboratorio 8</t>
  </si>
  <si>
    <t>Laboratorio 9</t>
  </si>
  <si>
    <t>Laboratorio 10</t>
  </si>
  <si>
    <t xml:space="preserve">Reporte Semaforizado </t>
  </si>
  <si>
    <r>
      <t>Numerador:</t>
    </r>
    <r>
      <rPr>
        <sz val="12"/>
        <color rgb="FF000000"/>
        <rFont val="Calibri"/>
        <family val="2"/>
      </rPr>
      <t xml:space="preserve"> Numero de pacientes con tuberculosis pulmonar con prueba molecular negativa que fueron reportados como cultivo positivo en un período de tiempo </t>
    </r>
    <r>
      <rPr>
        <b/>
        <sz val="12"/>
        <color rgb="FF000000"/>
        <rFont val="Calibri"/>
        <family val="2"/>
      </rPr>
      <t xml:space="preserve">
Denominador: </t>
    </r>
    <r>
      <rPr>
        <sz val="12"/>
        <color rgb="FF000000"/>
        <rFont val="Calibri"/>
        <family val="2"/>
      </rPr>
      <t>Numero de pacientes reportados con tuberculosis pulmonar por baciloscopia y/o cultivo en el mismo período de tiempo 
* Se calcula teniendo en cuenta los pacientes adultos (no las muestras) con tuberculosis pulmonar confirmada bacteriológicamente a partir de muestras respiratorias</t>
    </r>
  </si>
  <si>
    <t>Seleccione el laboratorio a ser analizado</t>
  </si>
  <si>
    <r>
      <t xml:space="preserve">Numerador: </t>
    </r>
    <r>
      <rPr>
        <sz val="11"/>
        <color rgb="FF000000"/>
        <rFont val="Calibri"/>
        <family val="2"/>
      </rPr>
      <t xml:space="preserve">Numero de pacientes con tuberculosis pulmonar baciloscopia negativa que fueron reportados como cultivo positivo en un período de tiempo 
</t>
    </r>
    <r>
      <rPr>
        <b/>
        <sz val="11"/>
        <color rgb="FF000000"/>
        <rFont val="Calibri"/>
        <family val="2"/>
      </rPr>
      <t>Denominador:</t>
    </r>
    <r>
      <rPr>
        <sz val="11"/>
        <color rgb="FF000000"/>
        <rFont val="Calibri"/>
        <family val="2"/>
      </rPr>
      <t xml:space="preserve"> Numero de pacientes reportados con tuberculosis pulmonar por baciloscopia y/o cultivo en el mismo período de tiempo x 100
*Se calcula teniendo en cuenta los pacientes adultos (no las muestras) con tuberculosis pulmonar confirmada bacteriológicamente a partir de muestras respiratorias</t>
    </r>
  </si>
  <si>
    <t>Base de datos y el informe consolidado</t>
  </si>
  <si>
    <t xml:space="preserve">Menu Principal </t>
  </si>
  <si>
    <t>B3</t>
  </si>
  <si>
    <t xml:space="preserve">Si tienen dificultades en la calidad de los datos, describa el plan de mejora para el fortalecimiento del sistema de registro </t>
  </si>
  <si>
    <t>Resultado del Indicador recalculado</t>
  </si>
  <si>
    <t>Resultado del Indicador informado</t>
  </si>
  <si>
    <t>Informes de la calidad de la información de los Numeradores de indicadores</t>
  </si>
  <si>
    <t>Registro físico y la Base de Datos</t>
  </si>
  <si>
    <t>Registro físico y el informe consolidado</t>
  </si>
  <si>
    <t>Informes de la calidad de la información de los denominadores de indicadores</t>
  </si>
  <si>
    <t>Análisis del recalculo de indicadores</t>
  </si>
  <si>
    <t>Reporte Gestión de Seguimiento y Monitoreo</t>
  </si>
  <si>
    <t>Informe de concordancia de la información del laboratorio de TB por la revisión de Numeradores de indicadores entre el registro físico del laboratorio de TB y la base de datos del laboratorio de TB.</t>
  </si>
  <si>
    <t xml:space="preserve">Menú Principal </t>
  </si>
  <si>
    <t>DIFERENCIAS ENCONTRADAS EN EL ANÁLISIS DE LOS INDICADORES</t>
  </si>
  <si>
    <t>CALIDAD DEL DATO EN INDICADORES PARA PRUEBAS MOLECULARES (GENEXPERT - LPA)</t>
  </si>
  <si>
    <t>Informe de concordancia de la información del laboratorio de TB por la revisión de Denominadores de indicadores entre el registro físico del laboratorio de TB y la base de datos del laboratorio de TB.</t>
  </si>
  <si>
    <t>Proporción de M. tuberculosis Sensible a otras drogas de segunda línea (drogas orales)</t>
  </si>
  <si>
    <t>Proporción de M. tuberculosis Resistente a otras drogas de segunda línea (drogas orales)</t>
  </si>
  <si>
    <t>Número de pruebas rápidas realizadas</t>
  </si>
  <si>
    <t>Total de pruebas rápidas realizadas</t>
  </si>
  <si>
    <t>Menú principal</t>
  </si>
  <si>
    <t>Proporción de muestras de diagnóstico (nuevas y recaídas) con cultivo positivo (MTB y MNT combinados)</t>
  </si>
  <si>
    <t>Proporción de muestras de diagnóstico (nuevas y recaídas) que resultaron positivas para MTB</t>
  </si>
  <si>
    <t>Tiempo de entrega de los resultados del laboratorio - Entre el procesamiento de la muestra y la notificación de resultados para PSD</t>
  </si>
  <si>
    <t>Tiempo entre el procesamiento de la muestra y la notificación de resultados</t>
  </si>
  <si>
    <t>Número de baciloscopias de diagnóstico + Número de baciloscopias de control de tratamiento</t>
  </si>
  <si>
    <t>Los documentos para la revisión de los datos se encuentran disponibles y completos.</t>
  </si>
  <si>
    <t>En la institución se tiene personal designado responsable de revisar los datos antes de enviarlos al siguiente nivel (por ejemplo, a los distritos, a las oficinas regionales).</t>
  </si>
  <si>
    <t>Se tienen establecidas las fechas sobre cuándo vencen los informes.</t>
  </si>
  <si>
    <t>Tiene diferencias en las cifras, en alguna de las fuentes de información</t>
  </si>
  <si>
    <t>Como se recolecta la información del laboratorio</t>
  </si>
  <si>
    <t>Cuanto tiempo tarda entre la recepción de la muestra y el envío del resultado al programa de Tuberculosis.</t>
  </si>
  <si>
    <t xml:space="preserve">REVISIÓN DEL PROCESO DE SEGUIMIENTO Y MONITOREO </t>
  </si>
  <si>
    <t>CALIDAD PARA PSD (Fenotípicas)</t>
  </si>
  <si>
    <t>1- Revise las fuentes de información existentes en el laboratorio como libros, fichas, bases de datos, reportes, consolidados, indicadores.</t>
  </si>
  <si>
    <t xml:space="preserve">2- Cuente el número de personas, casos o eventos, pruebas o unidades de medida durante el período del informe, revisando los documentos originales y confrontando con las fuentes de información, bases de datos y reportes consolidados </t>
  </si>
  <si>
    <t>5- El instrumento genera las gráficas de manera automatica que permite evaluar la exactitud de los datos, si el resultado es 100, son exactamente iguales los reportes informados, si es mayor que 100, existen más datos en la revisión de la fuente del dato, y si es menor que 100, existen menos datos en la fuente.</t>
  </si>
  <si>
    <t>Característica de la evaluación del dato: (Si los indicadores se van a verificar en algún grupo poblacional, se describe en esta parte, si es en toda la información se coloca General)</t>
  </si>
  <si>
    <t xml:space="preserve"> Verificación de la calidad del dato en los reportes realizados por la institución, verificando el registro nominal y el indicador reportado</t>
  </si>
  <si>
    <t>Verificación de reportes nominales y consolidados</t>
  </si>
  <si>
    <t>Verificación registro nominal (recuento de los casos en las bases de datos)</t>
  </si>
  <si>
    <t>Verificación registro Consolidado</t>
  </si>
  <si>
    <t>Numerador: Casos/Pruebas/Muestras verificados según Registro físico del laboratorio</t>
  </si>
  <si>
    <t>Denominador: Casos/Pruebas/Muestras verificados según fuente de información (Registro físico del laboratorio)</t>
  </si>
  <si>
    <t>Denominador: Casos/Pruebas/Muestras reportados según base de datos del laboratorio</t>
  </si>
  <si>
    <t xml:space="preserve">Denominador: Para porcentaje se registra los Casos/Pruebas/Muestras  reportados </t>
  </si>
  <si>
    <t>Correspondencia en el   Numerador entre el 
Registro Físico y la Base de datos del laboratorio</t>
  </si>
  <si>
    <t>Correspondencia en el Numerador entre el Registro Físico y el Reporte consolidado</t>
  </si>
  <si>
    <t>Correspondencia en el Denominador del Registro Físico y la Base de datos del laboratorio</t>
  </si>
  <si>
    <t>Correspondencia en el Denominador del Registro Físico y el reporte consolidado</t>
  </si>
  <si>
    <t>Descripción de la revisión del indicador</t>
  </si>
  <si>
    <t>Correspondencia en el Numerador entre el
Registro Físico y la Base de datos del laboratorio</t>
  </si>
  <si>
    <r>
      <t>Numerador:</t>
    </r>
    <r>
      <rPr>
        <sz val="14"/>
        <color rgb="FF000000"/>
        <rFont val="Calibri"/>
        <family val="2"/>
      </rPr>
      <t xml:space="preserve"> Número de pruebas con M. tuberculosis detectado resistente a otras drogas de segunda línea (drogas orales)</t>
    </r>
    <r>
      <rPr>
        <b/>
        <sz val="14"/>
        <color rgb="FF000000"/>
        <rFont val="Calibri"/>
        <family val="2"/>
      </rPr>
      <t xml:space="preserve">
Denominador: </t>
    </r>
    <r>
      <rPr>
        <sz val="14"/>
        <color rgb="FF000000"/>
        <rFont val="Calibri"/>
        <family val="2"/>
      </rPr>
      <t xml:space="preserve">Número de pruebas con M. tuberculosis detectado resistente a fármacos a R, H o RyH enviados a realizar prueba a fármacos de </t>
    </r>
    <r>
      <rPr>
        <b/>
        <sz val="14"/>
        <color rgb="FF000000"/>
        <rFont val="Calibri"/>
        <family val="2"/>
      </rPr>
      <t>segunda línea.</t>
    </r>
  </si>
  <si>
    <r>
      <t xml:space="preserve">Numerador: </t>
    </r>
    <r>
      <rPr>
        <sz val="14"/>
        <color rgb="FF000000"/>
        <rFont val="Calibri"/>
        <family val="2"/>
      </rPr>
      <t>Número de baciloscopias de control de tratamiento positivas</t>
    </r>
    <r>
      <rPr>
        <b/>
        <sz val="14"/>
        <color rgb="FF000000"/>
        <rFont val="Calibri"/>
        <family val="2"/>
      </rPr>
      <t xml:space="preserve">
Denominador: </t>
    </r>
    <r>
      <rPr>
        <sz val="14"/>
        <color rgb="FF000000"/>
        <rFont val="Calibri"/>
        <family val="2"/>
      </rPr>
      <t>Número total de baciloscopias de control de tratamiento</t>
    </r>
  </si>
  <si>
    <r>
      <t xml:space="preserve">Numerador: </t>
    </r>
    <r>
      <rPr>
        <sz val="14"/>
        <color rgb="FF000000"/>
        <rFont val="Calibri"/>
        <family val="2"/>
      </rPr>
      <t>Número de baciloscopias realizadas para diagnóstico</t>
    </r>
    <r>
      <rPr>
        <b/>
        <sz val="14"/>
        <color rgb="FF000000"/>
        <rFont val="Calibri"/>
        <family val="2"/>
      </rPr>
      <t xml:space="preserve">
Denominador: </t>
    </r>
    <r>
      <rPr>
        <sz val="14"/>
        <color rgb="FF000000"/>
        <rFont val="Calibri"/>
        <family val="2"/>
      </rPr>
      <t>Número de casos presuntivos examinados</t>
    </r>
  </si>
  <si>
    <r>
      <t xml:space="preserve">Numerador: </t>
    </r>
    <r>
      <rPr>
        <sz val="14"/>
        <color rgb="FF000000"/>
        <rFont val="Calibri"/>
        <family val="2"/>
      </rPr>
      <t>Número de personas diagnosticados por baciloscopia</t>
    </r>
    <r>
      <rPr>
        <b/>
        <sz val="14"/>
        <color rgb="FF000000"/>
        <rFont val="Calibri"/>
        <family val="2"/>
      </rPr>
      <t xml:space="preserve">
Denominador: </t>
    </r>
    <r>
      <rPr>
        <sz val="14"/>
        <color rgb="FF000000"/>
        <rFont val="Calibri"/>
        <family val="2"/>
      </rPr>
      <t>Número de casos presuntivos investigados</t>
    </r>
  </si>
  <si>
    <r>
      <t xml:space="preserve">Numerador: </t>
    </r>
    <r>
      <rPr>
        <sz val="14"/>
        <color rgb="FF000000"/>
        <rFont val="Calibri"/>
        <family val="2"/>
      </rPr>
      <t>Número de muestras de diagnóstico deficientes (Salivas)</t>
    </r>
    <r>
      <rPr>
        <b/>
        <sz val="14"/>
        <color rgb="FF000000"/>
        <rFont val="Calibri"/>
        <family val="2"/>
      </rPr>
      <t xml:space="preserve">
Denominador: </t>
    </r>
    <r>
      <rPr>
        <sz val="14"/>
        <color rgb="FF000000"/>
        <rFont val="Calibri"/>
        <family val="2"/>
      </rPr>
      <t>Total de muestras procesadas para diagnóstico</t>
    </r>
  </si>
  <si>
    <r>
      <t xml:space="preserve">Numerador:  </t>
    </r>
    <r>
      <rPr>
        <sz val="14"/>
        <color rgb="FF000000"/>
        <rFont val="Calibri"/>
        <family val="2"/>
      </rPr>
      <t>Número de baciloscopias de diagnóstico positivas de bajo grado</t>
    </r>
    <r>
      <rPr>
        <b/>
        <sz val="14"/>
        <color rgb="FF000000"/>
        <rFont val="Calibri"/>
        <family val="2"/>
      </rPr>
      <t xml:space="preserve">
Denominador: </t>
    </r>
    <r>
      <rPr>
        <sz val="14"/>
        <color rgb="FF000000"/>
        <rFont val="Calibri"/>
        <family val="2"/>
      </rPr>
      <t>Número total de baciloscopias de diagnóstico positivas</t>
    </r>
  </si>
  <si>
    <r>
      <t xml:space="preserve">Numerador: </t>
    </r>
    <r>
      <rPr>
        <sz val="14"/>
        <color rgb="FF000000"/>
        <rFont val="Calibri"/>
        <family val="2"/>
      </rPr>
      <t>Número de casos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</si>
  <si>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nuevos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</si>
  <si>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casos antes tratados con M. tuberculosis detectado resistente a R, H, RyH enviados a realizar prueba a fármacos de segunda línea</t>
    </r>
    <r>
      <rPr>
        <b/>
        <sz val="14"/>
        <color rgb="FF000000"/>
        <rFont val="Calibri"/>
        <family val="2"/>
      </rPr>
      <t xml:space="preserve">
Denominador: </t>
    </r>
    <r>
      <rPr>
        <sz val="14"/>
        <color rgb="FF000000"/>
        <rFont val="Calibri"/>
        <family val="2"/>
      </rPr>
      <t>Número de pruebas con M. tuberculosis detectado resistente a fármacos R, H, RyH</t>
    </r>
  </si>
  <si>
    <r>
      <t xml:space="preserve">Numerador: </t>
    </r>
    <r>
      <rPr>
        <sz val="14"/>
        <color rgb="FF000000"/>
        <rFont val="Calibri"/>
        <family val="2"/>
      </rPr>
      <t>Número de pruebas con M. tuberculosis detectado sensible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</si>
  <si>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resistente a fluoroquinolonas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segunda línea.</t>
    </r>
  </si>
  <si>
    <r>
      <t xml:space="preserve">Numerador: </t>
    </r>
    <r>
      <rPr>
        <sz val="14"/>
        <color rgb="FF000000"/>
        <rFont val="Calibri"/>
        <family val="2"/>
      </rPr>
      <t>Número de pruebas con M. tuberculosis detectado sensible a otras drogas de segunda línea (drogas orales)</t>
    </r>
    <r>
      <rPr>
        <b/>
        <sz val="14"/>
        <color rgb="FF000000"/>
        <rFont val="Calibri"/>
        <family val="2"/>
      </rPr>
      <t xml:space="preserve">
Denominador: </t>
    </r>
    <r>
      <rPr>
        <sz val="14"/>
        <color rgb="FF000000"/>
        <rFont val="Calibri"/>
        <family val="2"/>
      </rPr>
      <t>Número de pruebas con M. tuberculosis detectado resistente a fármacos a R, H o RyH enviados a realizar prueba a fármacos de se</t>
    </r>
    <r>
      <rPr>
        <b/>
        <sz val="14"/>
        <color rgb="FF000000"/>
        <rFont val="Calibri"/>
        <family val="2"/>
      </rPr>
      <t>gunda línea.</t>
    </r>
  </si>
  <si>
    <r>
      <t xml:space="preserve">Numerador: </t>
    </r>
    <r>
      <rPr>
        <sz val="14"/>
        <color rgb="FF000000"/>
        <rFont val="Calibri"/>
        <family val="2"/>
      </rPr>
      <t>Muestras baciloscopia (+) y cultivo (-)</t>
    </r>
    <r>
      <rPr>
        <b/>
        <sz val="14"/>
        <color rgb="FF000000"/>
        <rFont val="Calibri"/>
        <family val="2"/>
      </rPr>
      <t xml:space="preserve">
Denominador:</t>
    </r>
    <r>
      <rPr>
        <sz val="14"/>
        <color rgb="FF000000"/>
        <rFont val="Calibri"/>
        <family val="2"/>
      </rPr>
      <t xml:space="preserve"> Muestras baciloscopia (+) y cultivo (+) Baciloscopia (+) y cultivo no realizado Baciloscopia (-) y cultivo (+) Baciloscopia (+) y cultivo (-) Baciloscopia (+) y cultivo contaminado</t>
    </r>
  </si>
  <si>
    <r>
      <t xml:space="preserve">Numerador: </t>
    </r>
    <r>
      <rPr>
        <sz val="14"/>
        <color rgb="FF000000"/>
        <rFont val="Calibri"/>
        <family val="2"/>
      </rPr>
      <t xml:space="preserve">Número de pacientes con tuberculosis pulmonar baciloscopia negativa que fueron reportados como cultivo positivo en un período de tiempo </t>
    </r>
    <r>
      <rPr>
        <b/>
        <sz val="14"/>
        <color rgb="FF000000"/>
        <rFont val="Calibri"/>
        <family val="2"/>
      </rPr>
      <t xml:space="preserve">
Denominador: </t>
    </r>
    <r>
      <rPr>
        <sz val="14"/>
        <color rgb="FF000000"/>
        <rFont val="Calibri"/>
        <family val="2"/>
      </rPr>
      <t>Número de pacientes reportados con tuberculosis pulmonar por baciloscopia y/o cultivo en el mismo período de tiempo x 100
*Se calcula teniendo en cuenta los pacientes adultos (no las muestras) con tuberculosis pulmonar confirmada bacteriológicamente a partir de muestras respiratorias</t>
    </r>
  </si>
  <si>
    <r>
      <t xml:space="preserve">Numerador: </t>
    </r>
    <r>
      <rPr>
        <sz val="14"/>
        <color rgb="FF000000"/>
        <rFont val="Calibri"/>
        <family val="2"/>
      </rPr>
      <t xml:space="preserve">Número de pacientes con tuberculosis pulmonar con prueba molecular negativa que fueron reportados como cultivo positivo en un período de tiempo </t>
    </r>
    <r>
      <rPr>
        <b/>
        <sz val="14"/>
        <color rgb="FF000000"/>
        <rFont val="Calibri"/>
        <family val="2"/>
      </rPr>
      <t xml:space="preserve">
Denominador: </t>
    </r>
    <r>
      <rPr>
        <sz val="14"/>
        <color rgb="FF000000"/>
        <rFont val="Calibri"/>
        <family val="2"/>
      </rPr>
      <t>Número de pacientes reportados con tuberculosis pulmonar por baciloscopia y/o cultivo en el mismo período de tiempo 
* Se calcula teniendo en cuenta los pacientes adultos (no las muestras) con tuberculosis pulmonar confirmada bacteriológicamente a partir de muestras respiratorias</t>
    </r>
  </si>
  <si>
    <r>
      <t xml:space="preserve">Numerador: </t>
    </r>
    <r>
      <rPr>
        <sz val="14"/>
        <color rgb="FF000000"/>
        <rFont val="Calibri"/>
        <family val="2"/>
        <scheme val="minor"/>
      </rPr>
      <t xml:space="preserve">Número de casos de TB notificados como nuevos y recaídas, analizados con un diagnóstico rápido recomendado por la OMS como la prueba diagnóstica inicial </t>
    </r>
    <r>
      <rPr>
        <b/>
        <sz val="14"/>
        <color rgb="FF000000"/>
        <rFont val="Calibri"/>
        <family val="2"/>
        <scheme val="minor"/>
      </rPr>
      <t xml:space="preserve">
Denominador: </t>
    </r>
    <r>
      <rPr>
        <sz val="14"/>
        <color rgb="FF000000"/>
        <rFont val="Calibri"/>
        <family val="2"/>
        <scheme val="minor"/>
      </rPr>
      <t>Número de casos de TB notificados como nuevos y recaídas</t>
    </r>
  </si>
  <si>
    <t>Instructivo: La verificación de la calidad del dato se debe hacer en las visitas de asistencia técnica a los laboratorios, dependiendo del nivel del flujo de los datos</t>
  </si>
  <si>
    <t>Informe de concordancia de la información del laboratorio de TB por la revisión de Numeradores de indicadores entre el registro físico del laboratorio de TB y los reportes consolidados del laboratorio de TB.</t>
  </si>
  <si>
    <t>Informe de concordancia de la información del laboratorio de TB por la revisión de Denominadores de indicadores entre el registro físico del laboratorio de TB y los reportes consolidados del laboratorio de TB.</t>
  </si>
  <si>
    <t>Informe de concordancia de la información del laboratorio de TB por la revisión de Numeradores de indicadores entre la base de datos del laboratorio de TB y los reportes consolidados del laboratorio de TB.</t>
  </si>
  <si>
    <t>Informe de concordancia de la información del laboratorio de TB por la revisión de Denominadores de indicadores entre la base de datos del laboratorio de TB y los reportes consolidados del laboratorio de TB.</t>
  </si>
  <si>
    <t>Gestión del sistema de Monitoreo y Evaluación</t>
  </si>
  <si>
    <t>Cuanto tiempo tarda entre la recepción de la muestra y el envío del resultado al programa de Tuberculosis</t>
  </si>
  <si>
    <t>Indicadores de gestión del sistema de información</t>
  </si>
  <si>
    <r>
      <t>Numerador:</t>
    </r>
    <r>
      <rPr>
        <sz val="14"/>
        <color rgb="FF000000"/>
        <rFont val="Calibri"/>
        <family val="2"/>
      </rPr>
      <t xml:space="preserve"> Número de baciloscopias de diagnóstico positivas</t>
    </r>
    <r>
      <rPr>
        <b/>
        <sz val="14"/>
        <color rgb="FF000000"/>
        <rFont val="Calibri"/>
        <family val="2"/>
      </rPr>
      <t xml:space="preserve">
Denominador: </t>
    </r>
    <r>
      <rPr>
        <sz val="14"/>
        <color rgb="FF000000"/>
        <rFont val="Calibri"/>
        <family val="2"/>
      </rPr>
      <t>Número total de baciloscopias de diagnóstico</t>
    </r>
  </si>
  <si>
    <t>Informe de concordancia de la información del laboratorio de TB por la revisión de indicadores recalculados y los reportados por el laboratorio de TB.</t>
  </si>
  <si>
    <r>
      <t xml:space="preserve">Numerador: </t>
    </r>
    <r>
      <rPr>
        <sz val="14"/>
        <color rgb="FF000000"/>
        <rFont val="Calibri"/>
        <family val="2"/>
      </rPr>
      <t>Número de tubos contaminados</t>
    </r>
    <r>
      <rPr>
        <b/>
        <sz val="14"/>
        <color rgb="FF000000"/>
        <rFont val="Calibri"/>
        <family val="2"/>
      </rPr>
      <t xml:space="preserve">
Denominador: </t>
    </r>
    <r>
      <rPr>
        <sz val="14"/>
        <color rgb="FF000000"/>
        <rFont val="Calibri"/>
        <family val="2"/>
      </rPr>
      <t>Número total de tubos sembrados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</si>
</sst>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x14ac:knownFonts="1">
    <font>
      <sz val="11"/>
      <color theme="1"/>
      <name val="Calibri"/>
      <family val="2"/>
      <scheme val="minor"/>
    </font>
    <font>
      <b/>
      <sz val="14"/>
      <name val="Arial"/>
      <family val="2"/>
    </font>
    <font>
      <sz val="14"/>
      <name val="Arial"/>
      <family val="2"/>
    </font>
    <font>
      <sz val="10"/>
      <name val="Arial"/>
      <family val="2"/>
    </font>
    <font>
      <b/>
      <sz val="12"/>
      <name val="Arial"/>
      <family val="2"/>
    </font>
    <font>
      <b/>
      <i/>
      <sz val="12"/>
      <name val="Arial"/>
      <family val="2"/>
    </font>
    <font>
      <sz val="12"/>
      <name val="Arial"/>
      <family val="2"/>
    </font>
    <font>
      <sz val="11"/>
      <color theme="0"/>
      <name val="Calibri"/>
      <family val="2"/>
      <scheme val="minor"/>
    </font>
    <font>
      <b/>
      <i/>
      <sz val="16"/>
      <name val="Arial"/>
      <family val="2"/>
    </font>
    <font>
      <b/>
      <sz val="16"/>
      <name val="Arial"/>
      <family val="2"/>
    </font>
    <font>
      <b/>
      <sz val="18"/>
      <name val="Arial"/>
      <family val="2"/>
    </font>
    <font>
      <sz val="16"/>
      <color theme="1"/>
      <name val="Calibri"/>
      <family val="2"/>
      <scheme val="minor"/>
    </font>
    <font>
      <sz val="21"/>
      <color rgb="FF202124"/>
      <name val="Arial"/>
      <family val="2"/>
    </font>
    <font>
      <sz val="20"/>
      <color theme="1"/>
      <name val="Calibri"/>
      <family val="2"/>
      <scheme val="minor"/>
    </font>
    <font>
      <b/>
      <sz val="24"/>
      <color theme="1"/>
      <name val="Calibri"/>
      <family val="2"/>
      <scheme val="minor"/>
    </font>
    <font>
      <b/>
      <sz val="12"/>
      <color theme="1"/>
      <name val="Arial"/>
      <family val="2"/>
    </font>
    <font>
      <b/>
      <sz val="11"/>
      <color theme="1"/>
      <name val="Calibri"/>
      <family val="2"/>
      <scheme val="minor"/>
    </font>
    <font>
      <sz val="14"/>
      <color theme="1"/>
      <name val="Calibri"/>
      <family val="2"/>
      <scheme val="minor"/>
    </font>
    <font>
      <sz val="14"/>
      <color theme="1"/>
      <name val="Arial"/>
      <family val="2"/>
    </font>
    <font>
      <sz val="11"/>
      <name val="Calibri"/>
      <family val="2"/>
      <scheme val="minor"/>
    </font>
    <font>
      <b/>
      <sz val="12"/>
      <color theme="1"/>
      <name val="Calibri"/>
      <family val="2"/>
      <scheme val="minor"/>
    </font>
    <font>
      <sz val="12"/>
      <color theme="1"/>
      <name val="Calibri"/>
      <family val="2"/>
      <scheme val="minor"/>
    </font>
    <font>
      <b/>
      <sz val="11"/>
      <color rgb="FF000000"/>
      <name val="Arial"/>
      <family val="2"/>
    </font>
    <font>
      <sz val="11"/>
      <color rgb="FF000000"/>
      <name val="Arial"/>
      <family val="2"/>
    </font>
    <font>
      <i/>
      <sz val="11"/>
      <color rgb="FF000000"/>
      <name val="Arial"/>
      <family val="2"/>
    </font>
    <font>
      <b/>
      <sz val="10"/>
      <color rgb="FF000000"/>
      <name val="Arial"/>
      <family val="2"/>
    </font>
    <font>
      <sz val="10"/>
      <color rgb="FF000000"/>
      <name val="Arial"/>
      <family val="2"/>
    </font>
    <font>
      <sz val="10"/>
      <color rgb="FFFF0000"/>
      <name val="Arial"/>
      <family val="2"/>
    </font>
    <font>
      <sz val="9"/>
      <color rgb="FFFF0000"/>
      <name val="Arial"/>
      <family val="2"/>
    </font>
    <font>
      <sz val="9"/>
      <color rgb="FF00B050"/>
      <name val="Arial"/>
      <family val="2"/>
    </font>
    <font>
      <sz val="12"/>
      <color rgb="FF000000"/>
      <name val="Calibri"/>
      <family val="2"/>
    </font>
    <font>
      <i/>
      <sz val="12"/>
      <color indexed="8"/>
      <name val="Calibri"/>
      <family val="2"/>
    </font>
    <font>
      <sz val="12"/>
      <color indexed="8"/>
      <name val="Calibri"/>
      <family val="2"/>
    </font>
    <font>
      <i/>
      <sz val="10"/>
      <name val="Arial"/>
      <family val="2"/>
    </font>
    <font>
      <b/>
      <sz val="10"/>
      <name val="Arial"/>
      <family val="2"/>
    </font>
    <font>
      <sz val="12"/>
      <color theme="1"/>
      <name val="Calibri"/>
      <family val="2"/>
    </font>
    <font>
      <sz val="12"/>
      <name val="Calibri"/>
      <family val="2"/>
    </font>
    <font>
      <b/>
      <sz val="11"/>
      <name val="Calibri"/>
      <family val="2"/>
      <scheme val="minor"/>
    </font>
    <font>
      <sz val="11"/>
      <color rgb="FF000000"/>
      <name val="Calibri"/>
      <family val="2"/>
    </font>
    <font>
      <sz val="10"/>
      <color theme="1"/>
      <name val="Calibri"/>
      <family val="2"/>
      <scheme val="minor"/>
    </font>
    <font>
      <b/>
      <sz val="12"/>
      <color rgb="FF000000"/>
      <name val="Calibri"/>
      <family val="2"/>
    </font>
    <font>
      <b/>
      <i/>
      <sz val="12"/>
      <color indexed="8"/>
      <name val="Calibri"/>
      <family val="2"/>
    </font>
    <font>
      <b/>
      <sz val="12"/>
      <color indexed="8"/>
      <name val="Calibri"/>
      <family val="2"/>
    </font>
    <font>
      <sz val="9"/>
      <name val="Arial"/>
      <family val="2"/>
    </font>
    <font>
      <sz val="16"/>
      <color rgb="FF000000"/>
      <name val="Calibri"/>
      <family val="2"/>
    </font>
    <font>
      <b/>
      <sz val="16"/>
      <color rgb="FF000000"/>
      <name val="Calibri"/>
      <family val="2"/>
    </font>
    <font>
      <b/>
      <i/>
      <sz val="16"/>
      <color indexed="8"/>
      <name val="Calibri"/>
      <family val="2"/>
    </font>
    <font>
      <b/>
      <sz val="16"/>
      <color indexed="8"/>
      <name val="Calibri"/>
      <family val="2"/>
    </font>
    <font>
      <sz val="14"/>
      <color rgb="FF000000"/>
      <name val="Calibri"/>
      <family val="2"/>
    </font>
    <font>
      <b/>
      <sz val="14"/>
      <color rgb="FF000000"/>
      <name val="Calibri"/>
      <family val="2"/>
    </font>
    <font>
      <sz val="14"/>
      <color indexed="8"/>
      <name val="Calibri"/>
      <family val="2"/>
    </font>
    <font>
      <b/>
      <sz val="14"/>
      <name val="Calibri"/>
      <family val="2"/>
      <scheme val="minor"/>
    </font>
    <font>
      <b/>
      <sz val="20"/>
      <name val="Calibri"/>
      <family val="2"/>
      <scheme val="minor"/>
    </font>
    <font>
      <b/>
      <sz val="22"/>
      <name val="Calibri"/>
      <family val="2"/>
      <scheme val="minor"/>
    </font>
    <font>
      <b/>
      <sz val="18"/>
      <color theme="3"/>
      <name val="Calibri"/>
      <family val="2"/>
      <scheme val="minor"/>
    </font>
    <font>
      <b/>
      <sz val="20"/>
      <color theme="3"/>
      <name val="Calibri"/>
      <family val="2"/>
      <scheme val="minor"/>
    </font>
    <font>
      <i/>
      <sz val="20"/>
      <color theme="1"/>
      <name val="Calibri"/>
      <family val="2"/>
      <scheme val="minor"/>
    </font>
    <font>
      <i/>
      <sz val="20"/>
      <color indexed="8"/>
      <name val="Calibri"/>
      <family val="2"/>
      <scheme val="minor"/>
    </font>
    <font>
      <sz val="16"/>
      <color indexed="8"/>
      <name val="Calibri"/>
      <family val="2"/>
    </font>
    <font>
      <b/>
      <i/>
      <sz val="26"/>
      <color theme="1"/>
      <name val="Calibri"/>
      <family val="2"/>
      <scheme val="minor"/>
    </font>
    <font>
      <b/>
      <i/>
      <sz val="26"/>
      <color indexed="8"/>
      <name val="Calibri"/>
      <family val="2"/>
      <scheme val="minor"/>
    </font>
    <font>
      <b/>
      <i/>
      <sz val="11"/>
      <color theme="1"/>
      <name val="Calibri"/>
      <family val="2"/>
      <scheme val="minor"/>
    </font>
    <font>
      <b/>
      <sz val="14"/>
      <color rgb="FF000000"/>
      <name val="Calibri"/>
      <family val="2"/>
      <scheme val="minor"/>
    </font>
    <font>
      <sz val="14"/>
      <color rgb="FF000000"/>
      <name val="Calibri"/>
      <family val="2"/>
      <scheme val="minor"/>
    </font>
    <font>
      <b/>
      <sz val="26"/>
      <name val="Arial"/>
      <family val="2"/>
    </font>
    <font>
      <b/>
      <sz val="20"/>
      <color theme="1"/>
      <name val="Calibri"/>
      <family val="2"/>
      <scheme val="minor"/>
    </font>
    <font>
      <b/>
      <sz val="20"/>
      <color indexed="8"/>
      <name val="Calibri"/>
      <family val="2"/>
      <scheme val="minor"/>
    </font>
    <font>
      <sz val="16"/>
      <name val="Arial"/>
      <family val="2"/>
    </font>
    <font>
      <b/>
      <sz val="22"/>
      <color theme="1"/>
      <name val="Calibri"/>
      <family val="2"/>
      <scheme val="minor"/>
    </font>
    <font>
      <b/>
      <sz val="22"/>
      <color indexed="8"/>
      <name val="Calibri"/>
      <family val="2"/>
      <scheme val="minor"/>
    </font>
    <font>
      <sz val="28"/>
      <color theme="1"/>
      <name val="Calibri"/>
      <family val="2"/>
      <scheme val="minor"/>
    </font>
    <font>
      <b/>
      <sz val="11"/>
      <color rgb="FF000000"/>
      <name val="Calibri"/>
      <family val="2"/>
    </font>
    <font>
      <b/>
      <sz val="14"/>
      <color theme="3"/>
      <name val="Calibri"/>
      <family val="2"/>
      <scheme val="minor"/>
    </font>
    <font>
      <u/>
      <sz val="11"/>
      <color theme="10"/>
      <name val="Calibri"/>
      <family val="2"/>
      <scheme val="minor"/>
    </font>
    <font>
      <u/>
      <sz val="14"/>
      <color theme="10"/>
      <name val="Calibri"/>
      <family val="2"/>
      <scheme val="minor"/>
    </font>
    <font>
      <u/>
      <sz val="14"/>
      <color theme="3"/>
      <name val="Calibri"/>
      <family val="2"/>
      <scheme val="minor"/>
    </font>
    <font>
      <u/>
      <sz val="16"/>
      <color theme="10"/>
      <name val="Calibri"/>
      <family val="2"/>
      <scheme val="minor"/>
    </font>
    <font>
      <u/>
      <sz val="16"/>
      <color theme="3"/>
      <name val="Calibri"/>
      <family val="2"/>
      <scheme val="minor"/>
    </font>
    <font>
      <u/>
      <sz val="28"/>
      <color theme="10"/>
      <name val="Calibri"/>
      <family val="2"/>
      <scheme val="minor"/>
    </font>
    <font>
      <b/>
      <u/>
      <sz val="22"/>
      <color theme="3"/>
      <name val="Calibri"/>
      <family val="2"/>
      <scheme val="minor"/>
    </font>
    <font>
      <sz val="8"/>
      <color theme="0"/>
      <name val="Arial"/>
      <family val="2"/>
    </font>
    <font>
      <sz val="9"/>
      <color theme="0"/>
      <name val="Calibri"/>
      <family val="2"/>
      <scheme val="minor"/>
    </font>
    <font>
      <sz val="8"/>
      <color theme="1"/>
      <name val="Arial"/>
      <family val="2"/>
    </font>
    <font>
      <sz val="9"/>
      <color theme="1"/>
      <name val="Calibri"/>
      <family val="2"/>
      <scheme val="minor"/>
    </font>
    <font>
      <b/>
      <sz val="14"/>
      <color indexed="8"/>
      <name val="Calibri"/>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s>
  <borders count="64">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xf numFmtId="0" fontId="3" fillId="0" borderId="0"/>
    <xf numFmtId="0" fontId="73" fillId="0" borderId="0" applyNumberFormat="0" applyFill="0" applyBorder="0" applyAlignment="0" applyProtection="0"/>
  </cellStyleXfs>
  <cellXfs count="497">
    <xf numFmtId="0" fontId="0" fillId="0" borderId="0" xfId="0"/>
    <xf numFmtId="0" fontId="0" fillId="3" borderId="0" xfId="0" applyFill="1"/>
    <xf numFmtId="0" fontId="0" fillId="3" borderId="4" xfId="0" applyFill="1" applyBorder="1" applyAlignment="1">
      <alignment horizontal="center" vertical="center"/>
    </xf>
    <xf numFmtId="0" fontId="3" fillId="3" borderId="0" xfId="0" applyFont="1" applyFill="1" applyAlignment="1">
      <alignment horizontal="left" vertical="center"/>
    </xf>
    <xf numFmtId="0" fontId="2" fillId="3" borderId="4" xfId="0" applyFont="1" applyFill="1" applyBorder="1" applyAlignment="1" applyProtection="1">
      <alignment horizontal="center" vertical="center" wrapText="1"/>
    </xf>
    <xf numFmtId="0" fontId="1" fillId="5"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2" fillId="2" borderId="4"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0" fontId="9" fillId="2" borderId="4" xfId="0" applyFont="1" applyFill="1" applyBorder="1" applyAlignment="1" applyProtection="1">
      <alignment horizontal="left" vertical="center" wrapText="1"/>
    </xf>
    <xf numFmtId="0" fontId="9" fillId="5" borderId="20" xfId="0" applyFont="1" applyFill="1" applyBorder="1" applyAlignment="1">
      <alignment vertical="center"/>
    </xf>
    <xf numFmtId="0" fontId="9" fillId="5" borderId="1" xfId="0" applyFont="1" applyFill="1" applyBorder="1" applyAlignment="1">
      <alignment vertical="center"/>
    </xf>
    <xf numFmtId="0" fontId="9" fillId="5" borderId="7" xfId="0" applyFont="1" applyFill="1" applyBorder="1" applyAlignment="1">
      <alignment vertical="center"/>
    </xf>
    <xf numFmtId="0" fontId="11" fillId="3" borderId="0" xfId="0" applyFont="1" applyFill="1"/>
    <xf numFmtId="0" fontId="0" fillId="3" borderId="21" xfId="0" applyFill="1" applyBorder="1"/>
    <xf numFmtId="0" fontId="0" fillId="3" borderId="12" xfId="0" applyFill="1" applyBorder="1"/>
    <xf numFmtId="0" fontId="0" fillId="3" borderId="17" xfId="0" applyFill="1" applyBorder="1"/>
    <xf numFmtId="0" fontId="13" fillId="3" borderId="0" xfId="0" applyFont="1" applyFill="1"/>
    <xf numFmtId="0" fontId="15" fillId="3" borderId="4" xfId="0" applyFont="1" applyFill="1" applyBorder="1" applyAlignment="1">
      <alignment horizontal="center" vertical="center"/>
    </xf>
    <xf numFmtId="0" fontId="1" fillId="7"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4" fillId="3" borderId="0" xfId="0" applyFont="1" applyFill="1" applyAlignment="1">
      <alignment horizontal="center"/>
    </xf>
    <xf numFmtId="0" fontId="13" fillId="3" borderId="0" xfId="0" applyFont="1" applyFill="1" applyBorder="1" applyAlignment="1">
      <alignment horizontal="left"/>
    </xf>
    <xf numFmtId="2" fontId="2" fillId="3" borderId="4" xfId="0" applyNumberFormat="1" applyFont="1" applyFill="1" applyBorder="1" applyAlignment="1" applyProtection="1">
      <alignment horizontal="center" vertical="center" wrapText="1"/>
    </xf>
    <xf numFmtId="1" fontId="2" fillId="3" borderId="4" xfId="0" applyNumberFormat="1" applyFont="1" applyFill="1" applyBorder="1" applyAlignment="1" applyProtection="1">
      <alignment horizontal="center" vertical="center" wrapText="1"/>
    </xf>
    <xf numFmtId="0" fontId="7" fillId="3" borderId="0" xfId="0" applyFont="1" applyFill="1" applyBorder="1"/>
    <xf numFmtId="0" fontId="16" fillId="3" borderId="0" xfId="0" applyFont="1" applyFill="1"/>
    <xf numFmtId="0" fontId="17" fillId="3" borderId="21"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7" xfId="0" applyFont="1" applyFill="1" applyBorder="1" applyAlignment="1">
      <alignment horizontal="center" vertical="center"/>
    </xf>
    <xf numFmtId="0" fontId="2" fillId="3" borderId="4" xfId="0" applyFont="1" applyFill="1" applyBorder="1" applyAlignment="1">
      <alignment horizontal="left" vertical="center" wrapText="1"/>
    </xf>
    <xf numFmtId="0" fontId="2" fillId="3" borderId="4" xfId="1" applyFont="1" applyFill="1" applyBorder="1" applyAlignment="1">
      <alignment horizontal="left" vertical="center" wrapText="1"/>
    </xf>
    <xf numFmtId="0" fontId="18" fillId="3" borderId="4" xfId="0" applyFont="1" applyFill="1" applyBorder="1" applyAlignment="1">
      <alignment horizontal="left" vertical="center" wrapText="1"/>
    </xf>
    <xf numFmtId="0" fontId="19" fillId="3" borderId="0" xfId="0" applyFont="1" applyFill="1" applyBorder="1"/>
    <xf numFmtId="0" fontId="19" fillId="3" borderId="0" xfId="0" applyFont="1" applyFill="1"/>
    <xf numFmtId="0" fontId="2" fillId="9" borderId="4" xfId="1" applyFont="1" applyFill="1" applyBorder="1" applyAlignment="1">
      <alignment horizontal="left" vertical="center" wrapText="1"/>
    </xf>
    <xf numFmtId="0" fontId="0" fillId="0" borderId="0" xfId="0" applyAlignment="1">
      <alignment wrapText="1"/>
    </xf>
    <xf numFmtId="0" fontId="0" fillId="0" borderId="4" xfId="0" applyBorder="1"/>
    <xf numFmtId="0" fontId="0" fillId="0" borderId="4" xfId="0" applyBorder="1" applyAlignment="1">
      <alignment wrapText="1"/>
    </xf>
    <xf numFmtId="0" fontId="0" fillId="0" borderId="0" xfId="0" applyAlignment="1">
      <alignment vertical="center"/>
    </xf>
    <xf numFmtId="0" fontId="0" fillId="0" borderId="0" xfId="0"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6" fillId="0" borderId="4" xfId="0" applyFont="1" applyBorder="1" applyAlignment="1">
      <alignment wrapText="1"/>
    </xf>
    <xf numFmtId="0" fontId="16" fillId="0" borderId="4" xfId="0" applyFont="1" applyBorder="1" applyAlignment="1">
      <alignment vertical="center" wrapText="1"/>
    </xf>
    <xf numFmtId="0" fontId="0" fillId="0" borderId="4" xfId="0" applyBorder="1" applyAlignment="1">
      <alignment horizontal="justify" vertical="justify" wrapText="1"/>
    </xf>
    <xf numFmtId="0" fontId="16" fillId="0" borderId="4" xfId="0" applyFont="1" applyBorder="1" applyAlignment="1">
      <alignment horizontal="center" vertical="center" wrapText="1"/>
    </xf>
    <xf numFmtId="0" fontId="16" fillId="0" borderId="0" xfId="0" applyFont="1" applyBorder="1" applyAlignment="1">
      <alignment vertical="center" wrapText="1"/>
    </xf>
    <xf numFmtId="0" fontId="0" fillId="0" borderId="0" xfId="0" applyBorder="1"/>
    <xf numFmtId="0" fontId="0" fillId="0" borderId="0" xfId="0" applyBorder="1" applyAlignment="1">
      <alignment vertical="center" wrapText="1"/>
    </xf>
    <xf numFmtId="0" fontId="20" fillId="0" borderId="4" xfId="0" applyFont="1" applyBorder="1" applyAlignment="1">
      <alignment vertical="center" wrapText="1"/>
    </xf>
    <xf numFmtId="0" fontId="16" fillId="0" borderId="4" xfId="0" applyFont="1" applyFill="1" applyBorder="1" applyAlignment="1">
      <alignment wrapText="1"/>
    </xf>
    <xf numFmtId="0" fontId="21" fillId="0" borderId="4" xfId="0" applyFont="1" applyBorder="1" applyAlignment="1">
      <alignment vertical="center" wrapText="1"/>
    </xf>
    <xf numFmtId="0" fontId="0" fillId="0" borderId="4" xfId="0" applyFont="1" applyFill="1" applyBorder="1" applyAlignment="1">
      <alignment wrapText="1"/>
    </xf>
    <xf numFmtId="0" fontId="0" fillId="0" borderId="4" xfId="0" applyBorder="1" applyAlignment="1">
      <alignment vertical="top" wrapText="1"/>
    </xf>
    <xf numFmtId="0" fontId="16" fillId="0" borderId="4" xfId="0" applyFont="1" applyFill="1" applyBorder="1" applyAlignment="1">
      <alignment vertical="center" wrapText="1"/>
    </xf>
    <xf numFmtId="0" fontId="0" fillId="0" borderId="0" xfId="0" applyBorder="1" applyAlignment="1">
      <alignment wrapText="1"/>
    </xf>
    <xf numFmtId="0" fontId="21" fillId="0" borderId="0" xfId="0" applyFont="1" applyBorder="1" applyAlignment="1">
      <alignment vertical="center" wrapText="1"/>
    </xf>
    <xf numFmtId="0" fontId="20" fillId="0" borderId="0" xfId="0" applyFont="1" applyBorder="1" applyAlignment="1">
      <alignment vertical="center" wrapText="1"/>
    </xf>
    <xf numFmtId="0" fontId="22" fillId="0" borderId="36" xfId="0" applyFont="1" applyBorder="1" applyAlignment="1">
      <alignment horizontal="center" vertical="center" wrapText="1" readingOrder="1"/>
    </xf>
    <xf numFmtId="0" fontId="23" fillId="0" borderId="36" xfId="0" applyFont="1" applyBorder="1" applyAlignment="1">
      <alignment horizontal="center" vertical="center" wrapText="1" readingOrder="1"/>
    </xf>
    <xf numFmtId="0" fontId="23" fillId="0" borderId="36" xfId="0" applyFont="1" applyBorder="1" applyAlignment="1">
      <alignment horizontal="justify" vertical="center" wrapText="1" readingOrder="1"/>
    </xf>
    <xf numFmtId="9" fontId="23" fillId="0" borderId="36" xfId="0" applyNumberFormat="1"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4" xfId="0" applyFont="1" applyBorder="1" applyAlignment="1">
      <alignment horizontal="justify" vertical="center" wrapText="1" readingOrder="1"/>
    </xf>
    <xf numFmtId="9" fontId="23" fillId="0" borderId="4" xfId="0" applyNumberFormat="1" applyFont="1" applyBorder="1" applyAlignment="1">
      <alignment horizontal="center" vertical="center" wrapText="1" readingOrder="1"/>
    </xf>
    <xf numFmtId="0" fontId="23" fillId="0" borderId="37" xfId="0" applyFont="1" applyBorder="1" applyAlignment="1">
      <alignment horizontal="justify" vertical="center" wrapText="1" readingOrder="1"/>
    </xf>
    <xf numFmtId="0" fontId="23" fillId="0" borderId="38" xfId="0" applyFont="1" applyBorder="1" applyAlignment="1">
      <alignment horizontal="justify" vertical="center" wrapText="1" readingOrder="1"/>
    </xf>
    <xf numFmtId="0" fontId="25" fillId="0" borderId="36" xfId="0" applyFont="1" applyBorder="1" applyAlignment="1">
      <alignment horizontal="center" vertical="center" wrapText="1" readingOrder="1"/>
    </xf>
    <xf numFmtId="0" fontId="26" fillId="0" borderId="37" xfId="0" applyFont="1" applyBorder="1" applyAlignment="1">
      <alignment horizontal="justify" vertical="center" wrapText="1" readingOrder="1"/>
    </xf>
    <xf numFmtId="0" fontId="26" fillId="0" borderId="38" xfId="0" applyFont="1" applyBorder="1" applyAlignment="1">
      <alignment horizontal="center" vertical="center" wrapText="1" readingOrder="1"/>
    </xf>
    <xf numFmtId="0" fontId="27" fillId="0" borderId="37" xfId="0" applyFont="1" applyBorder="1" applyAlignment="1">
      <alignment horizontal="justify" vertical="center" wrapText="1" readingOrder="1"/>
    </xf>
    <xf numFmtId="0" fontId="27" fillId="0" borderId="38" xfId="0" applyFont="1" applyBorder="1" applyAlignment="1">
      <alignment horizontal="center" vertical="center" wrapText="1" readingOrder="1"/>
    </xf>
    <xf numFmtId="0" fontId="26" fillId="0" borderId="0" xfId="0" applyFont="1" applyBorder="1" applyAlignment="1">
      <alignment horizontal="justify" vertical="center" wrapText="1" readingOrder="1"/>
    </xf>
    <xf numFmtId="0" fontId="26" fillId="0" borderId="0" xfId="0" applyFont="1" applyBorder="1" applyAlignment="1">
      <alignment horizontal="center" vertical="center" wrapText="1" readingOrder="1"/>
    </xf>
    <xf numFmtId="0" fontId="28" fillId="0" borderId="37" xfId="0" applyFont="1" applyBorder="1" applyAlignment="1">
      <alignment horizontal="justify" vertical="center" wrapText="1" readingOrder="1"/>
    </xf>
    <xf numFmtId="0" fontId="28" fillId="0" borderId="38" xfId="0" applyFont="1" applyBorder="1" applyAlignment="1">
      <alignment horizontal="center" vertical="center" wrapText="1" readingOrder="1"/>
    </xf>
    <xf numFmtId="0" fontId="28" fillId="0" borderId="36" xfId="0" applyFont="1" applyBorder="1" applyAlignment="1">
      <alignment horizontal="justify" vertical="center" wrapText="1" readingOrder="1"/>
    </xf>
    <xf numFmtId="0" fontId="28" fillId="0" borderId="36" xfId="0" applyFont="1" applyBorder="1" applyAlignment="1">
      <alignment horizontal="center" vertical="center" wrapText="1" readingOrder="1"/>
    </xf>
    <xf numFmtId="0" fontId="29" fillId="0" borderId="37" xfId="0" applyFont="1" applyBorder="1" applyAlignment="1">
      <alignment horizontal="justify" vertical="center" wrapText="1" readingOrder="1"/>
    </xf>
    <xf numFmtId="0" fontId="29" fillId="0" borderId="38" xfId="0" applyFont="1" applyBorder="1" applyAlignment="1">
      <alignment horizontal="justify" vertical="center" wrapText="1" readingOrder="1"/>
    </xf>
    <xf numFmtId="0" fontId="22" fillId="0" borderId="4" xfId="0" applyFont="1" applyBorder="1" applyAlignment="1">
      <alignment horizontal="center" vertical="center" wrapText="1" readingOrder="1"/>
    </xf>
    <xf numFmtId="0" fontId="21" fillId="4" borderId="4" xfId="0" applyFont="1" applyFill="1" applyBorder="1" applyAlignment="1">
      <alignment vertical="center" wrapText="1"/>
    </xf>
    <xf numFmtId="0" fontId="21" fillId="6" borderId="4" xfId="0" applyFont="1" applyFill="1" applyBorder="1" applyAlignment="1">
      <alignment vertical="center" wrapText="1"/>
    </xf>
    <xf numFmtId="0" fontId="30" fillId="0" borderId="4" xfId="0" applyFont="1" applyBorder="1" applyAlignment="1">
      <alignment horizontal="center" vertical="center" wrapText="1" readingOrder="1"/>
    </xf>
    <xf numFmtId="0" fontId="3" fillId="0" borderId="4" xfId="0" applyFont="1" applyBorder="1" applyAlignment="1">
      <alignment horizontal="center" vertical="center" wrapText="1"/>
    </xf>
    <xf numFmtId="0" fontId="30" fillId="3" borderId="4" xfId="0" applyFont="1" applyFill="1" applyBorder="1" applyAlignment="1">
      <alignment horizontal="center" vertical="center" wrapText="1" readingOrder="1"/>
    </xf>
    <xf numFmtId="0" fontId="3" fillId="3" borderId="4" xfId="0" applyFont="1" applyFill="1" applyBorder="1" applyAlignment="1">
      <alignment horizontal="center" vertical="center" wrapText="1"/>
    </xf>
    <xf numFmtId="0" fontId="3" fillId="0" borderId="4" xfId="0" applyFont="1" applyBorder="1" applyAlignment="1">
      <alignment horizontal="justify" vertical="center"/>
    </xf>
    <xf numFmtId="0" fontId="3" fillId="0" borderId="4" xfId="0" applyFont="1" applyBorder="1" applyAlignment="1">
      <alignment horizontal="justify" vertical="center" wrapText="1"/>
    </xf>
    <xf numFmtId="0" fontId="35" fillId="0" borderId="4" xfId="0" applyFont="1" applyBorder="1" applyAlignment="1">
      <alignment horizontal="center" vertical="center" wrapText="1" readingOrder="1"/>
    </xf>
    <xf numFmtId="0" fontId="3" fillId="3" borderId="4" xfId="0" applyFont="1" applyFill="1" applyBorder="1" applyAlignment="1">
      <alignment horizontal="justify" vertical="center"/>
    </xf>
    <xf numFmtId="0" fontId="36" fillId="0" borderId="4" xfId="0" applyFont="1" applyBorder="1" applyAlignment="1">
      <alignment horizontal="center" vertical="center" wrapText="1" readingOrder="1"/>
    </xf>
    <xf numFmtId="0" fontId="3" fillId="3" borderId="4" xfId="0" applyFont="1" applyFill="1" applyBorder="1" applyAlignment="1">
      <alignment horizontal="justify" vertical="center" wrapText="1"/>
    </xf>
    <xf numFmtId="0" fontId="3" fillId="0" borderId="4" xfId="0" applyFont="1" applyBorder="1" applyAlignment="1">
      <alignment vertical="center" wrapText="1"/>
    </xf>
    <xf numFmtId="0" fontId="4" fillId="10" borderId="4" xfId="0" applyFont="1" applyFill="1" applyBorder="1" applyAlignment="1">
      <alignment readingOrder="1"/>
    </xf>
    <xf numFmtId="0" fontId="34" fillId="3" borderId="4" xfId="0" applyFont="1" applyFill="1" applyBorder="1" applyAlignment="1">
      <alignment horizontal="center" vertical="center"/>
    </xf>
    <xf numFmtId="0" fontId="37" fillId="3" borderId="4" xfId="0" applyFont="1" applyFill="1" applyBorder="1"/>
    <xf numFmtId="0" fontId="3" fillId="0" borderId="4" xfId="0" applyFont="1" applyBorder="1" applyAlignment="1">
      <alignment vertical="top" wrapText="1"/>
    </xf>
    <xf numFmtId="0" fontId="38" fillId="0" borderId="4" xfId="0" applyFont="1" applyBorder="1" applyAlignment="1">
      <alignment horizontal="center" vertical="center" wrapText="1" readingOrder="1"/>
    </xf>
    <xf numFmtId="0" fontId="37" fillId="11" borderId="4" xfId="0" applyFont="1" applyFill="1" applyBorder="1"/>
    <xf numFmtId="0" fontId="34" fillId="11" borderId="4" xfId="0" applyFont="1" applyFill="1" applyBorder="1" applyAlignment="1">
      <alignment horizontal="center" vertical="center"/>
    </xf>
    <xf numFmtId="0" fontId="0" fillId="9" borderId="4" xfId="0" applyFill="1" applyBorder="1" applyAlignment="1">
      <alignment vertical="center" wrapText="1"/>
    </xf>
    <xf numFmtId="0" fontId="0" fillId="9" borderId="4" xfId="0" applyFill="1" applyBorder="1"/>
    <xf numFmtId="0" fontId="0" fillId="9" borderId="4" xfId="0" applyFill="1" applyBorder="1" applyAlignment="1">
      <alignment horizontal="left" vertical="top" wrapText="1"/>
    </xf>
    <xf numFmtId="0" fontId="16" fillId="9" borderId="4" xfId="0" applyFont="1" applyFill="1" applyBorder="1" applyAlignment="1">
      <alignment vertical="center" wrapText="1"/>
    </xf>
    <xf numFmtId="0" fontId="0" fillId="9" borderId="0" xfId="0" applyFill="1"/>
    <xf numFmtId="0" fontId="0" fillId="9" borderId="0" xfId="0" applyFill="1" applyAlignment="1">
      <alignment wrapText="1"/>
    </xf>
    <xf numFmtId="0" fontId="0" fillId="9" borderId="4" xfId="0" applyFill="1" applyBorder="1" applyAlignment="1">
      <alignment horizontal="center" vertical="center" wrapText="1"/>
    </xf>
    <xf numFmtId="0" fontId="16" fillId="0" borderId="0" xfId="0" applyFont="1"/>
    <xf numFmtId="0" fontId="16" fillId="9" borderId="0" xfId="0" applyFont="1" applyFill="1" applyAlignment="1">
      <alignment horizontal="center" vertical="center" wrapText="1"/>
    </xf>
    <xf numFmtId="0" fontId="0" fillId="9" borderId="4" xfId="0" applyFont="1" applyFill="1" applyBorder="1" applyAlignment="1">
      <alignment horizontal="left" vertical="top" wrapText="1"/>
    </xf>
    <xf numFmtId="0" fontId="0" fillId="9" borderId="0" xfId="0" applyFont="1" applyFill="1" applyAlignment="1">
      <alignment vertical="center" wrapText="1"/>
    </xf>
    <xf numFmtId="0" fontId="0" fillId="9" borderId="0" xfId="0" applyFill="1" applyAlignment="1">
      <alignment vertical="center" wrapText="1"/>
    </xf>
    <xf numFmtId="0" fontId="16" fillId="9" borderId="0" xfId="0" applyFont="1" applyFill="1" applyBorder="1" applyAlignment="1">
      <alignment vertical="center" wrapText="1"/>
    </xf>
    <xf numFmtId="0" fontId="16" fillId="9" borderId="0" xfId="0" applyFont="1" applyFill="1" applyBorder="1" applyAlignment="1">
      <alignment horizontal="center" vertical="center" wrapText="1"/>
    </xf>
    <xf numFmtId="0" fontId="20" fillId="9" borderId="4" xfId="0" applyFont="1" applyFill="1" applyBorder="1" applyAlignment="1">
      <alignment vertical="center" wrapText="1"/>
    </xf>
    <xf numFmtId="0" fontId="16" fillId="9" borderId="4" xfId="0" applyFont="1" applyFill="1" applyBorder="1" applyAlignment="1">
      <alignment wrapText="1"/>
    </xf>
    <xf numFmtId="0" fontId="0" fillId="9" borderId="4" xfId="0" applyFill="1" applyBorder="1" applyAlignment="1">
      <alignment wrapText="1"/>
    </xf>
    <xf numFmtId="0" fontId="39" fillId="0" borderId="0" xfId="0" applyFont="1" applyAlignment="1">
      <alignment vertical="center"/>
    </xf>
    <xf numFmtId="0" fontId="39" fillId="0" borderId="0" xfId="0" applyFont="1" applyAlignment="1">
      <alignment vertical="center" wrapText="1"/>
    </xf>
    <xf numFmtId="0" fontId="21" fillId="9" borderId="4" xfId="0" applyFont="1" applyFill="1" applyBorder="1" applyAlignment="1">
      <alignment vertical="center" wrapText="1"/>
    </xf>
    <xf numFmtId="0" fontId="39" fillId="4" borderId="0" xfId="0" applyFont="1" applyFill="1" applyAlignment="1">
      <alignment vertical="center" wrapText="1"/>
    </xf>
    <xf numFmtId="0" fontId="21" fillId="4" borderId="4" xfId="0" applyFont="1" applyFill="1" applyBorder="1" applyAlignment="1">
      <alignment vertical="top" wrapText="1"/>
    </xf>
    <xf numFmtId="0" fontId="0" fillId="0" borderId="4" xfId="0" applyFont="1" applyFill="1" applyBorder="1" applyAlignment="1">
      <alignment vertical="top" wrapText="1"/>
    </xf>
    <xf numFmtId="0" fontId="16" fillId="0" borderId="4" xfId="0" applyFont="1" applyBorder="1" applyAlignment="1">
      <alignment horizontal="center" vertical="top" wrapText="1"/>
    </xf>
    <xf numFmtId="0" fontId="0" fillId="0" borderId="0" xfId="0" applyAlignment="1">
      <alignment vertical="top"/>
    </xf>
    <xf numFmtId="0" fontId="0" fillId="0" borderId="4" xfId="0" applyFont="1" applyBorder="1" applyAlignment="1">
      <alignment vertical="top" wrapText="1"/>
    </xf>
    <xf numFmtId="0" fontId="39" fillId="0" borderId="0" xfId="0" applyFont="1" applyAlignment="1">
      <alignment vertical="top"/>
    </xf>
    <xf numFmtId="0" fontId="39" fillId="4" borderId="0" xfId="0" applyFont="1" applyFill="1" applyAlignment="1">
      <alignment vertical="top" wrapText="1"/>
    </xf>
    <xf numFmtId="0" fontId="0" fillId="4" borderId="4" xfId="0" applyFont="1" applyFill="1" applyBorder="1" applyAlignment="1">
      <alignment wrapText="1"/>
    </xf>
    <xf numFmtId="0" fontId="30" fillId="12" borderId="4" xfId="0" applyFont="1" applyFill="1" applyBorder="1" applyAlignment="1">
      <alignment horizontal="center" vertical="center" wrapText="1" readingOrder="1"/>
    </xf>
    <xf numFmtId="0" fontId="30" fillId="12" borderId="4" xfId="0" applyFont="1" applyFill="1" applyBorder="1" applyAlignment="1">
      <alignment horizontal="left" vertical="center" wrapText="1" readingOrder="1"/>
    </xf>
    <xf numFmtId="0" fontId="40" fillId="12" borderId="4" xfId="0" applyFont="1" applyFill="1" applyBorder="1" applyAlignment="1">
      <alignment horizontal="left" vertical="center" wrapText="1" readingOrder="1"/>
    </xf>
    <xf numFmtId="0" fontId="22" fillId="9" borderId="4"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4" xfId="0" applyFont="1" applyFill="1" applyBorder="1" applyAlignment="1">
      <alignment horizontal="justify" vertical="center" wrapText="1" readingOrder="1"/>
    </xf>
    <xf numFmtId="0" fontId="0" fillId="0" borderId="4" xfId="0" applyFill="1" applyBorder="1" applyAlignment="1">
      <alignment wrapText="1"/>
    </xf>
    <xf numFmtId="0" fontId="34" fillId="11" borderId="13" xfId="0" applyFont="1" applyFill="1" applyBorder="1" applyAlignment="1">
      <alignment horizontal="center" vertical="center"/>
    </xf>
    <xf numFmtId="0" fontId="37" fillId="11" borderId="4" xfId="0" applyFont="1" applyFill="1" applyBorder="1" applyAlignment="1">
      <alignment horizontal="center" vertical="center"/>
    </xf>
    <xf numFmtId="0" fontId="37" fillId="11" borderId="4" xfId="0" applyFont="1" applyFill="1" applyBorder="1" applyAlignment="1">
      <alignment horizontal="center" vertical="center" wrapText="1"/>
    </xf>
    <xf numFmtId="0" fontId="16" fillId="12" borderId="4" xfId="0" applyFont="1" applyFill="1" applyBorder="1" applyAlignment="1">
      <alignment horizontal="left" vertical="center" wrapText="1" readingOrder="1"/>
    </xf>
    <xf numFmtId="0" fontId="0" fillId="9" borderId="4" xfId="0" applyFill="1" applyBorder="1" applyAlignment="1">
      <alignment vertical="top" wrapText="1"/>
    </xf>
    <xf numFmtId="0" fontId="40" fillId="12" borderId="4" xfId="0" applyFont="1" applyFill="1" applyBorder="1" applyAlignment="1">
      <alignment horizontal="left" vertical="top" wrapText="1" readingOrder="1"/>
    </xf>
    <xf numFmtId="0" fontId="22" fillId="9" borderId="36" xfId="0" applyFont="1" applyFill="1" applyBorder="1" applyAlignment="1">
      <alignment horizontal="center" vertical="center" wrapText="1" readingOrder="1"/>
    </xf>
    <xf numFmtId="0" fontId="23" fillId="9" borderId="37" xfId="0" applyFont="1" applyFill="1" applyBorder="1" applyAlignment="1">
      <alignment horizontal="justify" vertical="center" wrapText="1" readingOrder="1"/>
    </xf>
    <xf numFmtId="0" fontId="23" fillId="9" borderId="38" xfId="0" applyFont="1" applyFill="1" applyBorder="1" applyAlignment="1">
      <alignment horizontal="justify" vertical="center" wrapText="1" readingOrder="1"/>
    </xf>
    <xf numFmtId="0" fontId="23" fillId="9" borderId="36" xfId="0" applyFont="1" applyFill="1" applyBorder="1" applyAlignment="1">
      <alignment horizontal="justify" vertical="center" wrapText="1" readingOrder="1"/>
    </xf>
    <xf numFmtId="0" fontId="3" fillId="9" borderId="37" xfId="0" applyFont="1" applyFill="1" applyBorder="1" applyAlignment="1">
      <alignment horizontal="justify" vertical="center" wrapText="1" readingOrder="1"/>
    </xf>
    <xf numFmtId="0" fontId="3" fillId="9" borderId="38" xfId="0" applyFont="1" applyFill="1" applyBorder="1" applyAlignment="1">
      <alignment horizontal="center" vertical="center" wrapText="1" readingOrder="1"/>
    </xf>
    <xf numFmtId="0" fontId="43" fillId="9" borderId="37" xfId="0" applyFont="1" applyFill="1" applyBorder="1" applyAlignment="1">
      <alignment horizontal="justify" vertical="center" wrapText="1" readingOrder="1"/>
    </xf>
    <xf numFmtId="0" fontId="43" fillId="9" borderId="38" xfId="0" applyFont="1" applyFill="1" applyBorder="1" applyAlignment="1">
      <alignment horizontal="center" vertical="center" wrapText="1" readingOrder="1"/>
    </xf>
    <xf numFmtId="0" fontId="43" fillId="9" borderId="36" xfId="0" applyFont="1" applyFill="1" applyBorder="1" applyAlignment="1">
      <alignment horizontal="justify" vertical="center" wrapText="1" readingOrder="1"/>
    </xf>
    <xf numFmtId="0" fontId="43" fillId="9" borderId="38" xfId="0" applyFont="1" applyFill="1" applyBorder="1" applyAlignment="1">
      <alignment horizontal="justify" vertical="center" wrapText="1" readingOrder="1"/>
    </xf>
    <xf numFmtId="0" fontId="4" fillId="11" borderId="4" xfId="0" applyFont="1" applyFill="1" applyBorder="1" applyAlignment="1">
      <alignment horizontal="center" vertical="center" readingOrder="1"/>
    </xf>
    <xf numFmtId="0" fontId="45" fillId="12" borderId="4" xfId="0" applyFont="1" applyFill="1" applyBorder="1" applyAlignment="1">
      <alignment horizontal="left" vertical="center" wrapText="1" readingOrder="1"/>
    </xf>
    <xf numFmtId="0" fontId="45" fillId="12" borderId="4" xfId="0" applyFont="1" applyFill="1" applyBorder="1" applyAlignment="1">
      <alignment horizontal="left" vertical="top" wrapText="1" readingOrder="1"/>
    </xf>
    <xf numFmtId="0" fontId="48" fillId="12" borderId="4" xfId="0" applyFont="1" applyFill="1" applyBorder="1" applyAlignment="1">
      <alignment horizontal="left" vertical="center" wrapText="1" readingOrder="1"/>
    </xf>
    <xf numFmtId="0" fontId="49" fillId="12" borderId="4" xfId="0" applyFont="1" applyFill="1" applyBorder="1" applyAlignment="1">
      <alignment horizontal="left" vertical="center" wrapText="1" readingOrder="1"/>
    </xf>
    <xf numFmtId="0" fontId="50" fillId="12" borderId="4" xfId="0" applyFont="1" applyFill="1" applyBorder="1" applyAlignment="1">
      <alignment horizontal="left" vertical="center" wrapText="1" readingOrder="1"/>
    </xf>
    <xf numFmtId="0" fontId="49" fillId="12" borderId="4" xfId="0" applyFont="1" applyFill="1" applyBorder="1" applyAlignment="1">
      <alignment horizontal="left" vertical="top" wrapText="1" readingOrder="1"/>
    </xf>
    <xf numFmtId="0" fontId="51" fillId="11" borderId="4" xfId="0" applyFont="1" applyFill="1" applyBorder="1" applyAlignment="1">
      <alignment horizontal="center" vertical="center" wrapText="1"/>
    </xf>
    <xf numFmtId="0" fontId="17" fillId="3" borderId="0" xfId="0" applyFont="1" applyFill="1"/>
    <xf numFmtId="0" fontId="52" fillId="11" borderId="4" xfId="0" applyFont="1" applyFill="1" applyBorder="1" applyAlignment="1">
      <alignment horizontal="center" vertical="center" wrapText="1"/>
    </xf>
    <xf numFmtId="0" fontId="53" fillId="11" borderId="4" xfId="0" applyFont="1" applyFill="1" applyBorder="1" applyAlignment="1">
      <alignment horizontal="center" vertical="center" wrapText="1"/>
    </xf>
    <xf numFmtId="0" fontId="0" fillId="3" borderId="0" xfId="0" applyFill="1" applyBorder="1"/>
    <xf numFmtId="0" fontId="45" fillId="12" borderId="4" xfId="0" applyFont="1" applyFill="1" applyBorder="1" applyAlignment="1">
      <alignment horizontal="center" vertical="center" wrapText="1" readingOrder="1"/>
    </xf>
    <xf numFmtId="0" fontId="9" fillId="5" borderId="48" xfId="0" applyFont="1" applyFill="1" applyBorder="1" applyAlignment="1">
      <alignment vertical="center"/>
    </xf>
    <xf numFmtId="0" fontId="0" fillId="3" borderId="0" xfId="0" applyFill="1" applyBorder="1" applyAlignment="1"/>
    <xf numFmtId="0" fontId="0" fillId="3" borderId="3" xfId="0" applyFill="1" applyBorder="1" applyAlignment="1">
      <alignment horizontal="center" vertical="center"/>
    </xf>
    <xf numFmtId="0" fontId="45" fillId="12" borderId="4" xfId="0" applyFont="1" applyFill="1" applyBorder="1" applyAlignment="1">
      <alignment horizontal="justify" vertical="justify" wrapText="1" readingOrder="1"/>
    </xf>
    <xf numFmtId="0" fontId="48" fillId="12" borderId="4" xfId="0" applyFont="1" applyFill="1" applyBorder="1" applyAlignment="1">
      <alignment horizontal="justify" vertical="justify" wrapText="1" readingOrder="1"/>
    </xf>
    <xf numFmtId="0" fontId="52" fillId="11" borderId="4" xfId="0" applyFont="1" applyFill="1" applyBorder="1" applyAlignment="1">
      <alignment horizontal="justify" vertical="justify" wrapText="1" readingOrder="1"/>
    </xf>
    <xf numFmtId="0" fontId="51" fillId="11" borderId="4" xfId="0" applyFont="1" applyFill="1" applyBorder="1" applyAlignment="1">
      <alignment horizontal="justify" vertical="justify" wrapText="1" readingOrder="1"/>
    </xf>
    <xf numFmtId="0" fontId="52" fillId="11" borderId="4" xfId="0" applyFont="1" applyFill="1" applyBorder="1" applyAlignment="1">
      <alignment horizontal="justify" vertical="justify" readingOrder="1"/>
    </xf>
    <xf numFmtId="0" fontId="51" fillId="11" borderId="4" xfId="0" applyFont="1" applyFill="1" applyBorder="1" applyAlignment="1">
      <alignment horizontal="justify" vertical="justify" readingOrder="1"/>
    </xf>
    <xf numFmtId="0" fontId="1" fillId="5" borderId="1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0" fillId="3" borderId="4" xfId="0" applyFill="1" applyBorder="1"/>
    <xf numFmtId="0" fontId="17" fillId="3" borderId="4" xfId="0" applyFont="1" applyFill="1" applyBorder="1" applyAlignment="1">
      <alignment horizontal="center" vertical="center" wrapText="1"/>
    </xf>
    <xf numFmtId="0" fontId="49" fillId="12" borderId="4" xfId="0" applyFont="1" applyFill="1" applyBorder="1" applyAlignment="1">
      <alignment horizontal="justify" vertical="center" wrapText="1" readingOrder="1"/>
    </xf>
    <xf numFmtId="0" fontId="48" fillId="12" borderId="4" xfId="0" applyFont="1" applyFill="1" applyBorder="1" applyAlignment="1">
      <alignment horizontal="justify" vertical="center" wrapText="1" readingOrder="1"/>
    </xf>
    <xf numFmtId="1" fontId="2" fillId="0" borderId="4" xfId="0" applyNumberFormat="1" applyFont="1" applyFill="1" applyBorder="1" applyAlignment="1" applyProtection="1">
      <alignment horizontal="center" vertical="center" wrapText="1"/>
    </xf>
    <xf numFmtId="0" fontId="0" fillId="3" borderId="0" xfId="0" applyFill="1" applyAlignment="1">
      <alignment vertical="center" wrapText="1"/>
    </xf>
    <xf numFmtId="0" fontId="0" fillId="12" borderId="4" xfId="0" applyFill="1" applyBorder="1"/>
    <xf numFmtId="0" fontId="61" fillId="12" borderId="4" xfId="0" applyFont="1" applyFill="1" applyBorder="1" applyAlignment="1">
      <alignment horizontal="center" vertical="center"/>
    </xf>
    <xf numFmtId="0" fontId="0" fillId="0" borderId="4" xfId="0" applyBorder="1" applyAlignment="1">
      <alignment horizontal="center" wrapText="1"/>
    </xf>
    <xf numFmtId="0" fontId="0" fillId="0" borderId="43" xfId="0" applyBorder="1" applyAlignment="1">
      <alignment wrapText="1"/>
    </xf>
    <xf numFmtId="0" fontId="0" fillId="0" borderId="15" xfId="0" applyBorder="1"/>
    <xf numFmtId="0" fontId="0" fillId="0" borderId="13" xfId="0" applyBorder="1"/>
    <xf numFmtId="0" fontId="0" fillId="0" borderId="52" xfId="0" applyBorder="1" applyAlignment="1">
      <alignment wrapText="1"/>
    </xf>
    <xf numFmtId="0" fontId="61" fillId="12" borderId="3" xfId="0" applyFont="1" applyFill="1" applyBorder="1" applyAlignment="1">
      <alignment horizontal="center" vertical="center"/>
    </xf>
    <xf numFmtId="0" fontId="0" fillId="0" borderId="56" xfId="0" applyBorder="1" applyAlignment="1">
      <alignment wrapText="1"/>
    </xf>
    <xf numFmtId="0" fontId="19" fillId="0" borderId="4" xfId="0" applyFont="1" applyBorder="1" applyAlignment="1">
      <alignment horizontal="center" wrapText="1"/>
    </xf>
    <xf numFmtId="0" fontId="19" fillId="0" borderId="4" xfId="0" applyFont="1" applyBorder="1" applyAlignment="1">
      <alignment horizontal="center" vertical="center" wrapText="1"/>
    </xf>
    <xf numFmtId="0" fontId="0" fillId="0" borderId="0" xfId="0" applyAlignment="1">
      <alignment horizontal="center" vertical="center"/>
    </xf>
    <xf numFmtId="0" fontId="0" fillId="0" borderId="4" xfId="0" applyBorder="1" applyAlignment="1">
      <alignment horizontal="center" vertical="center"/>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19" fillId="0" borderId="55" xfId="0" applyFont="1" applyBorder="1" applyAlignment="1">
      <alignment horizontal="center" vertical="center" wrapText="1"/>
    </xf>
    <xf numFmtId="0" fontId="0" fillId="0" borderId="4" xfId="0" applyBorder="1" applyAlignment="1">
      <alignment horizontal="left" vertical="center" wrapText="1"/>
    </xf>
    <xf numFmtId="0" fontId="0" fillId="12" borderId="4" xfId="0" applyFill="1" applyBorder="1" applyAlignment="1">
      <alignment vertical="top" wrapText="1"/>
    </xf>
    <xf numFmtId="0" fontId="0" fillId="0" borderId="57" xfId="0" applyBorder="1" applyAlignment="1">
      <alignment vertical="top" wrapText="1"/>
    </xf>
    <xf numFmtId="0" fontId="0" fillId="0" borderId="44" xfId="0" applyBorder="1" applyAlignment="1">
      <alignment vertical="top" wrapText="1"/>
    </xf>
    <xf numFmtId="0" fontId="0" fillId="0" borderId="45" xfId="0" applyBorder="1" applyAlignment="1">
      <alignment vertical="top" wrapText="1"/>
    </xf>
    <xf numFmtId="0" fontId="0" fillId="0" borderId="30" xfId="0" applyBorder="1" applyAlignment="1">
      <alignment vertical="top" wrapText="1"/>
    </xf>
    <xf numFmtId="0" fontId="0" fillId="0" borderId="29" xfId="0" applyBorder="1" applyAlignment="1">
      <alignment vertical="top" wrapText="1"/>
    </xf>
    <xf numFmtId="0" fontId="0" fillId="0" borderId="0" xfId="0" applyAlignment="1">
      <alignment vertical="top" wrapText="1"/>
    </xf>
    <xf numFmtId="0" fontId="55" fillId="3" borderId="0" xfId="0" applyFont="1" applyFill="1" applyBorder="1" applyAlignment="1">
      <alignment vertical="center"/>
    </xf>
    <xf numFmtId="0" fontId="0" fillId="3" borderId="45" xfId="0" applyFill="1" applyBorder="1"/>
    <xf numFmtId="0" fontId="0" fillId="3" borderId="50" xfId="0" applyFill="1" applyBorder="1"/>
    <xf numFmtId="0" fontId="0" fillId="3" borderId="51" xfId="0" applyFill="1" applyBorder="1"/>
    <xf numFmtId="0" fontId="19" fillId="3" borderId="50" xfId="0" applyFont="1" applyFill="1" applyBorder="1"/>
    <xf numFmtId="0" fontId="19" fillId="3" borderId="51" xfId="0" applyFont="1" applyFill="1" applyBorder="1"/>
    <xf numFmtId="0" fontId="19" fillId="3" borderId="46" xfId="0" applyFont="1" applyFill="1" applyBorder="1"/>
    <xf numFmtId="0" fontId="19" fillId="3" borderId="39" xfId="0" applyFont="1" applyFill="1" applyBorder="1"/>
    <xf numFmtId="0" fontId="19" fillId="3" borderId="47" xfId="0" applyFont="1" applyFill="1" applyBorder="1"/>
    <xf numFmtId="0" fontId="7" fillId="3" borderId="50" xfId="0" applyFont="1" applyFill="1" applyBorder="1"/>
    <xf numFmtId="0" fontId="55" fillId="3" borderId="50" xfId="0" applyFont="1" applyFill="1" applyBorder="1" applyAlignment="1">
      <alignment vertical="center"/>
    </xf>
    <xf numFmtId="1" fontId="0" fillId="3" borderId="0" xfId="0" applyNumberFormat="1" applyFill="1" applyAlignment="1">
      <alignment horizontal="center" vertical="center"/>
    </xf>
    <xf numFmtId="0" fontId="1" fillId="11" borderId="4" xfId="0" applyFont="1" applyFill="1" applyBorder="1" applyAlignment="1">
      <alignment horizontal="center" vertical="center" wrapText="1"/>
    </xf>
    <xf numFmtId="0" fontId="45" fillId="12" borderId="4" xfId="0" applyFont="1" applyFill="1" applyBorder="1" applyAlignment="1">
      <alignment horizontal="justify" vertical="center" wrapText="1" readingOrder="1"/>
    </xf>
    <xf numFmtId="0" fontId="44" fillId="12" borderId="4" xfId="0" applyFont="1" applyFill="1" applyBorder="1" applyAlignment="1">
      <alignment horizontal="justify" vertical="center" wrapText="1" readingOrder="1"/>
    </xf>
    <xf numFmtId="0" fontId="7" fillId="3" borderId="0" xfId="0" applyFont="1" applyFill="1"/>
    <xf numFmtId="0" fontId="0" fillId="3" borderId="4" xfId="0" applyFont="1" applyFill="1" applyBorder="1" applyAlignment="1">
      <alignment horizontal="center" vertical="center" wrapText="1"/>
    </xf>
    <xf numFmtId="0" fontId="45" fillId="12" borderId="4" xfId="0" applyFont="1" applyFill="1" applyBorder="1" applyAlignment="1">
      <alignment horizontal="justify" wrapText="1" readingOrder="1"/>
    </xf>
    <xf numFmtId="0" fontId="52" fillId="11" borderId="4" xfId="0" applyFont="1" applyFill="1" applyBorder="1" applyAlignment="1">
      <alignment horizontal="center" vertical="center" wrapText="1" readingOrder="1"/>
    </xf>
    <xf numFmtId="0" fontId="58" fillId="12" borderId="4" xfId="0" applyFont="1" applyFill="1" applyBorder="1" applyAlignment="1">
      <alignment horizontal="justify" vertical="center" wrapText="1" readingOrder="1"/>
    </xf>
    <xf numFmtId="0" fontId="1" fillId="12" borderId="4" xfId="0" applyFont="1" applyFill="1" applyBorder="1" applyAlignment="1">
      <alignment horizontal="center" vertical="center" wrapText="1"/>
    </xf>
    <xf numFmtId="0" fontId="65" fillId="3" borderId="0" xfId="0" applyFont="1" applyFill="1"/>
    <xf numFmtId="0" fontId="66" fillId="3" borderId="0" xfId="0" applyFont="1" applyFill="1"/>
    <xf numFmtId="0" fontId="9" fillId="3" borderId="4" xfId="0" applyFont="1" applyFill="1" applyBorder="1" applyAlignment="1">
      <alignment vertical="center"/>
    </xf>
    <xf numFmtId="0" fontId="9" fillId="3" borderId="4" xfId="0" applyFont="1" applyFill="1" applyBorder="1" applyAlignment="1"/>
    <xf numFmtId="0" fontId="67" fillId="3" borderId="0" xfId="0" applyFont="1" applyFill="1" applyAlignment="1"/>
    <xf numFmtId="0" fontId="9" fillId="3" borderId="3" xfId="0" applyFont="1" applyFill="1" applyBorder="1" applyAlignment="1">
      <alignment vertical="center"/>
    </xf>
    <xf numFmtId="0" fontId="9" fillId="5" borderId="28" xfId="0" applyFont="1" applyFill="1" applyBorder="1" applyAlignment="1">
      <alignment vertical="center" wrapText="1"/>
    </xf>
    <xf numFmtId="1" fontId="2" fillId="3" borderId="4" xfId="0" applyNumberFormat="1" applyFont="1" applyFill="1" applyBorder="1" applyAlignment="1" applyProtection="1">
      <alignment horizontal="center" vertical="center" wrapText="1"/>
      <protection locked="0"/>
    </xf>
    <xf numFmtId="0" fontId="62" fillId="12" borderId="4" xfId="0" applyFont="1" applyFill="1" applyBorder="1" applyAlignment="1">
      <alignment horizontal="justify" vertical="center" wrapText="1" readingOrder="1"/>
    </xf>
    <xf numFmtId="0" fontId="45" fillId="12" borderId="4" xfId="0" applyFont="1" applyFill="1" applyBorder="1" applyAlignment="1" applyProtection="1">
      <alignment horizontal="justify" vertical="center" wrapText="1" readingOrder="1"/>
      <protection locked="0"/>
    </xf>
    <xf numFmtId="0" fontId="48" fillId="12" borderId="4" xfId="0" applyFont="1" applyFill="1" applyBorder="1" applyAlignment="1" applyProtection="1">
      <alignment horizontal="justify" vertical="center" wrapText="1" readingOrder="1"/>
      <protection locked="0"/>
    </xf>
    <xf numFmtId="0" fontId="45" fillId="12" borderId="4" xfId="0" applyFont="1" applyFill="1" applyBorder="1" applyAlignment="1" applyProtection="1">
      <alignment horizontal="justify" vertical="justify" wrapText="1" readingOrder="1"/>
      <protection locked="0"/>
    </xf>
    <xf numFmtId="0" fontId="58" fillId="12" borderId="4" xfId="0" applyFont="1" applyFill="1" applyBorder="1" applyAlignment="1" applyProtection="1">
      <alignment horizontal="justify" vertical="justify" wrapText="1" readingOrder="1"/>
      <protection locked="0"/>
    </xf>
    <xf numFmtId="0" fontId="49" fillId="12" borderId="4" xfId="0" applyFont="1" applyFill="1" applyBorder="1" applyAlignment="1" applyProtection="1">
      <alignment horizontal="justify" vertical="justify" wrapText="1" readingOrder="1"/>
      <protection locked="0"/>
    </xf>
    <xf numFmtId="0" fontId="48" fillId="12" borderId="4" xfId="0" applyFont="1" applyFill="1" applyBorder="1" applyAlignment="1" applyProtection="1">
      <alignment horizontal="justify" vertical="justify" wrapText="1" readingOrder="1"/>
      <protection locked="0"/>
    </xf>
    <xf numFmtId="0" fontId="47" fillId="12" borderId="4" xfId="0" applyFont="1" applyFill="1" applyBorder="1" applyAlignment="1" applyProtection="1">
      <alignment horizontal="justify" vertical="justify" wrapText="1" readingOrder="1"/>
      <protection locked="0"/>
    </xf>
    <xf numFmtId="0" fontId="45" fillId="12" borderId="4" xfId="0" applyFont="1" applyFill="1" applyBorder="1" applyAlignment="1" applyProtection="1">
      <alignment horizontal="left" vertical="top" wrapText="1" readingOrder="1"/>
      <protection locked="0"/>
    </xf>
    <xf numFmtId="0" fontId="49" fillId="12" borderId="4" xfId="0" applyFont="1" applyFill="1" applyBorder="1" applyAlignment="1" applyProtection="1">
      <alignment horizontal="justify" vertical="top" wrapText="1" readingOrder="1"/>
      <protection locked="0"/>
    </xf>
    <xf numFmtId="0" fontId="45" fillId="12" borderId="4" xfId="0" applyFont="1" applyFill="1" applyBorder="1" applyAlignment="1" applyProtection="1">
      <alignment horizontal="left" vertical="center" wrapText="1" readingOrder="1"/>
      <protection locked="0"/>
    </xf>
    <xf numFmtId="0" fontId="49" fillId="12" borderId="4" xfId="0" applyFont="1" applyFill="1" applyBorder="1" applyAlignment="1" applyProtection="1">
      <alignment horizontal="justify" vertical="center" wrapText="1" readingOrder="1"/>
      <protection locked="0"/>
    </xf>
    <xf numFmtId="0" fontId="13" fillId="12" borderId="4" xfId="0" applyFont="1" applyFill="1" applyBorder="1" applyAlignment="1" applyProtection="1">
      <alignment vertical="center"/>
      <protection locked="0"/>
    </xf>
    <xf numFmtId="0" fontId="11" fillId="0" borderId="0" xfId="0" applyFont="1"/>
    <xf numFmtId="0" fontId="17" fillId="0" borderId="4" xfId="0" applyFont="1" applyBorder="1"/>
    <xf numFmtId="0" fontId="17" fillId="0" borderId="19" xfId="0" applyFont="1" applyFill="1" applyBorder="1"/>
    <xf numFmtId="0" fontId="70" fillId="12" borderId="4" xfId="0" applyFont="1" applyFill="1" applyBorder="1" applyAlignment="1" applyProtection="1">
      <alignment vertical="center"/>
      <protection locked="0"/>
    </xf>
    <xf numFmtId="0" fontId="16" fillId="12" borderId="4" xfId="0" applyFont="1"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40" fillId="12" borderId="4" xfId="0" applyFont="1" applyFill="1" applyBorder="1" applyAlignment="1">
      <alignment horizontal="justify" vertical="center" wrapText="1" readingOrder="1"/>
    </xf>
    <xf numFmtId="0" fontId="16" fillId="12" borderId="4" xfId="0" applyFont="1" applyFill="1" applyBorder="1" applyAlignment="1">
      <alignment vertical="center" wrapText="1"/>
    </xf>
    <xf numFmtId="0" fontId="71" fillId="12" borderId="4" xfId="0" applyFont="1" applyFill="1" applyBorder="1" applyAlignment="1">
      <alignment horizontal="justify" vertical="center" wrapText="1" readingOrder="1"/>
    </xf>
    <xf numFmtId="0" fontId="51" fillId="11" borderId="4" xfId="0" applyFont="1" applyFill="1" applyBorder="1" applyAlignment="1">
      <alignment horizontal="justify" vertical="center" wrapText="1" readingOrder="1"/>
    </xf>
    <xf numFmtId="0" fontId="16" fillId="12" borderId="52" xfId="0" applyFont="1" applyFill="1" applyBorder="1" applyAlignment="1">
      <alignment horizontal="center" vertical="center" wrapText="1"/>
    </xf>
    <xf numFmtId="0" fontId="16" fillId="12" borderId="52" xfId="0" applyFont="1" applyFill="1" applyBorder="1" applyAlignment="1">
      <alignment horizontal="center" vertical="center"/>
    </xf>
    <xf numFmtId="1" fontId="2" fillId="3" borderId="13" xfId="0" applyNumberFormat="1" applyFont="1" applyFill="1" applyBorder="1" applyAlignment="1" applyProtection="1">
      <alignment horizontal="center" vertical="center" wrapText="1"/>
    </xf>
    <xf numFmtId="0" fontId="1" fillId="5" borderId="49" xfId="0" applyFont="1" applyFill="1" applyBorder="1" applyAlignment="1">
      <alignment horizontal="center" vertical="center" wrapText="1"/>
    </xf>
    <xf numFmtId="0" fontId="1" fillId="5" borderId="6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5" borderId="52" xfId="0" applyFont="1" applyFill="1" applyBorder="1" applyAlignment="1">
      <alignment horizontal="center" vertical="center" wrapText="1"/>
    </xf>
    <xf numFmtId="0" fontId="0" fillId="3" borderId="13" xfId="0" applyFill="1" applyBorder="1"/>
    <xf numFmtId="0" fontId="16" fillId="12" borderId="4" xfId="0" applyFont="1" applyFill="1" applyBorder="1" applyAlignment="1">
      <alignment horizontal="center" vertical="center" wrapText="1"/>
    </xf>
    <xf numFmtId="0" fontId="16" fillId="12" borderId="4" xfId="0" applyFont="1" applyFill="1" applyBorder="1" applyAlignment="1">
      <alignment wrapText="1"/>
    </xf>
    <xf numFmtId="0" fontId="72" fillId="3" borderId="0" xfId="0" applyFont="1" applyFill="1"/>
    <xf numFmtId="0" fontId="13" fillId="12" borderId="4" xfId="0" applyFont="1" applyFill="1" applyBorder="1" applyAlignment="1" applyProtection="1">
      <alignment horizontal="justify" vertical="center" wrapText="1"/>
      <protection locked="0"/>
    </xf>
    <xf numFmtId="0" fontId="13" fillId="12" borderId="4" xfId="0" applyFont="1" applyFill="1" applyBorder="1" applyAlignment="1" applyProtection="1">
      <alignment horizontal="justify" vertical="center"/>
      <protection locked="0"/>
    </xf>
    <xf numFmtId="0" fontId="75" fillId="0" borderId="40" xfId="2" applyFont="1" applyBorder="1" applyAlignment="1">
      <alignment horizontal="center"/>
    </xf>
    <xf numFmtId="0" fontId="75" fillId="0" borderId="41" xfId="2" applyFont="1" applyBorder="1" applyAlignment="1">
      <alignment horizontal="center"/>
    </xf>
    <xf numFmtId="0" fontId="75" fillId="0" borderId="42" xfId="2" applyFont="1" applyBorder="1" applyAlignment="1">
      <alignment horizontal="center"/>
    </xf>
    <xf numFmtId="0" fontId="74" fillId="0" borderId="63" xfId="2" applyFont="1" applyBorder="1" applyAlignment="1">
      <alignment horizontal="center"/>
    </xf>
    <xf numFmtId="0" fontId="74" fillId="0" borderId="41" xfId="2" applyFont="1" applyBorder="1" applyAlignment="1">
      <alignment horizontal="center"/>
    </xf>
    <xf numFmtId="0" fontId="74" fillId="0" borderId="42" xfId="2" applyFont="1" applyBorder="1" applyAlignment="1">
      <alignment horizontal="center"/>
    </xf>
    <xf numFmtId="0" fontId="74" fillId="0" borderId="61" xfId="2" applyFont="1" applyBorder="1" applyAlignment="1">
      <alignment horizontal="center"/>
    </xf>
    <xf numFmtId="0" fontId="76" fillId="2" borderId="52" xfId="2" applyFont="1" applyFill="1" applyBorder="1" applyAlignment="1">
      <alignment horizontal="center"/>
    </xf>
    <xf numFmtId="0" fontId="77" fillId="2" borderId="52" xfId="2" applyFont="1" applyFill="1" applyBorder="1" applyAlignment="1">
      <alignment horizontal="center"/>
    </xf>
    <xf numFmtId="0" fontId="77" fillId="2" borderId="52" xfId="2" applyFont="1" applyFill="1" applyBorder="1" applyAlignment="1">
      <alignment horizontal="center" vertical="center"/>
    </xf>
    <xf numFmtId="0" fontId="78" fillId="8" borderId="52" xfId="2" applyFont="1" applyFill="1" applyBorder="1" applyAlignment="1">
      <alignment horizontal="center" vertical="center" wrapText="1"/>
    </xf>
    <xf numFmtId="1" fontId="2" fillId="14" borderId="4" xfId="0" applyNumberFormat="1" applyFont="1" applyFill="1" applyBorder="1" applyAlignment="1" applyProtection="1">
      <alignment horizontal="center" vertical="center" wrapText="1"/>
    </xf>
    <xf numFmtId="0" fontId="7" fillId="3" borderId="0" xfId="0" applyFont="1" applyFill="1" applyBorder="1" applyAlignment="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7" fillId="3" borderId="0" xfId="0" applyFont="1" applyFill="1" applyBorder="1" applyAlignment="1">
      <alignment horizontal="center" vertical="center" wrapText="1"/>
    </xf>
    <xf numFmtId="0" fontId="80" fillId="3" borderId="0" xfId="0" applyFont="1" applyFill="1" applyBorder="1" applyAlignment="1">
      <alignment horizontal="center" vertical="center" wrapText="1"/>
    </xf>
    <xf numFmtId="0" fontId="80" fillId="3" borderId="0" xfId="1" applyFont="1" applyFill="1" applyBorder="1" applyAlignment="1">
      <alignment horizontal="center" vertical="center" wrapText="1"/>
    </xf>
    <xf numFmtId="1" fontId="80" fillId="3" borderId="0" xfId="1" applyNumberFormat="1" applyFont="1" applyFill="1" applyBorder="1" applyAlignment="1">
      <alignment horizontal="center" vertical="center" wrapText="1"/>
    </xf>
    <xf numFmtId="0" fontId="7" fillId="3" borderId="0" xfId="0" applyFont="1" applyFill="1" applyBorder="1" applyAlignment="1">
      <alignment horizontal="center" wrapText="1"/>
    </xf>
    <xf numFmtId="0" fontId="81" fillId="3" borderId="0"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0" xfId="0" applyFont="1" applyFill="1" applyBorder="1" applyAlignment="1">
      <alignment vertical="center" wrapText="1"/>
    </xf>
    <xf numFmtId="1" fontId="7" fillId="3" borderId="0" xfId="0" applyNumberFormat="1" applyFont="1" applyFill="1" applyBorder="1" applyAlignment="1">
      <alignment horizontal="center" vertical="center"/>
    </xf>
    <xf numFmtId="1" fontId="81" fillId="3" borderId="0" xfId="0" applyNumberFormat="1" applyFont="1" applyFill="1" applyBorder="1" applyAlignment="1">
      <alignment horizontal="center" vertical="center"/>
    </xf>
    <xf numFmtId="0" fontId="0" fillId="12" borderId="4" xfId="0" applyFill="1" applyBorder="1" applyAlignment="1" applyProtection="1">
      <alignment vertical="center"/>
      <protection locked="0"/>
    </xf>
    <xf numFmtId="1" fontId="67" fillId="3" borderId="4" xfId="0" applyNumberFormat="1" applyFont="1" applyFill="1" applyBorder="1" applyAlignment="1" applyProtection="1">
      <alignment horizontal="center" vertical="center" wrapText="1"/>
      <protection locked="0"/>
    </xf>
    <xf numFmtId="0" fontId="10" fillId="11" borderId="4" xfId="0" applyFont="1" applyFill="1" applyBorder="1" applyAlignment="1">
      <alignment horizontal="center" vertical="center" wrapText="1"/>
    </xf>
    <xf numFmtId="0" fontId="0" fillId="3" borderId="0" xfId="0" applyFont="1" applyFill="1" applyBorder="1"/>
    <xf numFmtId="0" fontId="0" fillId="3" borderId="0" xfId="0" applyFont="1" applyFill="1" applyBorder="1" applyAlignment="1"/>
    <xf numFmtId="0" fontId="0" fillId="3" borderId="0" xfId="0" applyFont="1" applyFill="1" applyBorder="1" applyAlignment="1">
      <alignment horizontal="center"/>
    </xf>
    <xf numFmtId="0" fontId="0" fillId="3" borderId="0" xfId="0" applyFont="1" applyFill="1" applyBorder="1" applyAlignment="1">
      <alignment horizontal="center" vertical="center"/>
    </xf>
    <xf numFmtId="0" fontId="0" fillId="3" borderId="0" xfId="0" applyFont="1" applyFill="1" applyBorder="1" applyAlignment="1">
      <alignment horizontal="center" vertical="center" wrapText="1"/>
    </xf>
    <xf numFmtId="0" fontId="82" fillId="3" borderId="0" xfId="0" applyFont="1" applyFill="1" applyBorder="1" applyAlignment="1">
      <alignment horizontal="center" vertical="center" wrapText="1"/>
    </xf>
    <xf numFmtId="0" fontId="82" fillId="3" borderId="0" xfId="1" applyFont="1" applyFill="1" applyBorder="1" applyAlignment="1">
      <alignment horizontal="center" vertical="center" wrapText="1"/>
    </xf>
    <xf numFmtId="1" fontId="82" fillId="3" borderId="0" xfId="1" applyNumberFormat="1" applyFont="1" applyFill="1" applyBorder="1" applyAlignment="1">
      <alignment horizontal="center" vertical="center" wrapText="1"/>
    </xf>
    <xf numFmtId="0" fontId="0" fillId="3" borderId="0" xfId="0" applyFont="1" applyFill="1" applyBorder="1" applyAlignment="1">
      <alignment horizontal="center" wrapText="1"/>
    </xf>
    <xf numFmtId="0" fontId="83" fillId="3" borderId="0" xfId="0" applyFont="1" applyFill="1" applyBorder="1" applyAlignment="1">
      <alignment horizontal="center" vertical="center" wrapText="1"/>
    </xf>
    <xf numFmtId="0" fontId="0" fillId="3" borderId="0" xfId="0" applyFont="1" applyFill="1" applyBorder="1" applyAlignment="1">
      <alignment vertical="top" wrapText="1"/>
    </xf>
    <xf numFmtId="0" fontId="0" fillId="3" borderId="0" xfId="0" applyFont="1" applyFill="1" applyBorder="1" applyAlignment="1">
      <alignment vertical="center" wrapText="1"/>
    </xf>
    <xf numFmtId="1" fontId="0" fillId="3" borderId="0" xfId="0" applyNumberFormat="1" applyFont="1" applyFill="1" applyBorder="1" applyAlignment="1">
      <alignment horizontal="center" vertical="center"/>
    </xf>
    <xf numFmtId="0" fontId="84" fillId="12" borderId="4" xfId="0" applyFont="1" applyFill="1" applyBorder="1" applyAlignment="1">
      <alignment horizontal="justify" vertical="center" wrapText="1" readingOrder="1"/>
    </xf>
    <xf numFmtId="0" fontId="50" fillId="12" borderId="4" xfId="0" applyFont="1" applyFill="1" applyBorder="1" applyAlignment="1">
      <alignment horizontal="justify" vertical="center" wrapText="1" readingOrder="1"/>
    </xf>
    <xf numFmtId="0" fontId="21" fillId="0" borderId="4" xfId="0" applyFont="1" applyBorder="1" applyAlignment="1">
      <alignment wrapText="1"/>
    </xf>
    <xf numFmtId="0" fontId="26" fillId="0" borderId="37" xfId="0" applyFont="1" applyBorder="1" applyAlignment="1">
      <alignment horizontal="justify" vertical="center" wrapText="1" readingOrder="1"/>
    </xf>
    <xf numFmtId="0" fontId="26" fillId="0" borderId="38" xfId="0" applyFont="1" applyBorder="1" applyAlignment="1">
      <alignment horizontal="justify" vertical="center" wrapText="1" readingOrder="1"/>
    </xf>
    <xf numFmtId="0" fontId="26" fillId="0" borderId="37" xfId="0" applyFont="1" applyBorder="1" applyAlignment="1">
      <alignment horizontal="center" vertical="center" wrapText="1" readingOrder="1"/>
    </xf>
    <xf numFmtId="0" fontId="26" fillId="0" borderId="38" xfId="0" applyFont="1" applyBorder="1" applyAlignment="1">
      <alignment horizontal="center" vertical="center" wrapText="1" readingOrder="1"/>
    </xf>
    <xf numFmtId="0" fontId="28" fillId="0" borderId="37" xfId="0" applyFont="1" applyBorder="1" applyAlignment="1">
      <alignment horizontal="justify" vertical="center" wrapText="1" readingOrder="1"/>
    </xf>
    <xf numFmtId="0" fontId="28" fillId="0" borderId="38" xfId="0" applyFont="1" applyBorder="1" applyAlignment="1">
      <alignment horizontal="justify" vertical="center" wrapText="1" readingOrder="1"/>
    </xf>
    <xf numFmtId="0" fontId="28" fillId="0" borderId="37" xfId="0" applyFont="1" applyBorder="1" applyAlignment="1">
      <alignment horizontal="center" vertical="center" wrapText="1" readingOrder="1"/>
    </xf>
    <xf numFmtId="0" fontId="28" fillId="0" borderId="38" xfId="0" applyFont="1" applyBorder="1" applyAlignment="1">
      <alignment horizontal="center" vertical="center" wrapText="1" readingOrder="1"/>
    </xf>
    <xf numFmtId="0" fontId="29" fillId="0" borderId="37" xfId="0" applyFont="1" applyBorder="1" applyAlignment="1">
      <alignment horizontal="justify" vertical="center" wrapText="1" readingOrder="1"/>
    </xf>
    <xf numFmtId="0" fontId="29" fillId="0" borderId="38" xfId="0" applyFont="1" applyBorder="1" applyAlignment="1">
      <alignment horizontal="justify" vertical="center" wrapText="1" readingOrder="1"/>
    </xf>
    <xf numFmtId="0" fontId="29" fillId="0" borderId="37" xfId="0" applyFont="1" applyBorder="1" applyAlignment="1">
      <alignment horizontal="center" vertical="center" wrapText="1" readingOrder="1"/>
    </xf>
    <xf numFmtId="0" fontId="29" fillId="0" borderId="38" xfId="0" applyFont="1" applyBorder="1" applyAlignment="1">
      <alignment horizontal="center" vertical="center" wrapText="1" readingOrder="1"/>
    </xf>
    <xf numFmtId="0" fontId="23" fillId="0" borderId="37" xfId="0" applyFont="1" applyBorder="1" applyAlignment="1">
      <alignment horizontal="justify" vertical="center" wrapText="1" readingOrder="1"/>
    </xf>
    <xf numFmtId="0" fontId="23" fillId="0" borderId="38" xfId="0" applyFont="1" applyBorder="1" applyAlignment="1">
      <alignment horizontal="justify" vertical="center" wrapText="1" readingOrder="1"/>
    </xf>
    <xf numFmtId="0" fontId="23" fillId="0" borderId="37" xfId="0" applyFont="1" applyBorder="1" applyAlignment="1">
      <alignment horizontal="center" vertical="center" wrapText="1" readingOrder="1"/>
    </xf>
    <xf numFmtId="0" fontId="23" fillId="0" borderId="38" xfId="0" applyFont="1" applyBorder="1" applyAlignment="1">
      <alignment horizontal="center" vertical="center" wrapText="1" readingOrder="1"/>
    </xf>
    <xf numFmtId="0" fontId="27" fillId="0" borderId="37" xfId="0" applyFont="1" applyBorder="1" applyAlignment="1">
      <alignment horizontal="justify" vertical="center" wrapText="1" readingOrder="1"/>
    </xf>
    <xf numFmtId="0" fontId="27" fillId="0" borderId="38" xfId="0" applyFont="1" applyBorder="1" applyAlignment="1">
      <alignment horizontal="justify" vertical="center" wrapText="1" readingOrder="1"/>
    </xf>
    <xf numFmtId="0" fontId="27" fillId="0" borderId="37" xfId="0" applyFont="1" applyBorder="1" applyAlignment="1">
      <alignment horizontal="center" vertical="center" wrapText="1" readingOrder="1"/>
    </xf>
    <xf numFmtId="0" fontId="27" fillId="0" borderId="38" xfId="0" applyFont="1" applyBorder="1" applyAlignment="1">
      <alignment horizontal="center" vertical="center" wrapText="1" readingOrder="1"/>
    </xf>
    <xf numFmtId="0" fontId="3" fillId="9" borderId="37" xfId="0" applyFont="1" applyFill="1" applyBorder="1" applyAlignment="1">
      <alignment horizontal="justify" vertical="center" wrapText="1" readingOrder="1"/>
    </xf>
    <xf numFmtId="0" fontId="3" fillId="9" borderId="38" xfId="0" applyFont="1" applyFill="1" applyBorder="1" applyAlignment="1">
      <alignment horizontal="justify" vertical="center" wrapText="1" readingOrder="1"/>
    </xf>
    <xf numFmtId="0" fontId="43" fillId="9" borderId="37" xfId="0" applyFont="1" applyFill="1" applyBorder="1" applyAlignment="1">
      <alignment horizontal="justify" vertical="center" wrapText="1" readingOrder="1"/>
    </xf>
    <xf numFmtId="0" fontId="43" fillId="9" borderId="38" xfId="0" applyFont="1" applyFill="1" applyBorder="1" applyAlignment="1">
      <alignment horizontal="justify" vertical="center" wrapText="1" readingOrder="1"/>
    </xf>
    <xf numFmtId="0" fontId="23" fillId="9" borderId="37" xfId="0" applyFont="1" applyFill="1" applyBorder="1" applyAlignment="1">
      <alignment horizontal="justify" vertical="center" wrapText="1" readingOrder="1"/>
    </xf>
    <xf numFmtId="0" fontId="23" fillId="9" borderId="38" xfId="0" applyFont="1" applyFill="1" applyBorder="1" applyAlignment="1">
      <alignment horizontal="justify" vertical="center" wrapText="1" readingOrder="1"/>
    </xf>
    <xf numFmtId="0" fontId="55" fillId="2" borderId="28" xfId="0" applyFont="1" applyFill="1" applyBorder="1" applyAlignment="1">
      <alignment horizontal="center" vertical="center"/>
    </xf>
    <xf numFmtId="0" fontId="55" fillId="2" borderId="29" xfId="0" applyFont="1" applyFill="1" applyBorder="1" applyAlignment="1">
      <alignment horizontal="center" vertical="center"/>
    </xf>
    <xf numFmtId="0" fontId="55" fillId="2" borderId="30" xfId="0" applyFont="1" applyFill="1" applyBorder="1" applyAlignment="1">
      <alignment horizontal="center" vertical="center"/>
    </xf>
    <xf numFmtId="0" fontId="14" fillId="5" borderId="43"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47" xfId="0" applyFont="1" applyFill="1" applyBorder="1" applyAlignment="1">
      <alignment horizontal="center" vertical="center" wrapText="1"/>
    </xf>
    <xf numFmtId="0" fontId="54" fillId="2" borderId="28" xfId="0" applyFont="1" applyFill="1" applyBorder="1" applyAlignment="1">
      <alignment horizontal="center" vertical="center"/>
    </xf>
    <xf numFmtId="0" fontId="54" fillId="2" borderId="29" xfId="0" applyFont="1" applyFill="1" applyBorder="1" applyAlignment="1">
      <alignment horizontal="center" vertical="center"/>
    </xf>
    <xf numFmtId="0" fontId="54" fillId="2" borderId="30" xfId="0" applyFont="1" applyFill="1" applyBorder="1" applyAlignment="1">
      <alignment horizontal="center" vertical="center"/>
    </xf>
    <xf numFmtId="0" fontId="79" fillId="8" borderId="43" xfId="2" applyFont="1" applyFill="1" applyBorder="1" applyAlignment="1">
      <alignment horizontal="center" vertical="center" wrapText="1"/>
    </xf>
    <xf numFmtId="0" fontId="79" fillId="8" borderId="44" xfId="2" applyFont="1" applyFill="1" applyBorder="1" applyAlignment="1">
      <alignment horizontal="center" vertical="center" wrapText="1"/>
    </xf>
    <xf numFmtId="0" fontId="79" fillId="8" borderId="45" xfId="2" applyFont="1" applyFill="1" applyBorder="1" applyAlignment="1">
      <alignment horizontal="center" vertical="center" wrapText="1"/>
    </xf>
    <xf numFmtId="0" fontId="79" fillId="8" borderId="50" xfId="2" applyFont="1" applyFill="1" applyBorder="1" applyAlignment="1">
      <alignment horizontal="center" vertical="center" wrapText="1"/>
    </xf>
    <xf numFmtId="0" fontId="79" fillId="8" borderId="0" xfId="2" applyFont="1" applyFill="1" applyBorder="1" applyAlignment="1">
      <alignment horizontal="center" vertical="center" wrapText="1"/>
    </xf>
    <xf numFmtId="0" fontId="79" fillId="8" borderId="51" xfId="2" applyFont="1" applyFill="1" applyBorder="1" applyAlignment="1">
      <alignment horizontal="center" vertical="center" wrapText="1"/>
    </xf>
    <xf numFmtId="0" fontId="79" fillId="8" borderId="46" xfId="2" applyFont="1" applyFill="1" applyBorder="1" applyAlignment="1">
      <alignment horizontal="center" vertical="center" wrapText="1"/>
    </xf>
    <xf numFmtId="0" fontId="79" fillId="8" borderId="39" xfId="2" applyFont="1" applyFill="1" applyBorder="1" applyAlignment="1">
      <alignment horizontal="center" vertical="center" wrapText="1"/>
    </xf>
    <xf numFmtId="0" fontId="79" fillId="8" borderId="47" xfId="2" applyFont="1" applyFill="1" applyBorder="1" applyAlignment="1">
      <alignment horizontal="center" vertical="center" wrapText="1"/>
    </xf>
    <xf numFmtId="0" fontId="0" fillId="3" borderId="0" xfId="0" applyFont="1" applyFill="1" applyBorder="1" applyAlignment="1">
      <alignment horizontal="center"/>
    </xf>
    <xf numFmtId="0" fontId="7" fillId="3" borderId="0" xfId="0" applyFont="1" applyFill="1" applyBorder="1" applyAlignment="1">
      <alignment horizontal="center"/>
    </xf>
    <xf numFmtId="0" fontId="14" fillId="3" borderId="0" xfId="0" applyFont="1" applyFill="1" applyAlignment="1">
      <alignment horizontal="center"/>
    </xf>
    <xf numFmtId="0" fontId="0" fillId="3" borderId="11" xfId="0" applyFill="1" applyBorder="1" applyAlignment="1">
      <alignment horizontal="center"/>
    </xf>
    <xf numFmtId="0" fontId="0" fillId="3" borderId="5" xfId="0" applyFill="1" applyBorder="1" applyAlignment="1">
      <alignment horizontal="center"/>
    </xf>
    <xf numFmtId="0" fontId="0" fillId="3" borderId="16" xfId="0" applyFill="1" applyBorder="1" applyAlignment="1">
      <alignment horizontal="center"/>
    </xf>
    <xf numFmtId="0" fontId="0" fillId="3" borderId="9" xfId="0" applyFill="1" applyBorder="1" applyAlignment="1">
      <alignment horizontal="center"/>
    </xf>
    <xf numFmtId="0" fontId="12" fillId="5" borderId="2" xfId="0" applyFont="1" applyFill="1" applyBorder="1" applyAlignment="1">
      <alignment horizontal="left" vertical="center" wrapText="1"/>
    </xf>
    <xf numFmtId="0" fontId="12" fillId="5" borderId="5" xfId="0" applyFont="1" applyFill="1" applyBorder="1" applyAlignment="1">
      <alignment horizontal="left" vertical="center" wrapText="1"/>
    </xf>
    <xf numFmtId="0" fontId="13" fillId="3" borderId="4" xfId="0" applyFont="1" applyFill="1" applyBorder="1" applyAlignment="1">
      <alignment horizontal="left"/>
    </xf>
    <xf numFmtId="0" fontId="10" fillId="5" borderId="4"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23"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2" fillId="5" borderId="24" xfId="0" applyFont="1" applyFill="1" applyBorder="1" applyAlignment="1">
      <alignment horizontal="left" vertical="center"/>
    </xf>
    <xf numFmtId="0" fontId="12" fillId="5" borderId="10" xfId="0" applyFont="1" applyFill="1" applyBorder="1" applyAlignment="1">
      <alignment horizontal="left" vertical="center"/>
    </xf>
    <xf numFmtId="0" fontId="12" fillId="5" borderId="33" xfId="0" applyFont="1" applyFill="1" applyBorder="1" applyAlignment="1">
      <alignment horizontal="left" vertical="center" wrapText="1"/>
    </xf>
    <xf numFmtId="0" fontId="12" fillId="5" borderId="32" xfId="0" applyFont="1" applyFill="1" applyBorder="1" applyAlignment="1">
      <alignment horizontal="left" vertical="center" wrapText="1"/>
    </xf>
    <xf numFmtId="0" fontId="0" fillId="3" borderId="25" xfId="0" applyFill="1" applyBorder="1" applyAlignment="1">
      <alignment horizontal="center"/>
    </xf>
    <xf numFmtId="0" fontId="0" fillId="3" borderId="26" xfId="0" applyFill="1" applyBorder="1" applyAlignment="1">
      <alignment horizontal="center"/>
    </xf>
    <xf numFmtId="0" fontId="0" fillId="3" borderId="35" xfId="0" applyFill="1" applyBorder="1" applyAlignment="1">
      <alignment horizontal="center"/>
    </xf>
    <xf numFmtId="0" fontId="0" fillId="3" borderId="27" xfId="0" applyFill="1" applyBorder="1" applyAlignment="1">
      <alignment horizontal="center"/>
    </xf>
    <xf numFmtId="0" fontId="12" fillId="5" borderId="34" xfId="0" applyFont="1" applyFill="1" applyBorder="1" applyAlignment="1">
      <alignment horizontal="left" vertical="center" wrapText="1"/>
    </xf>
    <xf numFmtId="0" fontId="12" fillId="5" borderId="31" xfId="0" applyFont="1" applyFill="1" applyBorder="1" applyAlignment="1">
      <alignment horizontal="left" vertical="center" wrapText="1"/>
    </xf>
    <xf numFmtId="0" fontId="0" fillId="3" borderId="28" xfId="0"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12" fillId="5" borderId="8" xfId="0" applyFont="1" applyFill="1" applyBorder="1" applyAlignment="1">
      <alignment horizontal="left" vertical="center" wrapText="1"/>
    </xf>
    <xf numFmtId="0" fontId="12" fillId="5" borderId="9" xfId="0" applyFont="1" applyFill="1" applyBorder="1" applyAlignment="1">
      <alignment horizontal="left" vertical="center" wrapText="1"/>
    </xf>
    <xf numFmtId="0" fontId="57" fillId="13" borderId="4" xfId="0" applyFont="1" applyFill="1" applyBorder="1" applyAlignment="1">
      <alignment horizontal="left" wrapText="1"/>
    </xf>
    <xf numFmtId="0" fontId="1" fillId="12" borderId="16" xfId="0" applyFont="1" applyFill="1" applyBorder="1" applyAlignment="1" applyProtection="1">
      <alignment horizontal="center" vertical="center"/>
      <protection locked="0"/>
    </xf>
    <xf numFmtId="0" fontId="1" fillId="12" borderId="9" xfId="0" applyFont="1" applyFill="1" applyBorder="1" applyAlignment="1" applyProtection="1">
      <alignment horizontal="center" vertical="center"/>
      <protection locked="0"/>
    </xf>
    <xf numFmtId="0" fontId="57" fillId="13" borderId="4" xfId="0" applyFont="1" applyFill="1" applyBorder="1" applyAlignment="1">
      <alignment horizontal="left"/>
    </xf>
    <xf numFmtId="0" fontId="1" fillId="12" borderId="53" xfId="0" applyFont="1" applyFill="1" applyBorder="1" applyAlignment="1" applyProtection="1">
      <alignment horizontal="center" vertical="center"/>
      <protection locked="0"/>
    </xf>
    <xf numFmtId="0" fontId="1" fillId="12" borderId="10" xfId="0" applyFont="1" applyFill="1" applyBorder="1" applyAlignment="1" applyProtection="1">
      <alignment horizontal="center" vertical="center"/>
      <protection locked="0"/>
    </xf>
    <xf numFmtId="0" fontId="1" fillId="12" borderId="11" xfId="0" applyFont="1" applyFill="1" applyBorder="1" applyAlignment="1" applyProtection="1">
      <alignment horizontal="center" vertical="center"/>
      <protection locked="0"/>
    </xf>
    <xf numFmtId="0" fontId="1" fillId="12" borderId="5" xfId="0" applyFont="1" applyFill="1" applyBorder="1" applyAlignment="1" applyProtection="1">
      <alignment horizontal="center" vertical="center"/>
      <protection locked="0"/>
    </xf>
    <xf numFmtId="0" fontId="68" fillId="3" borderId="0" xfId="0" applyFont="1" applyFill="1" applyBorder="1" applyAlignment="1">
      <alignment horizontal="center" vertical="center" wrapText="1"/>
    </xf>
    <xf numFmtId="0" fontId="12" fillId="5" borderId="49" xfId="0" applyFont="1" applyFill="1" applyBorder="1" applyAlignment="1">
      <alignment horizontal="left" vertical="center" wrapText="1"/>
    </xf>
    <xf numFmtId="0" fontId="12" fillId="5" borderId="29" xfId="0" applyFont="1" applyFill="1" applyBorder="1" applyAlignment="1">
      <alignment horizontal="left" vertical="center" wrapText="1"/>
    </xf>
    <xf numFmtId="0" fontId="0" fillId="3" borderId="43" xfId="0" applyFill="1" applyBorder="1"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0" fillId="3" borderId="50" xfId="0" applyFill="1" applyBorder="1" applyAlignment="1">
      <alignment horizontal="center"/>
    </xf>
    <xf numFmtId="0" fontId="0" fillId="3" borderId="0" xfId="0" applyFill="1" applyBorder="1" applyAlignment="1">
      <alignment horizontal="center"/>
    </xf>
    <xf numFmtId="0" fontId="0" fillId="3" borderId="51" xfId="0" applyFill="1" applyBorder="1" applyAlignment="1">
      <alignment horizontal="center"/>
    </xf>
    <xf numFmtId="0" fontId="0" fillId="3" borderId="46" xfId="0" applyFill="1" applyBorder="1" applyAlignment="1">
      <alignment horizontal="center"/>
    </xf>
    <xf numFmtId="0" fontId="0" fillId="3" borderId="39" xfId="0" applyFill="1" applyBorder="1" applyAlignment="1">
      <alignment horizontal="center"/>
    </xf>
    <xf numFmtId="0" fontId="0" fillId="3" borderId="47" xfId="0" applyFill="1" applyBorder="1" applyAlignment="1">
      <alignment horizontal="center"/>
    </xf>
    <xf numFmtId="0" fontId="12" fillId="5" borderId="4" xfId="0" applyFont="1" applyFill="1" applyBorder="1" applyAlignment="1">
      <alignment horizontal="left" vertical="center" wrapText="1"/>
    </xf>
    <xf numFmtId="0" fontId="12" fillId="5" borderId="4" xfId="0" applyFont="1" applyFill="1" applyBorder="1" applyAlignment="1">
      <alignment horizontal="left" vertical="center"/>
    </xf>
    <xf numFmtId="0" fontId="59" fillId="3" borderId="4" xfId="0" applyFont="1" applyFill="1" applyBorder="1" applyAlignment="1">
      <alignment horizontal="center"/>
    </xf>
    <xf numFmtId="0" fontId="16" fillId="13" borderId="29" xfId="0" applyFont="1" applyFill="1" applyBorder="1" applyAlignment="1">
      <alignment horizontal="center" vertical="center" wrapText="1"/>
    </xf>
    <xf numFmtId="0" fontId="16" fillId="13" borderId="39" xfId="0" applyFont="1" applyFill="1" applyBorder="1" applyAlignment="1">
      <alignment horizontal="center" vertical="center" wrapText="1"/>
    </xf>
    <xf numFmtId="0" fontId="16" fillId="13" borderId="6" xfId="0" applyFont="1" applyFill="1" applyBorder="1" applyAlignment="1">
      <alignment horizontal="center" wrapText="1"/>
    </xf>
    <xf numFmtId="0" fontId="16" fillId="13" borderId="0" xfId="0" applyFont="1" applyFill="1" applyBorder="1" applyAlignment="1">
      <alignment horizontal="center" wrapText="1"/>
    </xf>
    <xf numFmtId="0" fontId="16" fillId="13" borderId="18" xfId="0" applyFont="1" applyFill="1" applyBorder="1" applyAlignment="1">
      <alignment horizontal="center" wrapText="1"/>
    </xf>
    <xf numFmtId="0" fontId="16" fillId="12" borderId="4" xfId="0" applyFont="1" applyFill="1" applyBorder="1" applyAlignment="1">
      <alignment horizontal="center" wrapText="1"/>
    </xf>
    <xf numFmtId="0" fontId="61" fillId="12" borderId="4" xfId="0" applyFont="1" applyFill="1" applyBorder="1" applyAlignment="1">
      <alignment horizontal="center" vertical="top" wrapText="1"/>
    </xf>
    <xf numFmtId="0" fontId="61" fillId="12" borderId="4" xfId="0" applyFont="1" applyFill="1" applyBorder="1" applyAlignment="1">
      <alignment horizontal="center" vertical="center"/>
    </xf>
    <xf numFmtId="0" fontId="61" fillId="12" borderId="3" xfId="0" applyFont="1" applyFill="1" applyBorder="1" applyAlignment="1">
      <alignment horizontal="center" vertical="center"/>
    </xf>
    <xf numFmtId="0" fontId="16" fillId="13" borderId="22"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16" fillId="0" borderId="4" xfId="0" applyFont="1" applyBorder="1" applyAlignment="1">
      <alignment horizontal="center" vertical="center"/>
    </xf>
    <xf numFmtId="0" fontId="16" fillId="13" borderId="1" xfId="0" applyFont="1" applyFill="1" applyBorder="1" applyAlignment="1">
      <alignment horizontal="center" wrapText="1"/>
    </xf>
    <xf numFmtId="0" fontId="16" fillId="12" borderId="10" xfId="0" applyFont="1" applyFill="1" applyBorder="1" applyAlignment="1">
      <alignment horizontal="center" vertical="center"/>
    </xf>
    <xf numFmtId="0" fontId="16" fillId="12" borderId="5" xfId="0" applyFont="1" applyFill="1" applyBorder="1" applyAlignment="1">
      <alignment horizontal="center" vertical="center"/>
    </xf>
    <xf numFmtId="0" fontId="16" fillId="13" borderId="43" xfId="0" applyFont="1" applyFill="1" applyBorder="1" applyAlignment="1">
      <alignment horizontal="center" vertical="center" wrapText="1"/>
    </xf>
    <xf numFmtId="0" fontId="16" fillId="13" borderId="44"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61" fillId="12" borderId="54" xfId="0" applyFont="1" applyFill="1" applyBorder="1" applyAlignment="1">
      <alignment horizontal="center" vertical="center"/>
    </xf>
    <xf numFmtId="0" fontId="61" fillId="12" borderId="53" xfId="0" applyFont="1" applyFill="1" applyBorder="1" applyAlignment="1">
      <alignment horizontal="center" vertical="center" wrapText="1"/>
    </xf>
    <xf numFmtId="0" fontId="61" fillId="12" borderId="11"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5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60"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0" fillId="5" borderId="53" xfId="0" applyFont="1" applyFill="1" applyBorder="1" applyAlignment="1">
      <alignment horizontal="center" vertical="center" wrapText="1"/>
    </xf>
    <xf numFmtId="0" fontId="10" fillId="5" borderId="54"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60" fillId="3" borderId="53" xfId="0" applyFont="1" applyFill="1" applyBorder="1" applyAlignment="1">
      <alignment horizontal="center"/>
    </xf>
    <xf numFmtId="0" fontId="60" fillId="3" borderId="54" xfId="0" applyFont="1" applyFill="1" applyBorder="1" applyAlignment="1">
      <alignment horizontal="center"/>
    </xf>
    <xf numFmtId="0" fontId="60" fillId="3" borderId="10" xfId="0" applyFont="1" applyFill="1" applyBorder="1" applyAlignment="1">
      <alignment horizontal="center"/>
    </xf>
    <xf numFmtId="0" fontId="60" fillId="3" borderId="16" xfId="0" applyFont="1" applyFill="1" applyBorder="1" applyAlignment="1">
      <alignment horizontal="center"/>
    </xf>
    <xf numFmtId="0" fontId="60" fillId="3" borderId="55" xfId="0" applyFont="1" applyFill="1" applyBorder="1" applyAlignment="1">
      <alignment horizontal="center"/>
    </xf>
    <xf numFmtId="0" fontId="60" fillId="3" borderId="9" xfId="0" applyFont="1" applyFill="1" applyBorder="1" applyAlignment="1">
      <alignment horizontal="center"/>
    </xf>
    <xf numFmtId="0" fontId="65" fillId="2" borderId="28" xfId="0" applyFont="1" applyFill="1" applyBorder="1" applyAlignment="1">
      <alignment horizontal="center"/>
    </xf>
    <xf numFmtId="0" fontId="65" fillId="2" borderId="29" xfId="0" applyFont="1" applyFill="1" applyBorder="1" applyAlignment="1">
      <alignment horizontal="center"/>
    </xf>
    <xf numFmtId="0" fontId="65" fillId="2" borderId="30" xfId="0" applyFont="1" applyFill="1" applyBorder="1" applyAlignment="1">
      <alignment horizontal="center"/>
    </xf>
    <xf numFmtId="0" fontId="64" fillId="5"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0" fillId="12" borderId="43" xfId="0" applyFill="1" applyBorder="1" applyAlignment="1" applyProtection="1">
      <alignment horizontal="center"/>
      <protection locked="0"/>
    </xf>
    <xf numFmtId="0" fontId="0" fillId="12" borderId="44" xfId="0" applyFill="1" applyBorder="1" applyAlignment="1" applyProtection="1">
      <alignment horizontal="center"/>
      <protection locked="0"/>
    </xf>
    <xf numFmtId="0" fontId="0" fillId="12" borderId="45" xfId="0" applyFill="1" applyBorder="1" applyAlignment="1" applyProtection="1">
      <alignment horizontal="center"/>
      <protection locked="0"/>
    </xf>
    <xf numFmtId="0" fontId="0" fillId="12" borderId="50" xfId="0" applyFill="1" applyBorder="1" applyAlignment="1" applyProtection="1">
      <alignment horizontal="center"/>
      <protection locked="0"/>
    </xf>
    <xf numFmtId="0" fontId="0" fillId="12" borderId="0" xfId="0" applyFill="1" applyBorder="1" applyAlignment="1" applyProtection="1">
      <alignment horizontal="center"/>
      <protection locked="0"/>
    </xf>
    <xf numFmtId="0" fontId="0" fillId="12" borderId="51" xfId="0" applyFill="1" applyBorder="1" applyAlignment="1" applyProtection="1">
      <alignment horizontal="center"/>
      <protection locked="0"/>
    </xf>
    <xf numFmtId="0" fontId="0" fillId="12" borderId="46" xfId="0" applyFill="1" applyBorder="1" applyAlignment="1" applyProtection="1">
      <alignment horizontal="center"/>
      <protection locked="0"/>
    </xf>
    <xf numFmtId="0" fontId="0" fillId="12" borderId="39"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56" fillId="13" borderId="4" xfId="0" applyFont="1" applyFill="1" applyBorder="1" applyAlignment="1">
      <alignment horizontal="left" wrapText="1"/>
    </xf>
    <xf numFmtId="0" fontId="56" fillId="13" borderId="4" xfId="0" applyFont="1" applyFill="1" applyBorder="1" applyAlignment="1">
      <alignment horizontal="left"/>
    </xf>
    <xf numFmtId="0" fontId="66" fillId="2" borderId="28" xfId="0" applyFont="1" applyFill="1" applyBorder="1" applyAlignment="1">
      <alignment horizontal="center"/>
    </xf>
    <xf numFmtId="0" fontId="66" fillId="2" borderId="29" xfId="0" applyFont="1" applyFill="1" applyBorder="1" applyAlignment="1">
      <alignment horizontal="center"/>
    </xf>
    <xf numFmtId="0" fontId="66" fillId="2" borderId="30" xfId="0" applyFont="1" applyFill="1" applyBorder="1" applyAlignment="1">
      <alignment horizontal="center"/>
    </xf>
    <xf numFmtId="0" fontId="69" fillId="3" borderId="0" xfId="0" applyFont="1" applyFill="1" applyBorder="1" applyAlignment="1">
      <alignment horizontal="center" vertical="center" wrapText="1"/>
    </xf>
    <xf numFmtId="0" fontId="0" fillId="3" borderId="0" xfId="0" applyFill="1" applyAlignment="1">
      <alignment horizontal="center"/>
    </xf>
  </cellXfs>
  <cellStyles count="3">
    <cellStyle name="Hipervínculo" xfId="2" builtinId="8"/>
    <cellStyle name="Normal" xfId="0" builtinId="0"/>
    <cellStyle name="Normal 5" xfId="1" xr:uid="{00000000-0005-0000-0000-000002000000}"/>
  </cellStyles>
  <dxfs count="433">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2D050"/>
      </font>
      <fill>
        <patternFill>
          <bgColor rgb="FF92D050"/>
        </patternFill>
      </fill>
    </dxf>
    <dxf>
      <font>
        <color rgb="FFFF0000"/>
      </font>
      <fill>
        <patternFill>
          <bgColor rgb="FFFF0000"/>
        </patternFill>
      </fill>
    </dxf>
    <dxf>
      <font>
        <color theme="0"/>
      </font>
      <fill>
        <patternFill>
          <bgColor theme="0"/>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FF0000"/>
      </font>
      <fill>
        <patternFill>
          <bgColor rgb="FFFF0000"/>
        </patternFill>
      </fill>
    </dxf>
    <dxf>
      <fill>
        <patternFill>
          <bgColor theme="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
      <fill>
        <patternFill>
          <bgColor rgb="FF92D050"/>
        </patternFill>
      </fill>
    </dxf>
    <dxf>
      <fill>
        <patternFill>
          <bgColor rgb="FFFFC00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6.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87.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88.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89.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0.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1.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2.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3.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4.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5.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6.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397.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398.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399.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00.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01.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2.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3.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04.xml.rels><?xml version="1.0" encoding="UTF-8" standalone="yes"?>
<Relationships xmlns="http://schemas.openxmlformats.org/package/2006/relationships"><Relationship Id="rId2" Type="http://schemas.microsoft.com/office/2011/relationships/chartColorStyle" Target="colors404.xml"/><Relationship Id="rId1" Type="http://schemas.microsoft.com/office/2011/relationships/chartStyle" Target="style404.xml"/></Relationships>
</file>

<file path=xl/charts/_rels/chart405.xml.rels><?xml version="1.0" encoding="UTF-8" standalone="yes"?>
<Relationships xmlns="http://schemas.openxmlformats.org/package/2006/relationships"><Relationship Id="rId2" Type="http://schemas.microsoft.com/office/2011/relationships/chartColorStyle" Target="colors405.xml"/><Relationship Id="rId1" Type="http://schemas.microsoft.com/office/2011/relationships/chartStyle" Target="style405.xml"/></Relationships>
</file>

<file path=xl/charts/_rels/chart406.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07.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08.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09.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0.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11.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12.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13.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14.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15.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6.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17.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18.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19.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0.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1.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2.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3.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4.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5.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6.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27.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28.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29.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0.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1.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2.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3.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4.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5.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6.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37.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38.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39.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0.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1.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42.xml.rels><?xml version="1.0" encoding="UTF-8" standalone="yes"?>
<Relationships xmlns="http://schemas.openxmlformats.org/package/2006/relationships"><Relationship Id="rId2" Type="http://schemas.microsoft.com/office/2011/relationships/chartColorStyle" Target="colors442.xml"/><Relationship Id="rId1" Type="http://schemas.microsoft.com/office/2011/relationships/chartStyle" Target="style442.xml"/></Relationships>
</file>

<file path=xl/charts/_rels/chart443.xml.rels><?xml version="1.0" encoding="UTF-8" standalone="yes"?>
<Relationships xmlns="http://schemas.openxmlformats.org/package/2006/relationships"><Relationship Id="rId2" Type="http://schemas.microsoft.com/office/2011/relationships/chartColorStyle" Target="colors443.xml"/><Relationship Id="rId1" Type="http://schemas.microsoft.com/office/2011/relationships/chartStyle" Target="style443.xml"/></Relationships>
</file>

<file path=xl/charts/_rels/chart444.xml.rels><?xml version="1.0" encoding="UTF-8" standalone="yes"?>
<Relationships xmlns="http://schemas.openxmlformats.org/package/2006/relationships"><Relationship Id="rId2" Type="http://schemas.microsoft.com/office/2011/relationships/chartColorStyle" Target="colors444.xml"/><Relationship Id="rId1" Type="http://schemas.microsoft.com/office/2011/relationships/chartStyle" Target="style444.xml"/></Relationships>
</file>

<file path=xl/charts/_rels/chart445.xml.rels><?xml version="1.0" encoding="UTF-8" standalone="yes"?>
<Relationships xmlns="http://schemas.openxmlformats.org/package/2006/relationships"><Relationship Id="rId2" Type="http://schemas.microsoft.com/office/2011/relationships/chartColorStyle" Target="colors445.xml"/><Relationship Id="rId1" Type="http://schemas.microsoft.com/office/2011/relationships/chartStyle" Target="style445.xml"/></Relationships>
</file>

<file path=xl/charts/_rels/chart446.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47.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48.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49.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0.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51.xml.rels><?xml version="1.0" encoding="UTF-8" standalone="yes"?>
<Relationships xmlns="http://schemas.openxmlformats.org/package/2006/relationships"><Relationship Id="rId2" Type="http://schemas.microsoft.com/office/2011/relationships/chartColorStyle" Target="colors451.xml"/><Relationship Id="rId1" Type="http://schemas.microsoft.com/office/2011/relationships/chartStyle" Target="style451.xml"/></Relationships>
</file>

<file path=xl/charts/_rels/chart452.xml.rels><?xml version="1.0" encoding="UTF-8" standalone="yes"?>
<Relationships xmlns="http://schemas.openxmlformats.org/package/2006/relationships"><Relationship Id="rId2" Type="http://schemas.microsoft.com/office/2011/relationships/chartColorStyle" Target="colors452.xml"/><Relationship Id="rId1" Type="http://schemas.microsoft.com/office/2011/relationships/chartStyle" Target="style452.xml"/></Relationships>
</file>

<file path=xl/charts/_rels/chart453.xml.rels><?xml version="1.0" encoding="UTF-8" standalone="yes"?>
<Relationships xmlns="http://schemas.openxmlformats.org/package/2006/relationships"><Relationship Id="rId2" Type="http://schemas.microsoft.com/office/2011/relationships/chartColorStyle" Target="colors453.xml"/><Relationship Id="rId1" Type="http://schemas.microsoft.com/office/2011/relationships/chartStyle" Target="style453.xml"/></Relationships>
</file>

<file path=xl/charts/_rels/chart454.xml.rels><?xml version="1.0" encoding="UTF-8" standalone="yes"?>
<Relationships xmlns="http://schemas.openxmlformats.org/package/2006/relationships"><Relationship Id="rId2" Type="http://schemas.microsoft.com/office/2011/relationships/chartColorStyle" Target="colors454.xml"/><Relationship Id="rId1" Type="http://schemas.microsoft.com/office/2011/relationships/chartStyle" Target="style454.xml"/></Relationships>
</file>

<file path=xl/charts/_rels/chart455.xml.rels><?xml version="1.0" encoding="UTF-8" standalone="yes"?>
<Relationships xmlns="http://schemas.openxmlformats.org/package/2006/relationships"><Relationship Id="rId2" Type="http://schemas.microsoft.com/office/2011/relationships/chartColorStyle" Target="colors455.xml"/><Relationship Id="rId1" Type="http://schemas.microsoft.com/office/2011/relationships/chartStyle" Target="style455.xml"/></Relationships>
</file>

<file path=xl/charts/_rels/chart456.xml.rels><?xml version="1.0" encoding="UTF-8" standalone="yes"?>
<Relationships xmlns="http://schemas.openxmlformats.org/package/2006/relationships"><Relationship Id="rId2" Type="http://schemas.microsoft.com/office/2011/relationships/chartColorStyle" Target="colors456.xml"/><Relationship Id="rId1" Type="http://schemas.microsoft.com/office/2011/relationships/chartStyle" Target="style456.xml"/></Relationships>
</file>

<file path=xl/charts/_rels/chart457.xml.rels><?xml version="1.0" encoding="UTF-8" standalone="yes"?>
<Relationships xmlns="http://schemas.openxmlformats.org/package/2006/relationships"><Relationship Id="rId2" Type="http://schemas.microsoft.com/office/2011/relationships/chartColorStyle" Target="colors457.xml"/><Relationship Id="rId1" Type="http://schemas.microsoft.com/office/2011/relationships/chartStyle" Target="style457.xml"/></Relationships>
</file>

<file path=xl/charts/_rels/chart458.xml.rels><?xml version="1.0" encoding="UTF-8" standalone="yes"?>
<Relationships xmlns="http://schemas.openxmlformats.org/package/2006/relationships"><Relationship Id="rId2" Type="http://schemas.microsoft.com/office/2011/relationships/chartColorStyle" Target="colors458.xml"/><Relationship Id="rId1" Type="http://schemas.microsoft.com/office/2011/relationships/chartStyle" Target="style458.xml"/></Relationships>
</file>

<file path=xl/charts/_rels/chart459.xml.rels><?xml version="1.0" encoding="UTF-8" standalone="yes"?>
<Relationships xmlns="http://schemas.openxmlformats.org/package/2006/relationships"><Relationship Id="rId2" Type="http://schemas.microsoft.com/office/2011/relationships/chartColorStyle" Target="colors459.xml"/><Relationship Id="rId1" Type="http://schemas.microsoft.com/office/2011/relationships/chartStyle" Target="style459.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0.xml.rels><?xml version="1.0" encoding="UTF-8" standalone="yes"?>
<Relationships xmlns="http://schemas.openxmlformats.org/package/2006/relationships"><Relationship Id="rId2" Type="http://schemas.microsoft.com/office/2011/relationships/chartColorStyle" Target="colors460.xml"/><Relationship Id="rId1" Type="http://schemas.microsoft.com/office/2011/relationships/chartStyle" Target="style460.xml"/></Relationships>
</file>

<file path=xl/charts/_rels/chart461.xml.rels><?xml version="1.0" encoding="UTF-8" standalone="yes"?>
<Relationships xmlns="http://schemas.openxmlformats.org/package/2006/relationships"><Relationship Id="rId2" Type="http://schemas.microsoft.com/office/2011/relationships/chartColorStyle" Target="colors461.xml"/><Relationship Id="rId1" Type="http://schemas.microsoft.com/office/2011/relationships/chartStyle" Target="style461.xml"/></Relationships>
</file>

<file path=xl/charts/_rels/chart462.xml.rels><?xml version="1.0" encoding="UTF-8" standalone="yes"?>
<Relationships xmlns="http://schemas.openxmlformats.org/package/2006/relationships"><Relationship Id="rId2" Type="http://schemas.microsoft.com/office/2011/relationships/chartColorStyle" Target="colors462.xml"/><Relationship Id="rId1" Type="http://schemas.microsoft.com/office/2011/relationships/chartStyle" Target="style462.xml"/></Relationships>
</file>

<file path=xl/charts/_rels/chart463.xml.rels><?xml version="1.0" encoding="UTF-8" standalone="yes"?>
<Relationships xmlns="http://schemas.openxmlformats.org/package/2006/relationships"><Relationship Id="rId2" Type="http://schemas.microsoft.com/office/2011/relationships/chartColorStyle" Target="colors463.xml"/><Relationship Id="rId1" Type="http://schemas.microsoft.com/office/2011/relationships/chartStyle" Target="style463.xml"/></Relationships>
</file>

<file path=xl/charts/_rels/chart464.xml.rels><?xml version="1.0" encoding="UTF-8" standalone="yes"?>
<Relationships xmlns="http://schemas.openxmlformats.org/package/2006/relationships"><Relationship Id="rId2" Type="http://schemas.microsoft.com/office/2011/relationships/chartColorStyle" Target="colors464.xml"/><Relationship Id="rId1" Type="http://schemas.microsoft.com/office/2011/relationships/chartStyle" Target="style464.xml"/></Relationships>
</file>

<file path=xl/charts/_rels/chart465.xml.rels><?xml version="1.0" encoding="UTF-8" standalone="yes"?>
<Relationships xmlns="http://schemas.openxmlformats.org/package/2006/relationships"><Relationship Id="rId2" Type="http://schemas.microsoft.com/office/2011/relationships/chartColorStyle" Target="colors465.xml"/><Relationship Id="rId1" Type="http://schemas.microsoft.com/office/2011/relationships/chartStyle" Target="style465.xml"/></Relationships>
</file>

<file path=xl/charts/_rels/chart466.xml.rels><?xml version="1.0" encoding="UTF-8" standalone="yes"?>
<Relationships xmlns="http://schemas.openxmlformats.org/package/2006/relationships"><Relationship Id="rId2" Type="http://schemas.microsoft.com/office/2011/relationships/chartColorStyle" Target="colors466.xml"/><Relationship Id="rId1" Type="http://schemas.microsoft.com/office/2011/relationships/chartStyle" Target="style466.xml"/></Relationships>
</file>

<file path=xl/charts/_rels/chart467.xml.rels><?xml version="1.0" encoding="UTF-8" standalone="yes"?>
<Relationships xmlns="http://schemas.openxmlformats.org/package/2006/relationships"><Relationship Id="rId2" Type="http://schemas.microsoft.com/office/2011/relationships/chartColorStyle" Target="colors467.xml"/><Relationship Id="rId1" Type="http://schemas.microsoft.com/office/2011/relationships/chartStyle" Target="style467.xml"/></Relationships>
</file>

<file path=xl/charts/_rels/chart468.xml.rels><?xml version="1.0" encoding="UTF-8" standalone="yes"?>
<Relationships xmlns="http://schemas.openxmlformats.org/package/2006/relationships"><Relationship Id="rId2" Type="http://schemas.microsoft.com/office/2011/relationships/chartColorStyle" Target="colors468.xml"/><Relationship Id="rId1" Type="http://schemas.microsoft.com/office/2011/relationships/chartStyle" Target="style468.xml"/></Relationships>
</file>

<file path=xl/charts/_rels/chart469.xml.rels><?xml version="1.0" encoding="UTF-8" standalone="yes"?>
<Relationships xmlns="http://schemas.openxmlformats.org/package/2006/relationships"><Relationship Id="rId2" Type="http://schemas.microsoft.com/office/2011/relationships/chartColorStyle" Target="colors469.xml"/><Relationship Id="rId1" Type="http://schemas.microsoft.com/office/2011/relationships/chartStyle" Target="style469.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0.xml.rels><?xml version="1.0" encoding="UTF-8" standalone="yes"?>
<Relationships xmlns="http://schemas.openxmlformats.org/package/2006/relationships"><Relationship Id="rId2" Type="http://schemas.microsoft.com/office/2011/relationships/chartColorStyle" Target="colors470.xml"/><Relationship Id="rId1" Type="http://schemas.microsoft.com/office/2011/relationships/chartStyle" Target="style470.xml"/></Relationships>
</file>

<file path=xl/charts/_rels/chart471.xml.rels><?xml version="1.0" encoding="UTF-8" standalone="yes"?>
<Relationships xmlns="http://schemas.openxmlformats.org/package/2006/relationships"><Relationship Id="rId2" Type="http://schemas.microsoft.com/office/2011/relationships/chartColorStyle" Target="colors471.xml"/><Relationship Id="rId1" Type="http://schemas.microsoft.com/office/2011/relationships/chartStyle" Target="style471.xml"/></Relationships>
</file>

<file path=xl/charts/_rels/chart472.xml.rels><?xml version="1.0" encoding="UTF-8" standalone="yes"?>
<Relationships xmlns="http://schemas.openxmlformats.org/package/2006/relationships"><Relationship Id="rId2" Type="http://schemas.microsoft.com/office/2011/relationships/chartColorStyle" Target="colors472.xml"/><Relationship Id="rId1" Type="http://schemas.microsoft.com/office/2011/relationships/chartStyle" Target="style472.xml"/></Relationships>
</file>

<file path=xl/charts/_rels/chart473.xml.rels><?xml version="1.0" encoding="UTF-8" standalone="yes"?>
<Relationships xmlns="http://schemas.openxmlformats.org/package/2006/relationships"><Relationship Id="rId2" Type="http://schemas.microsoft.com/office/2011/relationships/chartColorStyle" Target="colors473.xml"/><Relationship Id="rId1" Type="http://schemas.microsoft.com/office/2011/relationships/chartStyle" Target="style473.xml"/></Relationships>
</file>

<file path=xl/charts/_rels/chart474.xml.rels><?xml version="1.0" encoding="UTF-8" standalone="yes"?>
<Relationships xmlns="http://schemas.openxmlformats.org/package/2006/relationships"><Relationship Id="rId2" Type="http://schemas.microsoft.com/office/2011/relationships/chartColorStyle" Target="colors474.xml"/><Relationship Id="rId1" Type="http://schemas.microsoft.com/office/2011/relationships/chartStyle" Target="style474.xml"/></Relationships>
</file>

<file path=xl/charts/_rels/chart475.xml.rels><?xml version="1.0" encoding="UTF-8" standalone="yes"?>
<Relationships xmlns="http://schemas.openxmlformats.org/package/2006/relationships"><Relationship Id="rId2" Type="http://schemas.microsoft.com/office/2011/relationships/chartColorStyle" Target="colors475.xml"/><Relationship Id="rId1" Type="http://schemas.microsoft.com/office/2011/relationships/chartStyle" Target="style475.xml"/></Relationships>
</file>

<file path=xl/charts/_rels/chart476.xml.rels><?xml version="1.0" encoding="UTF-8" standalone="yes"?>
<Relationships xmlns="http://schemas.openxmlformats.org/package/2006/relationships"><Relationship Id="rId2" Type="http://schemas.microsoft.com/office/2011/relationships/chartColorStyle" Target="colors476.xml"/><Relationship Id="rId1" Type="http://schemas.microsoft.com/office/2011/relationships/chartStyle" Target="style476.xml"/></Relationships>
</file>

<file path=xl/charts/_rels/chart477.xml.rels><?xml version="1.0" encoding="UTF-8" standalone="yes"?>
<Relationships xmlns="http://schemas.openxmlformats.org/package/2006/relationships"><Relationship Id="rId2" Type="http://schemas.microsoft.com/office/2011/relationships/chartColorStyle" Target="colors477.xml"/><Relationship Id="rId1" Type="http://schemas.microsoft.com/office/2011/relationships/chartStyle" Target="style477.xml"/></Relationships>
</file>

<file path=xl/charts/_rels/chart478.xml.rels><?xml version="1.0" encoding="UTF-8" standalone="yes"?>
<Relationships xmlns="http://schemas.openxmlformats.org/package/2006/relationships"><Relationship Id="rId2" Type="http://schemas.microsoft.com/office/2011/relationships/chartColorStyle" Target="colors478.xml"/><Relationship Id="rId1" Type="http://schemas.microsoft.com/office/2011/relationships/chartStyle" Target="style478.xml"/></Relationships>
</file>

<file path=xl/charts/_rels/chart479.xml.rels><?xml version="1.0" encoding="UTF-8" standalone="yes"?>
<Relationships xmlns="http://schemas.openxmlformats.org/package/2006/relationships"><Relationship Id="rId2" Type="http://schemas.microsoft.com/office/2011/relationships/chartColorStyle" Target="colors479.xml"/><Relationship Id="rId1" Type="http://schemas.microsoft.com/office/2011/relationships/chartStyle" Target="style479.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0.xml.rels><?xml version="1.0" encoding="UTF-8" standalone="yes"?>
<Relationships xmlns="http://schemas.openxmlformats.org/package/2006/relationships"><Relationship Id="rId2" Type="http://schemas.microsoft.com/office/2011/relationships/chartColorStyle" Target="colors480.xml"/><Relationship Id="rId1" Type="http://schemas.microsoft.com/office/2011/relationships/chartStyle" Target="style480.xml"/></Relationships>
</file>

<file path=xl/charts/_rels/chart481.xml.rels><?xml version="1.0" encoding="UTF-8" standalone="yes"?>
<Relationships xmlns="http://schemas.openxmlformats.org/package/2006/relationships"><Relationship Id="rId2" Type="http://schemas.microsoft.com/office/2011/relationships/chartColorStyle" Target="colors481.xml"/><Relationship Id="rId1" Type="http://schemas.microsoft.com/office/2011/relationships/chartStyle" Target="style481.xml"/></Relationships>
</file>

<file path=xl/charts/_rels/chart482.xml.rels><?xml version="1.0" encoding="UTF-8" standalone="yes"?>
<Relationships xmlns="http://schemas.openxmlformats.org/package/2006/relationships"><Relationship Id="rId2" Type="http://schemas.microsoft.com/office/2011/relationships/chartColorStyle" Target="colors482.xml"/><Relationship Id="rId1" Type="http://schemas.microsoft.com/office/2011/relationships/chartStyle" Target="style482.xml"/></Relationships>
</file>

<file path=xl/charts/_rels/chart483.xml.rels><?xml version="1.0" encoding="UTF-8" standalone="yes"?>
<Relationships xmlns="http://schemas.openxmlformats.org/package/2006/relationships"><Relationship Id="rId2" Type="http://schemas.microsoft.com/office/2011/relationships/chartColorStyle" Target="colors483.xml"/><Relationship Id="rId1" Type="http://schemas.microsoft.com/office/2011/relationships/chartStyle" Target="style483.xml"/></Relationships>
</file>

<file path=xl/charts/_rels/chart484.xml.rels><?xml version="1.0" encoding="UTF-8" standalone="yes"?>
<Relationships xmlns="http://schemas.openxmlformats.org/package/2006/relationships"><Relationship Id="rId2" Type="http://schemas.microsoft.com/office/2011/relationships/chartColorStyle" Target="colors484.xml"/><Relationship Id="rId1" Type="http://schemas.microsoft.com/office/2011/relationships/chartStyle" Target="style484.xml"/></Relationships>
</file>

<file path=xl/charts/_rels/chart485.xml.rels><?xml version="1.0" encoding="UTF-8" standalone="yes"?>
<Relationships xmlns="http://schemas.openxmlformats.org/package/2006/relationships"><Relationship Id="rId2" Type="http://schemas.microsoft.com/office/2011/relationships/chartColorStyle" Target="colors485.xml"/><Relationship Id="rId1" Type="http://schemas.microsoft.com/office/2011/relationships/chartStyle" Target="style485.xml"/></Relationships>
</file>

<file path=xl/charts/_rels/chart486.xml.rels><?xml version="1.0" encoding="UTF-8" standalone="yes"?>
<Relationships xmlns="http://schemas.openxmlformats.org/package/2006/relationships"><Relationship Id="rId2" Type="http://schemas.microsoft.com/office/2011/relationships/chartColorStyle" Target="colors486.xml"/><Relationship Id="rId1" Type="http://schemas.microsoft.com/office/2011/relationships/chartStyle" Target="style486.xml"/></Relationships>
</file>

<file path=xl/charts/_rels/chart487.xml.rels><?xml version="1.0" encoding="UTF-8" standalone="yes"?>
<Relationships xmlns="http://schemas.openxmlformats.org/package/2006/relationships"><Relationship Id="rId2" Type="http://schemas.microsoft.com/office/2011/relationships/chartColorStyle" Target="colors487.xml"/><Relationship Id="rId1" Type="http://schemas.microsoft.com/office/2011/relationships/chartStyle" Target="style487.xml"/></Relationships>
</file>

<file path=xl/charts/_rels/chart488.xml.rels><?xml version="1.0" encoding="UTF-8" standalone="yes"?>
<Relationships xmlns="http://schemas.openxmlformats.org/package/2006/relationships"><Relationship Id="rId2" Type="http://schemas.microsoft.com/office/2011/relationships/chartColorStyle" Target="colors488.xml"/><Relationship Id="rId1" Type="http://schemas.microsoft.com/office/2011/relationships/chartStyle" Target="style488.xml"/></Relationships>
</file>

<file path=xl/charts/_rels/chart489.xml.rels><?xml version="1.0" encoding="UTF-8" standalone="yes"?>
<Relationships xmlns="http://schemas.openxmlformats.org/package/2006/relationships"><Relationship Id="rId2" Type="http://schemas.microsoft.com/office/2011/relationships/chartColorStyle" Target="colors489.xml"/><Relationship Id="rId1" Type="http://schemas.microsoft.com/office/2011/relationships/chartStyle" Target="style489.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0.xml.rels><?xml version="1.0" encoding="UTF-8" standalone="yes"?>
<Relationships xmlns="http://schemas.openxmlformats.org/package/2006/relationships"><Relationship Id="rId2" Type="http://schemas.microsoft.com/office/2011/relationships/chartColorStyle" Target="colors490.xml"/><Relationship Id="rId1" Type="http://schemas.microsoft.com/office/2011/relationships/chartStyle" Target="style490.xml"/></Relationships>
</file>

<file path=xl/charts/_rels/chart491.xml.rels><?xml version="1.0" encoding="UTF-8" standalone="yes"?>
<Relationships xmlns="http://schemas.openxmlformats.org/package/2006/relationships"><Relationship Id="rId2" Type="http://schemas.microsoft.com/office/2011/relationships/chartColorStyle" Target="colors491.xml"/><Relationship Id="rId1" Type="http://schemas.microsoft.com/office/2011/relationships/chartStyle" Target="style491.xml"/></Relationships>
</file>

<file path=xl/charts/_rels/chart492.xml.rels><?xml version="1.0" encoding="UTF-8" standalone="yes"?>
<Relationships xmlns="http://schemas.openxmlformats.org/package/2006/relationships"><Relationship Id="rId2" Type="http://schemas.microsoft.com/office/2011/relationships/chartColorStyle" Target="colors492.xml"/><Relationship Id="rId1" Type="http://schemas.microsoft.com/office/2011/relationships/chartStyle" Target="style492.xml"/></Relationships>
</file>

<file path=xl/charts/_rels/chart493.xml.rels><?xml version="1.0" encoding="UTF-8" standalone="yes"?>
<Relationships xmlns="http://schemas.openxmlformats.org/package/2006/relationships"><Relationship Id="rId2" Type="http://schemas.microsoft.com/office/2011/relationships/chartColorStyle" Target="colors493.xml"/><Relationship Id="rId1" Type="http://schemas.microsoft.com/office/2011/relationships/chartStyle" Target="style493.xml"/></Relationships>
</file>

<file path=xl/charts/_rels/chart494.xml.rels><?xml version="1.0" encoding="UTF-8" standalone="yes"?>
<Relationships xmlns="http://schemas.openxmlformats.org/package/2006/relationships"><Relationship Id="rId2" Type="http://schemas.microsoft.com/office/2011/relationships/chartColorStyle" Target="colors494.xml"/><Relationship Id="rId1" Type="http://schemas.microsoft.com/office/2011/relationships/chartStyle" Target="style494.xml"/></Relationships>
</file>

<file path=xl/charts/_rels/chart495.xml.rels><?xml version="1.0" encoding="UTF-8" standalone="yes"?>
<Relationships xmlns="http://schemas.openxmlformats.org/package/2006/relationships"><Relationship Id="rId2" Type="http://schemas.microsoft.com/office/2011/relationships/chartColorStyle" Target="colors495.xml"/><Relationship Id="rId1" Type="http://schemas.microsoft.com/office/2011/relationships/chartStyle" Target="style495.xml"/></Relationships>
</file>

<file path=xl/charts/_rels/chart496.xml.rels><?xml version="1.0" encoding="UTF-8" standalone="yes"?>
<Relationships xmlns="http://schemas.openxmlformats.org/package/2006/relationships"><Relationship Id="rId2" Type="http://schemas.microsoft.com/office/2011/relationships/chartColorStyle" Target="colors496.xml"/><Relationship Id="rId1" Type="http://schemas.microsoft.com/office/2011/relationships/chartStyle" Target="style496.xml"/></Relationships>
</file>

<file path=xl/charts/_rels/chart497.xml.rels><?xml version="1.0" encoding="UTF-8" standalone="yes"?>
<Relationships xmlns="http://schemas.openxmlformats.org/package/2006/relationships"><Relationship Id="rId2" Type="http://schemas.microsoft.com/office/2011/relationships/chartColorStyle" Target="colors497.xml"/><Relationship Id="rId1" Type="http://schemas.microsoft.com/office/2011/relationships/chartStyle" Target="style497.xml"/></Relationships>
</file>

<file path=xl/charts/_rels/chart498.xml.rels><?xml version="1.0" encoding="UTF-8" standalone="yes"?>
<Relationships xmlns="http://schemas.openxmlformats.org/package/2006/relationships"><Relationship Id="rId2" Type="http://schemas.microsoft.com/office/2011/relationships/chartColorStyle" Target="colors498.xml"/><Relationship Id="rId1" Type="http://schemas.microsoft.com/office/2011/relationships/chartStyle" Target="style498.xml"/></Relationships>
</file>

<file path=xl/charts/_rels/chart499.xml.rels><?xml version="1.0" encoding="UTF-8" standalone="yes"?>
<Relationships xmlns="http://schemas.openxmlformats.org/package/2006/relationships"><Relationship Id="rId2" Type="http://schemas.microsoft.com/office/2011/relationships/chartColorStyle" Target="colors499.xml"/><Relationship Id="rId1" Type="http://schemas.microsoft.com/office/2011/relationships/chartStyle" Target="style49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00.xml.rels><?xml version="1.0" encoding="UTF-8" standalone="yes"?>
<Relationships xmlns="http://schemas.openxmlformats.org/package/2006/relationships"><Relationship Id="rId2" Type="http://schemas.microsoft.com/office/2011/relationships/chartColorStyle" Target="colors500.xml"/><Relationship Id="rId1" Type="http://schemas.microsoft.com/office/2011/relationships/chartStyle" Target="style500.xml"/></Relationships>
</file>

<file path=xl/charts/_rels/chart501.xml.rels><?xml version="1.0" encoding="UTF-8" standalone="yes"?>
<Relationships xmlns="http://schemas.openxmlformats.org/package/2006/relationships"><Relationship Id="rId2" Type="http://schemas.microsoft.com/office/2011/relationships/chartColorStyle" Target="colors501.xml"/><Relationship Id="rId1" Type="http://schemas.microsoft.com/office/2011/relationships/chartStyle" Target="style501.xml"/></Relationships>
</file>

<file path=xl/charts/_rels/chart502.xml.rels><?xml version="1.0" encoding="UTF-8" standalone="yes"?>
<Relationships xmlns="http://schemas.openxmlformats.org/package/2006/relationships"><Relationship Id="rId2" Type="http://schemas.microsoft.com/office/2011/relationships/chartColorStyle" Target="colors502.xml"/><Relationship Id="rId1" Type="http://schemas.microsoft.com/office/2011/relationships/chartStyle" Target="style502.xml"/></Relationships>
</file>

<file path=xl/charts/_rels/chart503.xml.rels><?xml version="1.0" encoding="UTF-8" standalone="yes"?>
<Relationships xmlns="http://schemas.openxmlformats.org/package/2006/relationships"><Relationship Id="rId2" Type="http://schemas.microsoft.com/office/2011/relationships/chartColorStyle" Target="colors503.xml"/><Relationship Id="rId1" Type="http://schemas.microsoft.com/office/2011/relationships/chartStyle" Target="style503.xml"/></Relationships>
</file>

<file path=xl/charts/_rels/chart504.xml.rels><?xml version="1.0" encoding="UTF-8" standalone="yes"?>
<Relationships xmlns="http://schemas.openxmlformats.org/package/2006/relationships"><Relationship Id="rId2" Type="http://schemas.microsoft.com/office/2011/relationships/chartColorStyle" Target="colors504.xml"/><Relationship Id="rId1" Type="http://schemas.microsoft.com/office/2011/relationships/chartStyle" Target="style504.xml"/></Relationships>
</file>

<file path=xl/charts/_rels/chart505.xml.rels><?xml version="1.0" encoding="UTF-8" standalone="yes"?>
<Relationships xmlns="http://schemas.openxmlformats.org/package/2006/relationships"><Relationship Id="rId2" Type="http://schemas.microsoft.com/office/2011/relationships/chartColorStyle" Target="colors505.xml"/><Relationship Id="rId1" Type="http://schemas.microsoft.com/office/2011/relationships/chartStyle" Target="style505.xml"/></Relationships>
</file>

<file path=xl/charts/_rels/chart506.xml.rels><?xml version="1.0" encoding="UTF-8" standalone="yes"?>
<Relationships xmlns="http://schemas.openxmlformats.org/package/2006/relationships"><Relationship Id="rId2" Type="http://schemas.microsoft.com/office/2011/relationships/chartColorStyle" Target="colors506.xml"/><Relationship Id="rId1" Type="http://schemas.microsoft.com/office/2011/relationships/chartStyle" Target="style506.xml"/></Relationships>
</file>

<file path=xl/charts/_rels/chart507.xml.rels><?xml version="1.0" encoding="UTF-8" standalone="yes"?>
<Relationships xmlns="http://schemas.openxmlformats.org/package/2006/relationships"><Relationship Id="rId2" Type="http://schemas.microsoft.com/office/2011/relationships/chartColorStyle" Target="colors507.xml"/><Relationship Id="rId1" Type="http://schemas.microsoft.com/office/2011/relationships/chartStyle" Target="style507.xml"/></Relationships>
</file>

<file path=xl/charts/_rels/chart508.xml.rels><?xml version="1.0" encoding="UTF-8" standalone="yes"?>
<Relationships xmlns="http://schemas.openxmlformats.org/package/2006/relationships"><Relationship Id="rId2" Type="http://schemas.microsoft.com/office/2011/relationships/chartColorStyle" Target="colors508.xml"/><Relationship Id="rId1" Type="http://schemas.microsoft.com/office/2011/relationships/chartStyle" Target="style508.xml"/></Relationships>
</file>

<file path=xl/charts/_rels/chart509.xml.rels><?xml version="1.0" encoding="UTF-8" standalone="yes"?>
<Relationships xmlns="http://schemas.openxmlformats.org/package/2006/relationships"><Relationship Id="rId2" Type="http://schemas.microsoft.com/office/2011/relationships/chartColorStyle" Target="colors509.xml"/><Relationship Id="rId1" Type="http://schemas.microsoft.com/office/2011/relationships/chartStyle" Target="style509.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0.xml.rels><?xml version="1.0" encoding="UTF-8" standalone="yes"?>
<Relationships xmlns="http://schemas.openxmlformats.org/package/2006/relationships"><Relationship Id="rId2" Type="http://schemas.microsoft.com/office/2011/relationships/chartColorStyle" Target="colors510.xml"/><Relationship Id="rId1" Type="http://schemas.microsoft.com/office/2011/relationships/chartStyle" Target="style510.xml"/></Relationships>
</file>

<file path=xl/charts/_rels/chart511.xml.rels><?xml version="1.0" encoding="UTF-8" standalone="yes"?>
<Relationships xmlns="http://schemas.openxmlformats.org/package/2006/relationships"><Relationship Id="rId2" Type="http://schemas.microsoft.com/office/2011/relationships/chartColorStyle" Target="colors511.xml"/><Relationship Id="rId1" Type="http://schemas.microsoft.com/office/2011/relationships/chartStyle" Target="style511.xml"/></Relationships>
</file>

<file path=xl/charts/_rels/chart512.xml.rels><?xml version="1.0" encoding="UTF-8" standalone="yes"?>
<Relationships xmlns="http://schemas.openxmlformats.org/package/2006/relationships"><Relationship Id="rId2" Type="http://schemas.microsoft.com/office/2011/relationships/chartColorStyle" Target="colors512.xml"/><Relationship Id="rId1" Type="http://schemas.microsoft.com/office/2011/relationships/chartStyle" Target="style512.xml"/></Relationships>
</file>

<file path=xl/charts/_rels/chart513.xml.rels><?xml version="1.0" encoding="UTF-8" standalone="yes"?>
<Relationships xmlns="http://schemas.openxmlformats.org/package/2006/relationships"><Relationship Id="rId2" Type="http://schemas.microsoft.com/office/2011/relationships/chartColorStyle" Target="colors513.xml"/><Relationship Id="rId1" Type="http://schemas.microsoft.com/office/2011/relationships/chartStyle" Target="style513.xml"/></Relationships>
</file>

<file path=xl/charts/_rels/chart514.xml.rels><?xml version="1.0" encoding="UTF-8" standalone="yes"?>
<Relationships xmlns="http://schemas.openxmlformats.org/package/2006/relationships"><Relationship Id="rId2" Type="http://schemas.microsoft.com/office/2011/relationships/chartColorStyle" Target="colors514.xml"/><Relationship Id="rId1" Type="http://schemas.microsoft.com/office/2011/relationships/chartStyle" Target="style514.xml"/></Relationships>
</file>

<file path=xl/charts/_rels/chart515.xml.rels><?xml version="1.0" encoding="UTF-8" standalone="yes"?>
<Relationships xmlns="http://schemas.openxmlformats.org/package/2006/relationships"><Relationship Id="rId2" Type="http://schemas.microsoft.com/office/2011/relationships/chartColorStyle" Target="colors515.xml"/><Relationship Id="rId1" Type="http://schemas.microsoft.com/office/2011/relationships/chartStyle" Target="style515.xml"/></Relationships>
</file>

<file path=xl/charts/_rels/chart516.xml.rels><?xml version="1.0" encoding="UTF-8" standalone="yes"?>
<Relationships xmlns="http://schemas.openxmlformats.org/package/2006/relationships"><Relationship Id="rId2" Type="http://schemas.microsoft.com/office/2011/relationships/chartColorStyle" Target="colors516.xml"/><Relationship Id="rId1" Type="http://schemas.microsoft.com/office/2011/relationships/chartStyle" Target="style516.xml"/></Relationships>
</file>

<file path=xl/charts/_rels/chart517.xml.rels><?xml version="1.0" encoding="UTF-8" standalone="yes"?>
<Relationships xmlns="http://schemas.openxmlformats.org/package/2006/relationships"><Relationship Id="rId2" Type="http://schemas.microsoft.com/office/2011/relationships/chartColorStyle" Target="colors517.xml"/><Relationship Id="rId1" Type="http://schemas.microsoft.com/office/2011/relationships/chartStyle" Target="style517.xml"/></Relationships>
</file>

<file path=xl/charts/_rels/chart518.xml.rels><?xml version="1.0" encoding="UTF-8" standalone="yes"?>
<Relationships xmlns="http://schemas.openxmlformats.org/package/2006/relationships"><Relationship Id="rId2" Type="http://schemas.microsoft.com/office/2011/relationships/chartColorStyle" Target="colors518.xml"/><Relationship Id="rId1" Type="http://schemas.microsoft.com/office/2011/relationships/chartStyle" Target="style518.xml"/></Relationships>
</file>

<file path=xl/charts/_rels/chart519.xml.rels><?xml version="1.0" encoding="UTF-8" standalone="yes"?>
<Relationships xmlns="http://schemas.openxmlformats.org/package/2006/relationships"><Relationship Id="rId2" Type="http://schemas.microsoft.com/office/2011/relationships/chartColorStyle" Target="colors519.xml"/><Relationship Id="rId1" Type="http://schemas.microsoft.com/office/2011/relationships/chartStyle" Target="style519.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0.xml.rels><?xml version="1.0" encoding="UTF-8" standalone="yes"?>
<Relationships xmlns="http://schemas.openxmlformats.org/package/2006/relationships"><Relationship Id="rId2" Type="http://schemas.microsoft.com/office/2011/relationships/chartColorStyle" Target="colors520.xml"/><Relationship Id="rId1" Type="http://schemas.microsoft.com/office/2011/relationships/chartStyle" Target="style520.xml"/></Relationships>
</file>

<file path=xl/charts/_rels/chart521.xml.rels><?xml version="1.0" encoding="UTF-8" standalone="yes"?>
<Relationships xmlns="http://schemas.openxmlformats.org/package/2006/relationships"><Relationship Id="rId2" Type="http://schemas.microsoft.com/office/2011/relationships/chartColorStyle" Target="colors521.xml"/><Relationship Id="rId1" Type="http://schemas.microsoft.com/office/2011/relationships/chartStyle" Target="style521.xml"/></Relationships>
</file>

<file path=xl/charts/_rels/chart522.xml.rels><?xml version="1.0" encoding="UTF-8" standalone="yes"?>
<Relationships xmlns="http://schemas.openxmlformats.org/package/2006/relationships"><Relationship Id="rId2" Type="http://schemas.microsoft.com/office/2011/relationships/chartColorStyle" Target="colors522.xml"/><Relationship Id="rId1" Type="http://schemas.microsoft.com/office/2011/relationships/chartStyle" Target="style522.xml"/></Relationships>
</file>

<file path=xl/charts/_rels/chart523.xml.rels><?xml version="1.0" encoding="UTF-8" standalone="yes"?>
<Relationships xmlns="http://schemas.openxmlformats.org/package/2006/relationships"><Relationship Id="rId2" Type="http://schemas.microsoft.com/office/2011/relationships/chartColorStyle" Target="colors523.xml"/><Relationship Id="rId1" Type="http://schemas.microsoft.com/office/2011/relationships/chartStyle" Target="style523.xml"/></Relationships>
</file>

<file path=xl/charts/_rels/chart524.xml.rels><?xml version="1.0" encoding="UTF-8" standalone="yes"?>
<Relationships xmlns="http://schemas.openxmlformats.org/package/2006/relationships"><Relationship Id="rId2" Type="http://schemas.microsoft.com/office/2011/relationships/chartColorStyle" Target="colors524.xml"/><Relationship Id="rId1" Type="http://schemas.microsoft.com/office/2011/relationships/chartStyle" Target="style524.xml"/></Relationships>
</file>

<file path=xl/charts/_rels/chart525.xml.rels><?xml version="1.0" encoding="UTF-8" standalone="yes"?>
<Relationships xmlns="http://schemas.openxmlformats.org/package/2006/relationships"><Relationship Id="rId2" Type="http://schemas.microsoft.com/office/2011/relationships/chartColorStyle" Target="colors525.xml"/><Relationship Id="rId1" Type="http://schemas.microsoft.com/office/2011/relationships/chartStyle" Target="style525.xml"/></Relationships>
</file>

<file path=xl/charts/_rels/chart526.xml.rels><?xml version="1.0" encoding="UTF-8" standalone="yes"?>
<Relationships xmlns="http://schemas.openxmlformats.org/package/2006/relationships"><Relationship Id="rId2" Type="http://schemas.microsoft.com/office/2011/relationships/chartColorStyle" Target="colors526.xml"/><Relationship Id="rId1" Type="http://schemas.microsoft.com/office/2011/relationships/chartStyle" Target="style526.xml"/></Relationships>
</file>

<file path=xl/charts/_rels/chart527.xml.rels><?xml version="1.0" encoding="UTF-8" standalone="yes"?>
<Relationships xmlns="http://schemas.openxmlformats.org/package/2006/relationships"><Relationship Id="rId2" Type="http://schemas.microsoft.com/office/2011/relationships/chartColorStyle" Target="colors527.xml"/><Relationship Id="rId1" Type="http://schemas.microsoft.com/office/2011/relationships/chartStyle" Target="style527.xml"/></Relationships>
</file>

<file path=xl/charts/_rels/chart528.xml.rels><?xml version="1.0" encoding="UTF-8" standalone="yes"?>
<Relationships xmlns="http://schemas.openxmlformats.org/package/2006/relationships"><Relationship Id="rId2" Type="http://schemas.microsoft.com/office/2011/relationships/chartColorStyle" Target="colors528.xml"/><Relationship Id="rId1" Type="http://schemas.microsoft.com/office/2011/relationships/chartStyle" Target="style528.xml"/></Relationships>
</file>

<file path=xl/charts/_rels/chart529.xml.rels><?xml version="1.0" encoding="UTF-8" standalone="yes"?>
<Relationships xmlns="http://schemas.openxmlformats.org/package/2006/relationships"><Relationship Id="rId2" Type="http://schemas.microsoft.com/office/2011/relationships/chartColorStyle" Target="colors529.xml"/><Relationship Id="rId1" Type="http://schemas.microsoft.com/office/2011/relationships/chartStyle" Target="style529.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0.xml.rels><?xml version="1.0" encoding="UTF-8" standalone="yes"?>
<Relationships xmlns="http://schemas.openxmlformats.org/package/2006/relationships"><Relationship Id="rId2" Type="http://schemas.microsoft.com/office/2011/relationships/chartColorStyle" Target="colors530.xml"/><Relationship Id="rId1" Type="http://schemas.microsoft.com/office/2011/relationships/chartStyle" Target="style530.xml"/></Relationships>
</file>

<file path=xl/charts/_rels/chart531.xml.rels><?xml version="1.0" encoding="UTF-8" standalone="yes"?>
<Relationships xmlns="http://schemas.openxmlformats.org/package/2006/relationships"><Relationship Id="rId2" Type="http://schemas.microsoft.com/office/2011/relationships/chartColorStyle" Target="colors531.xml"/><Relationship Id="rId1" Type="http://schemas.microsoft.com/office/2011/relationships/chartStyle" Target="style531.xml"/></Relationships>
</file>

<file path=xl/charts/_rels/chart532.xml.rels><?xml version="1.0" encoding="UTF-8" standalone="yes"?>
<Relationships xmlns="http://schemas.openxmlformats.org/package/2006/relationships"><Relationship Id="rId2" Type="http://schemas.microsoft.com/office/2011/relationships/chartColorStyle" Target="colors532.xml"/><Relationship Id="rId1" Type="http://schemas.microsoft.com/office/2011/relationships/chartStyle" Target="style532.xml"/></Relationships>
</file>

<file path=xl/charts/_rels/chart533.xml.rels><?xml version="1.0" encoding="UTF-8" standalone="yes"?>
<Relationships xmlns="http://schemas.openxmlformats.org/package/2006/relationships"><Relationship Id="rId2" Type="http://schemas.microsoft.com/office/2011/relationships/chartColorStyle" Target="colors533.xml"/><Relationship Id="rId1" Type="http://schemas.microsoft.com/office/2011/relationships/chartStyle" Target="style533.xml"/></Relationships>
</file>

<file path=xl/charts/_rels/chart534.xml.rels><?xml version="1.0" encoding="UTF-8" standalone="yes"?>
<Relationships xmlns="http://schemas.openxmlformats.org/package/2006/relationships"><Relationship Id="rId2" Type="http://schemas.microsoft.com/office/2011/relationships/chartColorStyle" Target="colors534.xml"/><Relationship Id="rId1" Type="http://schemas.microsoft.com/office/2011/relationships/chartStyle" Target="style534.xml"/></Relationships>
</file>

<file path=xl/charts/_rels/chart535.xml.rels><?xml version="1.0" encoding="UTF-8" standalone="yes"?>
<Relationships xmlns="http://schemas.openxmlformats.org/package/2006/relationships"><Relationship Id="rId2" Type="http://schemas.microsoft.com/office/2011/relationships/chartColorStyle" Target="colors535.xml"/><Relationship Id="rId1" Type="http://schemas.microsoft.com/office/2011/relationships/chartStyle" Target="style535.xml"/></Relationships>
</file>

<file path=xl/charts/_rels/chart536.xml.rels><?xml version="1.0" encoding="UTF-8" standalone="yes"?>
<Relationships xmlns="http://schemas.openxmlformats.org/package/2006/relationships"><Relationship Id="rId2" Type="http://schemas.microsoft.com/office/2011/relationships/chartColorStyle" Target="colors536.xml"/><Relationship Id="rId1" Type="http://schemas.microsoft.com/office/2011/relationships/chartStyle" Target="style536.xml"/></Relationships>
</file>

<file path=xl/charts/_rels/chart537.xml.rels><?xml version="1.0" encoding="UTF-8" standalone="yes"?>
<Relationships xmlns="http://schemas.openxmlformats.org/package/2006/relationships"><Relationship Id="rId2" Type="http://schemas.microsoft.com/office/2011/relationships/chartColorStyle" Target="colors537.xml"/><Relationship Id="rId1" Type="http://schemas.microsoft.com/office/2011/relationships/chartStyle" Target="style537.xml"/></Relationships>
</file>

<file path=xl/charts/_rels/chart538.xml.rels><?xml version="1.0" encoding="UTF-8" standalone="yes"?>
<Relationships xmlns="http://schemas.openxmlformats.org/package/2006/relationships"><Relationship Id="rId2" Type="http://schemas.microsoft.com/office/2011/relationships/chartColorStyle" Target="colors538.xml"/><Relationship Id="rId1" Type="http://schemas.microsoft.com/office/2011/relationships/chartStyle" Target="style538.xml"/></Relationships>
</file>

<file path=xl/charts/_rels/chart539.xml.rels><?xml version="1.0" encoding="UTF-8" standalone="yes"?>
<Relationships xmlns="http://schemas.openxmlformats.org/package/2006/relationships"><Relationship Id="rId2" Type="http://schemas.microsoft.com/office/2011/relationships/chartColorStyle" Target="colors539.xml"/><Relationship Id="rId1" Type="http://schemas.microsoft.com/office/2011/relationships/chartStyle" Target="style539.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0.xml.rels><?xml version="1.0" encoding="UTF-8" standalone="yes"?>
<Relationships xmlns="http://schemas.openxmlformats.org/package/2006/relationships"><Relationship Id="rId2" Type="http://schemas.microsoft.com/office/2011/relationships/chartColorStyle" Target="colors540.xml"/><Relationship Id="rId1" Type="http://schemas.microsoft.com/office/2011/relationships/chartStyle" Target="style540.xml"/></Relationships>
</file>

<file path=xl/charts/_rels/chart541.xml.rels><?xml version="1.0" encoding="UTF-8" standalone="yes"?>
<Relationships xmlns="http://schemas.openxmlformats.org/package/2006/relationships"><Relationship Id="rId2" Type="http://schemas.microsoft.com/office/2011/relationships/chartColorStyle" Target="colors541.xml"/><Relationship Id="rId1" Type="http://schemas.microsoft.com/office/2011/relationships/chartStyle" Target="style541.xml"/></Relationships>
</file>

<file path=xl/charts/_rels/chart542.xml.rels><?xml version="1.0" encoding="UTF-8" standalone="yes"?>
<Relationships xmlns="http://schemas.openxmlformats.org/package/2006/relationships"><Relationship Id="rId2" Type="http://schemas.microsoft.com/office/2011/relationships/chartColorStyle" Target="colors542.xml"/><Relationship Id="rId1" Type="http://schemas.microsoft.com/office/2011/relationships/chartStyle" Target="style542.xml"/></Relationships>
</file>

<file path=xl/charts/_rels/chart543.xml.rels><?xml version="1.0" encoding="UTF-8" standalone="yes"?>
<Relationships xmlns="http://schemas.openxmlformats.org/package/2006/relationships"><Relationship Id="rId2" Type="http://schemas.microsoft.com/office/2011/relationships/chartColorStyle" Target="colors543.xml"/><Relationship Id="rId1" Type="http://schemas.microsoft.com/office/2011/relationships/chartStyle" Target="style543.xml"/></Relationships>
</file>

<file path=xl/charts/_rels/chart544.xml.rels><?xml version="1.0" encoding="UTF-8" standalone="yes"?>
<Relationships xmlns="http://schemas.openxmlformats.org/package/2006/relationships"><Relationship Id="rId2" Type="http://schemas.microsoft.com/office/2011/relationships/chartColorStyle" Target="colors544.xml"/><Relationship Id="rId1" Type="http://schemas.microsoft.com/office/2011/relationships/chartStyle" Target="style544.xml"/></Relationships>
</file>

<file path=xl/charts/_rels/chart545.xml.rels><?xml version="1.0" encoding="UTF-8" standalone="yes"?>
<Relationships xmlns="http://schemas.openxmlformats.org/package/2006/relationships"><Relationship Id="rId2" Type="http://schemas.microsoft.com/office/2011/relationships/chartColorStyle" Target="colors545.xml"/><Relationship Id="rId1" Type="http://schemas.microsoft.com/office/2011/relationships/chartStyle" Target="style545.xml"/></Relationships>
</file>

<file path=xl/charts/_rels/chart546.xml.rels><?xml version="1.0" encoding="UTF-8" standalone="yes"?>
<Relationships xmlns="http://schemas.openxmlformats.org/package/2006/relationships"><Relationship Id="rId2" Type="http://schemas.microsoft.com/office/2011/relationships/chartColorStyle" Target="colors546.xml"/><Relationship Id="rId1" Type="http://schemas.microsoft.com/office/2011/relationships/chartStyle" Target="style546.xml"/></Relationships>
</file>

<file path=xl/charts/_rels/chart547.xml.rels><?xml version="1.0" encoding="UTF-8" standalone="yes"?>
<Relationships xmlns="http://schemas.openxmlformats.org/package/2006/relationships"><Relationship Id="rId2" Type="http://schemas.microsoft.com/office/2011/relationships/chartColorStyle" Target="colors547.xml"/><Relationship Id="rId1" Type="http://schemas.microsoft.com/office/2011/relationships/chartStyle" Target="style547.xml"/></Relationships>
</file>

<file path=xl/charts/_rels/chart548.xml.rels><?xml version="1.0" encoding="UTF-8" standalone="yes"?>
<Relationships xmlns="http://schemas.openxmlformats.org/package/2006/relationships"><Relationship Id="rId2" Type="http://schemas.microsoft.com/office/2011/relationships/chartColorStyle" Target="colors548.xml"/><Relationship Id="rId1" Type="http://schemas.microsoft.com/office/2011/relationships/chartStyle" Target="style548.xml"/></Relationships>
</file>

<file path=xl/charts/_rels/chart549.xml.rels><?xml version="1.0" encoding="UTF-8" standalone="yes"?>
<Relationships xmlns="http://schemas.openxmlformats.org/package/2006/relationships"><Relationship Id="rId2" Type="http://schemas.microsoft.com/office/2011/relationships/chartColorStyle" Target="colors549.xml"/><Relationship Id="rId1" Type="http://schemas.microsoft.com/office/2011/relationships/chartStyle" Target="style549.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0.xml.rels><?xml version="1.0" encoding="UTF-8" standalone="yes"?>
<Relationships xmlns="http://schemas.openxmlformats.org/package/2006/relationships"><Relationship Id="rId2" Type="http://schemas.microsoft.com/office/2011/relationships/chartColorStyle" Target="colors550.xml"/><Relationship Id="rId1" Type="http://schemas.microsoft.com/office/2011/relationships/chartStyle" Target="style550.xml"/></Relationships>
</file>

<file path=xl/charts/_rels/chart551.xml.rels><?xml version="1.0" encoding="UTF-8" standalone="yes"?>
<Relationships xmlns="http://schemas.openxmlformats.org/package/2006/relationships"><Relationship Id="rId2" Type="http://schemas.microsoft.com/office/2011/relationships/chartColorStyle" Target="colors551.xml"/><Relationship Id="rId1" Type="http://schemas.microsoft.com/office/2011/relationships/chartStyle" Target="style551.xml"/></Relationships>
</file>

<file path=xl/charts/_rels/chart552.xml.rels><?xml version="1.0" encoding="UTF-8" standalone="yes"?>
<Relationships xmlns="http://schemas.openxmlformats.org/package/2006/relationships"><Relationship Id="rId2" Type="http://schemas.microsoft.com/office/2011/relationships/chartColorStyle" Target="colors552.xml"/><Relationship Id="rId1" Type="http://schemas.microsoft.com/office/2011/relationships/chartStyle" Target="style552.xml"/></Relationships>
</file>

<file path=xl/charts/_rels/chart553.xml.rels><?xml version="1.0" encoding="UTF-8" standalone="yes"?>
<Relationships xmlns="http://schemas.openxmlformats.org/package/2006/relationships"><Relationship Id="rId2" Type="http://schemas.microsoft.com/office/2011/relationships/chartColorStyle" Target="colors553.xml"/><Relationship Id="rId1" Type="http://schemas.microsoft.com/office/2011/relationships/chartStyle" Target="style553.xml"/></Relationships>
</file>

<file path=xl/charts/_rels/chart554.xml.rels><?xml version="1.0" encoding="UTF-8" standalone="yes"?>
<Relationships xmlns="http://schemas.openxmlformats.org/package/2006/relationships"><Relationship Id="rId2" Type="http://schemas.microsoft.com/office/2011/relationships/chartColorStyle" Target="colors554.xml"/><Relationship Id="rId1" Type="http://schemas.microsoft.com/office/2011/relationships/chartStyle" Target="style554.xml"/></Relationships>
</file>

<file path=xl/charts/_rels/chart555.xml.rels><?xml version="1.0" encoding="UTF-8" standalone="yes"?>
<Relationships xmlns="http://schemas.openxmlformats.org/package/2006/relationships"><Relationship Id="rId2" Type="http://schemas.microsoft.com/office/2011/relationships/chartColorStyle" Target="colors555.xml"/><Relationship Id="rId1" Type="http://schemas.microsoft.com/office/2011/relationships/chartStyle" Target="style555.xml"/></Relationships>
</file>

<file path=xl/charts/_rels/chart556.xml.rels><?xml version="1.0" encoding="UTF-8" standalone="yes"?>
<Relationships xmlns="http://schemas.openxmlformats.org/package/2006/relationships"><Relationship Id="rId2" Type="http://schemas.microsoft.com/office/2011/relationships/chartColorStyle" Target="colors556.xml"/><Relationship Id="rId1" Type="http://schemas.microsoft.com/office/2011/relationships/chartStyle" Target="style556.xml"/></Relationships>
</file>

<file path=xl/charts/_rels/chart557.xml.rels><?xml version="1.0" encoding="UTF-8" standalone="yes"?>
<Relationships xmlns="http://schemas.openxmlformats.org/package/2006/relationships"><Relationship Id="rId2" Type="http://schemas.microsoft.com/office/2011/relationships/chartColorStyle" Target="colors557.xml"/><Relationship Id="rId1" Type="http://schemas.microsoft.com/office/2011/relationships/chartStyle" Target="style557.xml"/></Relationships>
</file>

<file path=xl/charts/_rels/chart558.xml.rels><?xml version="1.0" encoding="UTF-8" standalone="yes"?>
<Relationships xmlns="http://schemas.openxmlformats.org/package/2006/relationships"><Relationship Id="rId2" Type="http://schemas.microsoft.com/office/2011/relationships/chartColorStyle" Target="colors558.xml"/><Relationship Id="rId1" Type="http://schemas.microsoft.com/office/2011/relationships/chartStyle" Target="style558.xml"/></Relationships>
</file>

<file path=xl/charts/_rels/chart559.xml.rels><?xml version="1.0" encoding="UTF-8" standalone="yes"?>
<Relationships xmlns="http://schemas.openxmlformats.org/package/2006/relationships"><Relationship Id="rId2" Type="http://schemas.microsoft.com/office/2011/relationships/chartColorStyle" Target="colors559.xml"/><Relationship Id="rId1" Type="http://schemas.microsoft.com/office/2011/relationships/chartStyle" Target="style559.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0.xml.rels><?xml version="1.0" encoding="UTF-8" standalone="yes"?>
<Relationships xmlns="http://schemas.openxmlformats.org/package/2006/relationships"><Relationship Id="rId2" Type="http://schemas.microsoft.com/office/2011/relationships/chartColorStyle" Target="colors560.xml"/><Relationship Id="rId1" Type="http://schemas.microsoft.com/office/2011/relationships/chartStyle" Target="style560.xml"/></Relationships>
</file>

<file path=xl/charts/_rels/chart561.xml.rels><?xml version="1.0" encoding="UTF-8" standalone="yes"?>
<Relationships xmlns="http://schemas.openxmlformats.org/package/2006/relationships"><Relationship Id="rId2" Type="http://schemas.microsoft.com/office/2011/relationships/chartColorStyle" Target="colors561.xml"/><Relationship Id="rId1" Type="http://schemas.microsoft.com/office/2011/relationships/chartStyle" Target="style561.xml"/></Relationships>
</file>

<file path=xl/charts/_rels/chart562.xml.rels><?xml version="1.0" encoding="UTF-8" standalone="yes"?>
<Relationships xmlns="http://schemas.openxmlformats.org/package/2006/relationships"><Relationship Id="rId2" Type="http://schemas.microsoft.com/office/2011/relationships/chartColorStyle" Target="colors562.xml"/><Relationship Id="rId1" Type="http://schemas.microsoft.com/office/2011/relationships/chartStyle" Target="style562.xml"/></Relationships>
</file>

<file path=xl/charts/_rels/chart563.xml.rels><?xml version="1.0" encoding="UTF-8" standalone="yes"?>
<Relationships xmlns="http://schemas.openxmlformats.org/package/2006/relationships"><Relationship Id="rId2" Type="http://schemas.microsoft.com/office/2011/relationships/chartColorStyle" Target="colors563.xml"/><Relationship Id="rId1" Type="http://schemas.microsoft.com/office/2011/relationships/chartStyle" Target="style563.xml"/></Relationships>
</file>

<file path=xl/charts/_rels/chart564.xml.rels><?xml version="1.0" encoding="UTF-8" standalone="yes"?>
<Relationships xmlns="http://schemas.openxmlformats.org/package/2006/relationships"><Relationship Id="rId2" Type="http://schemas.microsoft.com/office/2011/relationships/chartColorStyle" Target="colors564.xml"/><Relationship Id="rId1" Type="http://schemas.microsoft.com/office/2011/relationships/chartStyle" Target="style564.xml"/></Relationships>
</file>

<file path=xl/charts/_rels/chart565.xml.rels><?xml version="1.0" encoding="UTF-8" standalone="yes"?>
<Relationships xmlns="http://schemas.openxmlformats.org/package/2006/relationships"><Relationship Id="rId2" Type="http://schemas.microsoft.com/office/2011/relationships/chartColorStyle" Target="colors565.xml"/><Relationship Id="rId1" Type="http://schemas.microsoft.com/office/2011/relationships/chartStyle" Target="style565.xml"/></Relationships>
</file>

<file path=xl/charts/_rels/chart566.xml.rels><?xml version="1.0" encoding="UTF-8" standalone="yes"?>
<Relationships xmlns="http://schemas.openxmlformats.org/package/2006/relationships"><Relationship Id="rId2" Type="http://schemas.microsoft.com/office/2011/relationships/chartColorStyle" Target="colors566.xml"/><Relationship Id="rId1" Type="http://schemas.microsoft.com/office/2011/relationships/chartStyle" Target="style566.xml"/></Relationships>
</file>

<file path=xl/charts/_rels/chart567.xml.rels><?xml version="1.0" encoding="UTF-8" standalone="yes"?>
<Relationships xmlns="http://schemas.openxmlformats.org/package/2006/relationships"><Relationship Id="rId2" Type="http://schemas.microsoft.com/office/2011/relationships/chartColorStyle" Target="colors567.xml"/><Relationship Id="rId1" Type="http://schemas.microsoft.com/office/2011/relationships/chartStyle" Target="style567.xml"/></Relationships>
</file>

<file path=xl/charts/_rels/chart568.xml.rels><?xml version="1.0" encoding="UTF-8" standalone="yes"?>
<Relationships xmlns="http://schemas.openxmlformats.org/package/2006/relationships"><Relationship Id="rId2" Type="http://schemas.microsoft.com/office/2011/relationships/chartColorStyle" Target="colors568.xml"/><Relationship Id="rId1" Type="http://schemas.microsoft.com/office/2011/relationships/chartStyle" Target="style568.xml"/></Relationships>
</file>

<file path=xl/charts/_rels/chart569.xml.rels><?xml version="1.0" encoding="UTF-8" standalone="yes"?>
<Relationships xmlns="http://schemas.openxmlformats.org/package/2006/relationships"><Relationship Id="rId2" Type="http://schemas.microsoft.com/office/2011/relationships/chartColorStyle" Target="colors569.xml"/><Relationship Id="rId1" Type="http://schemas.microsoft.com/office/2011/relationships/chartStyle" Target="style569.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0.xml.rels><?xml version="1.0" encoding="UTF-8" standalone="yes"?>
<Relationships xmlns="http://schemas.openxmlformats.org/package/2006/relationships"><Relationship Id="rId2" Type="http://schemas.microsoft.com/office/2011/relationships/chartColorStyle" Target="colors570.xml"/><Relationship Id="rId1" Type="http://schemas.microsoft.com/office/2011/relationships/chartStyle" Target="style570.xml"/></Relationships>
</file>

<file path=xl/charts/_rels/chart571.xml.rels><?xml version="1.0" encoding="UTF-8" standalone="yes"?>
<Relationships xmlns="http://schemas.openxmlformats.org/package/2006/relationships"><Relationship Id="rId2" Type="http://schemas.microsoft.com/office/2011/relationships/chartColorStyle" Target="colors571.xml"/><Relationship Id="rId1" Type="http://schemas.microsoft.com/office/2011/relationships/chartStyle" Target="style571.xml"/></Relationships>
</file>

<file path=xl/charts/_rels/chart572.xml.rels><?xml version="1.0" encoding="UTF-8" standalone="yes"?>
<Relationships xmlns="http://schemas.openxmlformats.org/package/2006/relationships"><Relationship Id="rId2" Type="http://schemas.microsoft.com/office/2011/relationships/chartColorStyle" Target="colors572.xml"/><Relationship Id="rId1" Type="http://schemas.microsoft.com/office/2011/relationships/chartStyle" Target="style572.xml"/></Relationships>
</file>

<file path=xl/charts/_rels/chart573.xml.rels><?xml version="1.0" encoding="UTF-8" standalone="yes"?>
<Relationships xmlns="http://schemas.openxmlformats.org/package/2006/relationships"><Relationship Id="rId2" Type="http://schemas.microsoft.com/office/2011/relationships/chartColorStyle" Target="colors573.xml"/><Relationship Id="rId1" Type="http://schemas.microsoft.com/office/2011/relationships/chartStyle" Target="style573.xml"/></Relationships>
</file>

<file path=xl/charts/_rels/chart574.xml.rels><?xml version="1.0" encoding="UTF-8" standalone="yes"?>
<Relationships xmlns="http://schemas.openxmlformats.org/package/2006/relationships"><Relationship Id="rId2" Type="http://schemas.microsoft.com/office/2011/relationships/chartColorStyle" Target="colors574.xml"/><Relationship Id="rId1" Type="http://schemas.microsoft.com/office/2011/relationships/chartStyle" Target="style574.xml"/></Relationships>
</file>

<file path=xl/charts/_rels/chart575.xml.rels><?xml version="1.0" encoding="UTF-8" standalone="yes"?>
<Relationships xmlns="http://schemas.openxmlformats.org/package/2006/relationships"><Relationship Id="rId2" Type="http://schemas.microsoft.com/office/2011/relationships/chartColorStyle" Target="colors575.xml"/><Relationship Id="rId1" Type="http://schemas.microsoft.com/office/2011/relationships/chartStyle" Target="style575.xml"/></Relationships>
</file>

<file path=xl/charts/_rels/chart576.xml.rels><?xml version="1.0" encoding="UTF-8" standalone="yes"?>
<Relationships xmlns="http://schemas.openxmlformats.org/package/2006/relationships"><Relationship Id="rId2" Type="http://schemas.microsoft.com/office/2011/relationships/chartColorStyle" Target="colors576.xml"/><Relationship Id="rId1" Type="http://schemas.microsoft.com/office/2011/relationships/chartStyle" Target="style576.xml"/></Relationships>
</file>

<file path=xl/charts/_rels/chart577.xml.rels><?xml version="1.0" encoding="UTF-8" standalone="yes"?>
<Relationships xmlns="http://schemas.openxmlformats.org/package/2006/relationships"><Relationship Id="rId2" Type="http://schemas.microsoft.com/office/2011/relationships/chartColorStyle" Target="colors577.xml"/><Relationship Id="rId1" Type="http://schemas.microsoft.com/office/2011/relationships/chartStyle" Target="style577.xml"/></Relationships>
</file>

<file path=xl/charts/_rels/chart578.xml.rels><?xml version="1.0" encoding="UTF-8" standalone="yes"?>
<Relationships xmlns="http://schemas.openxmlformats.org/package/2006/relationships"><Relationship Id="rId2" Type="http://schemas.microsoft.com/office/2011/relationships/chartColorStyle" Target="colors578.xml"/><Relationship Id="rId1" Type="http://schemas.microsoft.com/office/2011/relationships/chartStyle" Target="style578.xml"/></Relationships>
</file>

<file path=xl/charts/_rels/chart579.xml.rels><?xml version="1.0" encoding="UTF-8" standalone="yes"?>
<Relationships xmlns="http://schemas.openxmlformats.org/package/2006/relationships"><Relationship Id="rId2" Type="http://schemas.microsoft.com/office/2011/relationships/chartColorStyle" Target="colors579.xml"/><Relationship Id="rId1" Type="http://schemas.microsoft.com/office/2011/relationships/chartStyle" Target="style579.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0.xml.rels><?xml version="1.0" encoding="UTF-8" standalone="yes"?>
<Relationships xmlns="http://schemas.openxmlformats.org/package/2006/relationships"><Relationship Id="rId2" Type="http://schemas.microsoft.com/office/2011/relationships/chartColorStyle" Target="colors580.xml"/><Relationship Id="rId1" Type="http://schemas.microsoft.com/office/2011/relationships/chartStyle" Target="style580.xml"/></Relationships>
</file>

<file path=xl/charts/_rels/chart581.xml.rels><?xml version="1.0" encoding="UTF-8" standalone="yes"?>
<Relationships xmlns="http://schemas.openxmlformats.org/package/2006/relationships"><Relationship Id="rId2" Type="http://schemas.microsoft.com/office/2011/relationships/chartColorStyle" Target="colors581.xml"/><Relationship Id="rId1" Type="http://schemas.microsoft.com/office/2011/relationships/chartStyle" Target="style581.xml"/></Relationships>
</file>

<file path=xl/charts/_rels/chart582.xml.rels><?xml version="1.0" encoding="UTF-8" standalone="yes"?>
<Relationships xmlns="http://schemas.openxmlformats.org/package/2006/relationships"><Relationship Id="rId2" Type="http://schemas.microsoft.com/office/2011/relationships/chartColorStyle" Target="colors582.xml"/><Relationship Id="rId1" Type="http://schemas.microsoft.com/office/2011/relationships/chartStyle" Target="style582.xml"/></Relationships>
</file>

<file path=xl/charts/_rels/chart583.xml.rels><?xml version="1.0" encoding="UTF-8" standalone="yes"?>
<Relationships xmlns="http://schemas.openxmlformats.org/package/2006/relationships"><Relationship Id="rId2" Type="http://schemas.microsoft.com/office/2011/relationships/chartColorStyle" Target="colors583.xml"/><Relationship Id="rId1" Type="http://schemas.microsoft.com/office/2011/relationships/chartStyle" Target="style583.xml"/></Relationships>
</file>

<file path=xl/charts/_rels/chart584.xml.rels><?xml version="1.0" encoding="UTF-8" standalone="yes"?>
<Relationships xmlns="http://schemas.openxmlformats.org/package/2006/relationships"><Relationship Id="rId2" Type="http://schemas.microsoft.com/office/2011/relationships/chartColorStyle" Target="colors584.xml"/><Relationship Id="rId1" Type="http://schemas.microsoft.com/office/2011/relationships/chartStyle" Target="style584.xml"/></Relationships>
</file>

<file path=xl/charts/_rels/chart585.xml.rels><?xml version="1.0" encoding="UTF-8" standalone="yes"?>
<Relationships xmlns="http://schemas.openxmlformats.org/package/2006/relationships"><Relationship Id="rId2" Type="http://schemas.microsoft.com/office/2011/relationships/chartColorStyle" Target="colors585.xml"/><Relationship Id="rId1" Type="http://schemas.microsoft.com/office/2011/relationships/chartStyle" Target="style585.xml"/></Relationships>
</file>

<file path=xl/charts/_rels/chart586.xml.rels><?xml version="1.0" encoding="UTF-8" standalone="yes"?>
<Relationships xmlns="http://schemas.openxmlformats.org/package/2006/relationships"><Relationship Id="rId2" Type="http://schemas.microsoft.com/office/2011/relationships/chartColorStyle" Target="colors586.xml"/><Relationship Id="rId1" Type="http://schemas.microsoft.com/office/2011/relationships/chartStyle" Target="style586.xml"/></Relationships>
</file>

<file path=xl/charts/_rels/chart587.xml.rels><?xml version="1.0" encoding="UTF-8" standalone="yes"?>
<Relationships xmlns="http://schemas.openxmlformats.org/package/2006/relationships"><Relationship Id="rId2" Type="http://schemas.microsoft.com/office/2011/relationships/chartColorStyle" Target="colors587.xml"/><Relationship Id="rId1" Type="http://schemas.microsoft.com/office/2011/relationships/chartStyle" Target="style587.xml"/></Relationships>
</file>

<file path=xl/charts/_rels/chart588.xml.rels><?xml version="1.0" encoding="UTF-8" standalone="yes"?>
<Relationships xmlns="http://schemas.openxmlformats.org/package/2006/relationships"><Relationship Id="rId2" Type="http://schemas.microsoft.com/office/2011/relationships/chartColorStyle" Target="colors588.xml"/><Relationship Id="rId1" Type="http://schemas.microsoft.com/office/2011/relationships/chartStyle" Target="style588.xml"/></Relationships>
</file>

<file path=xl/charts/_rels/chart589.xml.rels><?xml version="1.0" encoding="UTF-8" standalone="yes"?>
<Relationships xmlns="http://schemas.openxmlformats.org/package/2006/relationships"><Relationship Id="rId2" Type="http://schemas.microsoft.com/office/2011/relationships/chartColorStyle" Target="colors589.xml"/><Relationship Id="rId1" Type="http://schemas.microsoft.com/office/2011/relationships/chartStyle" Target="style589.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0.xml.rels><?xml version="1.0" encoding="UTF-8" standalone="yes"?>
<Relationships xmlns="http://schemas.openxmlformats.org/package/2006/relationships"><Relationship Id="rId2" Type="http://schemas.microsoft.com/office/2011/relationships/chartColorStyle" Target="colors590.xml"/><Relationship Id="rId1" Type="http://schemas.microsoft.com/office/2011/relationships/chartStyle" Target="style590.xml"/></Relationships>
</file>

<file path=xl/charts/_rels/chart591.xml.rels><?xml version="1.0" encoding="UTF-8" standalone="yes"?>
<Relationships xmlns="http://schemas.openxmlformats.org/package/2006/relationships"><Relationship Id="rId2" Type="http://schemas.microsoft.com/office/2011/relationships/chartColorStyle" Target="colors591.xml"/><Relationship Id="rId1" Type="http://schemas.microsoft.com/office/2011/relationships/chartStyle" Target="style591.xml"/></Relationships>
</file>

<file path=xl/charts/_rels/chart592.xml.rels><?xml version="1.0" encoding="UTF-8" standalone="yes"?>
<Relationships xmlns="http://schemas.openxmlformats.org/package/2006/relationships"><Relationship Id="rId2" Type="http://schemas.microsoft.com/office/2011/relationships/chartColorStyle" Target="colors592.xml"/><Relationship Id="rId1" Type="http://schemas.microsoft.com/office/2011/relationships/chartStyle" Target="style592.xml"/></Relationships>
</file>

<file path=xl/charts/_rels/chart593.xml.rels><?xml version="1.0" encoding="UTF-8" standalone="yes"?>
<Relationships xmlns="http://schemas.openxmlformats.org/package/2006/relationships"><Relationship Id="rId2" Type="http://schemas.microsoft.com/office/2011/relationships/chartColorStyle" Target="colors593.xml"/><Relationship Id="rId1" Type="http://schemas.microsoft.com/office/2011/relationships/chartStyle" Target="style593.xml"/></Relationships>
</file>

<file path=xl/charts/_rels/chart594.xml.rels><?xml version="1.0" encoding="UTF-8" standalone="yes"?>
<Relationships xmlns="http://schemas.openxmlformats.org/package/2006/relationships"><Relationship Id="rId2" Type="http://schemas.microsoft.com/office/2011/relationships/chartColorStyle" Target="colors594.xml"/><Relationship Id="rId1" Type="http://schemas.microsoft.com/office/2011/relationships/chartStyle" Target="style594.xml"/></Relationships>
</file>

<file path=xl/charts/_rels/chart595.xml.rels><?xml version="1.0" encoding="UTF-8" standalone="yes"?>
<Relationships xmlns="http://schemas.openxmlformats.org/package/2006/relationships"><Relationship Id="rId2" Type="http://schemas.microsoft.com/office/2011/relationships/chartColorStyle" Target="colors595.xml"/><Relationship Id="rId1" Type="http://schemas.microsoft.com/office/2011/relationships/chartStyle" Target="style595.xml"/></Relationships>
</file>

<file path=xl/charts/_rels/chart596.xml.rels><?xml version="1.0" encoding="UTF-8" standalone="yes"?>
<Relationships xmlns="http://schemas.openxmlformats.org/package/2006/relationships"><Relationship Id="rId2" Type="http://schemas.microsoft.com/office/2011/relationships/chartColorStyle" Target="colors596.xml"/><Relationship Id="rId1" Type="http://schemas.microsoft.com/office/2011/relationships/chartStyle" Target="style596.xml"/></Relationships>
</file>

<file path=xl/charts/_rels/chart597.xml.rels><?xml version="1.0" encoding="UTF-8" standalone="yes"?>
<Relationships xmlns="http://schemas.openxmlformats.org/package/2006/relationships"><Relationship Id="rId2" Type="http://schemas.microsoft.com/office/2011/relationships/chartColorStyle" Target="colors597.xml"/><Relationship Id="rId1" Type="http://schemas.microsoft.com/office/2011/relationships/chartStyle" Target="style597.xml"/></Relationships>
</file>

<file path=xl/charts/_rels/chart598.xml.rels><?xml version="1.0" encoding="UTF-8" standalone="yes"?>
<Relationships xmlns="http://schemas.openxmlformats.org/package/2006/relationships"><Relationship Id="rId2" Type="http://schemas.microsoft.com/office/2011/relationships/chartColorStyle" Target="colors598.xml"/><Relationship Id="rId1" Type="http://schemas.microsoft.com/office/2011/relationships/chartStyle" Target="style598.xml"/></Relationships>
</file>

<file path=xl/charts/_rels/chart599.xml.rels><?xml version="1.0" encoding="UTF-8" standalone="yes"?>
<Relationships xmlns="http://schemas.openxmlformats.org/package/2006/relationships"><Relationship Id="rId2" Type="http://schemas.microsoft.com/office/2011/relationships/chartColorStyle" Target="colors599.xml"/><Relationship Id="rId1" Type="http://schemas.microsoft.com/office/2011/relationships/chartStyle" Target="style59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00.xml.rels><?xml version="1.0" encoding="UTF-8" standalone="yes"?>
<Relationships xmlns="http://schemas.openxmlformats.org/package/2006/relationships"><Relationship Id="rId2" Type="http://schemas.microsoft.com/office/2011/relationships/chartColorStyle" Target="colors600.xml"/><Relationship Id="rId1" Type="http://schemas.microsoft.com/office/2011/relationships/chartStyle" Target="style600.xml"/></Relationships>
</file>

<file path=xl/charts/_rels/chart601.xml.rels><?xml version="1.0" encoding="UTF-8" standalone="yes"?>
<Relationships xmlns="http://schemas.openxmlformats.org/package/2006/relationships"><Relationship Id="rId2" Type="http://schemas.microsoft.com/office/2011/relationships/chartColorStyle" Target="colors601.xml"/><Relationship Id="rId1" Type="http://schemas.microsoft.com/office/2011/relationships/chartStyle" Target="style601.xml"/></Relationships>
</file>

<file path=xl/charts/_rels/chart602.xml.rels><?xml version="1.0" encoding="UTF-8" standalone="yes"?>
<Relationships xmlns="http://schemas.openxmlformats.org/package/2006/relationships"><Relationship Id="rId2" Type="http://schemas.microsoft.com/office/2011/relationships/chartColorStyle" Target="colors602.xml"/><Relationship Id="rId1" Type="http://schemas.microsoft.com/office/2011/relationships/chartStyle" Target="style602.xml"/></Relationships>
</file>

<file path=xl/charts/_rels/chart603.xml.rels><?xml version="1.0" encoding="UTF-8" standalone="yes"?>
<Relationships xmlns="http://schemas.openxmlformats.org/package/2006/relationships"><Relationship Id="rId2" Type="http://schemas.microsoft.com/office/2011/relationships/chartColorStyle" Target="colors603.xml"/><Relationship Id="rId1" Type="http://schemas.microsoft.com/office/2011/relationships/chartStyle" Target="style603.xml"/></Relationships>
</file>

<file path=xl/charts/_rels/chart604.xml.rels><?xml version="1.0" encoding="UTF-8" standalone="yes"?>
<Relationships xmlns="http://schemas.openxmlformats.org/package/2006/relationships"><Relationship Id="rId2" Type="http://schemas.microsoft.com/office/2011/relationships/chartColorStyle" Target="colors604.xml"/><Relationship Id="rId1" Type="http://schemas.microsoft.com/office/2011/relationships/chartStyle" Target="style604.xml"/></Relationships>
</file>

<file path=xl/charts/_rels/chart605.xml.rels><?xml version="1.0" encoding="UTF-8" standalone="yes"?>
<Relationships xmlns="http://schemas.openxmlformats.org/package/2006/relationships"><Relationship Id="rId2" Type="http://schemas.microsoft.com/office/2011/relationships/chartColorStyle" Target="colors605.xml"/><Relationship Id="rId1" Type="http://schemas.microsoft.com/office/2011/relationships/chartStyle" Target="style605.xml"/></Relationships>
</file>

<file path=xl/charts/_rels/chart606.xml.rels><?xml version="1.0" encoding="UTF-8" standalone="yes"?>
<Relationships xmlns="http://schemas.openxmlformats.org/package/2006/relationships"><Relationship Id="rId2" Type="http://schemas.microsoft.com/office/2011/relationships/chartColorStyle" Target="colors606.xml"/><Relationship Id="rId1" Type="http://schemas.microsoft.com/office/2011/relationships/chartStyle" Target="style606.xml"/></Relationships>
</file>

<file path=xl/charts/_rels/chart607.xml.rels><?xml version="1.0" encoding="UTF-8" standalone="yes"?>
<Relationships xmlns="http://schemas.openxmlformats.org/package/2006/relationships"><Relationship Id="rId2" Type="http://schemas.microsoft.com/office/2011/relationships/chartColorStyle" Target="colors607.xml"/><Relationship Id="rId1" Type="http://schemas.microsoft.com/office/2011/relationships/chartStyle" Target="style607.xml"/></Relationships>
</file>

<file path=xl/charts/_rels/chart608.xml.rels><?xml version="1.0" encoding="UTF-8" standalone="yes"?>
<Relationships xmlns="http://schemas.openxmlformats.org/package/2006/relationships"><Relationship Id="rId2" Type="http://schemas.microsoft.com/office/2011/relationships/chartColorStyle" Target="colors608.xml"/><Relationship Id="rId1" Type="http://schemas.microsoft.com/office/2011/relationships/chartStyle" Target="style608.xml"/></Relationships>
</file>

<file path=xl/charts/_rels/chart609.xml.rels><?xml version="1.0" encoding="UTF-8" standalone="yes"?>
<Relationships xmlns="http://schemas.openxmlformats.org/package/2006/relationships"><Relationship Id="rId2" Type="http://schemas.microsoft.com/office/2011/relationships/chartColorStyle" Target="colors609.xml"/><Relationship Id="rId1" Type="http://schemas.microsoft.com/office/2011/relationships/chartStyle" Target="style609.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10.xml.rels><?xml version="1.0" encoding="UTF-8" standalone="yes"?>
<Relationships xmlns="http://schemas.openxmlformats.org/package/2006/relationships"><Relationship Id="rId2" Type="http://schemas.microsoft.com/office/2011/relationships/chartColorStyle" Target="colors610.xml"/><Relationship Id="rId1" Type="http://schemas.microsoft.com/office/2011/relationships/chartStyle" Target="style610.xml"/></Relationships>
</file>

<file path=xl/charts/_rels/chart611.xml.rels><?xml version="1.0" encoding="UTF-8" standalone="yes"?>
<Relationships xmlns="http://schemas.openxmlformats.org/package/2006/relationships"><Relationship Id="rId2" Type="http://schemas.microsoft.com/office/2011/relationships/chartColorStyle" Target="colors611.xml"/><Relationship Id="rId1" Type="http://schemas.microsoft.com/office/2011/relationships/chartStyle" Target="style611.xml"/></Relationships>
</file>

<file path=xl/charts/_rels/chart612.xml.rels><?xml version="1.0" encoding="UTF-8" standalone="yes"?>
<Relationships xmlns="http://schemas.openxmlformats.org/package/2006/relationships"><Relationship Id="rId2" Type="http://schemas.microsoft.com/office/2011/relationships/chartColorStyle" Target="colors612.xml"/><Relationship Id="rId1" Type="http://schemas.microsoft.com/office/2011/relationships/chartStyle" Target="style612.xml"/></Relationships>
</file>

<file path=xl/charts/_rels/chart613.xml.rels><?xml version="1.0" encoding="UTF-8" standalone="yes"?>
<Relationships xmlns="http://schemas.openxmlformats.org/package/2006/relationships"><Relationship Id="rId2" Type="http://schemas.microsoft.com/office/2011/relationships/chartColorStyle" Target="colors613.xml"/><Relationship Id="rId1" Type="http://schemas.microsoft.com/office/2011/relationships/chartStyle" Target="style613.xml"/></Relationships>
</file>

<file path=xl/charts/_rels/chart614.xml.rels><?xml version="1.0" encoding="UTF-8" standalone="yes"?>
<Relationships xmlns="http://schemas.openxmlformats.org/package/2006/relationships"><Relationship Id="rId2" Type="http://schemas.microsoft.com/office/2011/relationships/chartColorStyle" Target="colors614.xml"/><Relationship Id="rId1" Type="http://schemas.microsoft.com/office/2011/relationships/chartStyle" Target="style614.xml"/></Relationships>
</file>

<file path=xl/charts/_rels/chart615.xml.rels><?xml version="1.0" encoding="UTF-8" standalone="yes"?>
<Relationships xmlns="http://schemas.openxmlformats.org/package/2006/relationships"><Relationship Id="rId2" Type="http://schemas.microsoft.com/office/2011/relationships/chartColorStyle" Target="colors615.xml"/><Relationship Id="rId1" Type="http://schemas.microsoft.com/office/2011/relationships/chartStyle" Target="style615.xml"/></Relationships>
</file>

<file path=xl/charts/_rels/chart616.xml.rels><?xml version="1.0" encoding="UTF-8" standalone="yes"?>
<Relationships xmlns="http://schemas.openxmlformats.org/package/2006/relationships"><Relationship Id="rId2" Type="http://schemas.microsoft.com/office/2011/relationships/chartColorStyle" Target="colors616.xml"/><Relationship Id="rId1" Type="http://schemas.microsoft.com/office/2011/relationships/chartStyle" Target="style616.xml"/></Relationships>
</file>

<file path=xl/charts/_rels/chart617.xml.rels><?xml version="1.0" encoding="UTF-8" standalone="yes"?>
<Relationships xmlns="http://schemas.openxmlformats.org/package/2006/relationships"><Relationship Id="rId2" Type="http://schemas.microsoft.com/office/2011/relationships/chartColorStyle" Target="colors617.xml"/><Relationship Id="rId1" Type="http://schemas.microsoft.com/office/2011/relationships/chartStyle" Target="style617.xml"/></Relationships>
</file>

<file path=xl/charts/_rels/chart618.xml.rels><?xml version="1.0" encoding="UTF-8" standalone="yes"?>
<Relationships xmlns="http://schemas.openxmlformats.org/package/2006/relationships"><Relationship Id="rId2" Type="http://schemas.microsoft.com/office/2011/relationships/chartColorStyle" Target="colors618.xml"/><Relationship Id="rId1" Type="http://schemas.microsoft.com/office/2011/relationships/chartStyle" Target="style618.xml"/></Relationships>
</file>

<file path=xl/charts/_rels/chart619.xml.rels><?xml version="1.0" encoding="UTF-8" standalone="yes"?>
<Relationships xmlns="http://schemas.openxmlformats.org/package/2006/relationships"><Relationship Id="rId2" Type="http://schemas.microsoft.com/office/2011/relationships/chartColorStyle" Target="colors619.xml"/><Relationship Id="rId1" Type="http://schemas.microsoft.com/office/2011/relationships/chartStyle" Target="style619.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20.xml.rels><?xml version="1.0" encoding="UTF-8" standalone="yes"?>
<Relationships xmlns="http://schemas.openxmlformats.org/package/2006/relationships"><Relationship Id="rId2" Type="http://schemas.microsoft.com/office/2011/relationships/chartColorStyle" Target="colors620.xml"/><Relationship Id="rId1" Type="http://schemas.microsoft.com/office/2011/relationships/chartStyle" Target="style620.xml"/></Relationships>
</file>

<file path=xl/charts/_rels/chart621.xml.rels><?xml version="1.0" encoding="UTF-8" standalone="yes"?>
<Relationships xmlns="http://schemas.openxmlformats.org/package/2006/relationships"><Relationship Id="rId2" Type="http://schemas.microsoft.com/office/2011/relationships/chartColorStyle" Target="colors621.xml"/><Relationship Id="rId1" Type="http://schemas.microsoft.com/office/2011/relationships/chartStyle" Target="style621.xml"/></Relationships>
</file>

<file path=xl/charts/_rels/chart622.xml.rels><?xml version="1.0" encoding="UTF-8" standalone="yes"?>
<Relationships xmlns="http://schemas.openxmlformats.org/package/2006/relationships"><Relationship Id="rId2" Type="http://schemas.microsoft.com/office/2011/relationships/chartColorStyle" Target="colors622.xml"/><Relationship Id="rId1" Type="http://schemas.microsoft.com/office/2011/relationships/chartStyle" Target="style622.xml"/></Relationships>
</file>

<file path=xl/charts/_rels/chart623.xml.rels><?xml version="1.0" encoding="UTF-8" standalone="yes"?>
<Relationships xmlns="http://schemas.openxmlformats.org/package/2006/relationships"><Relationship Id="rId2" Type="http://schemas.microsoft.com/office/2011/relationships/chartColorStyle" Target="colors623.xml"/><Relationship Id="rId1" Type="http://schemas.microsoft.com/office/2011/relationships/chartStyle" Target="style623.xml"/></Relationships>
</file>

<file path=xl/charts/_rels/chart624.xml.rels><?xml version="1.0" encoding="UTF-8" standalone="yes"?>
<Relationships xmlns="http://schemas.openxmlformats.org/package/2006/relationships"><Relationship Id="rId2" Type="http://schemas.microsoft.com/office/2011/relationships/chartColorStyle" Target="colors624.xml"/><Relationship Id="rId1" Type="http://schemas.microsoft.com/office/2011/relationships/chartStyle" Target="style624.xml"/></Relationships>
</file>

<file path=xl/charts/_rels/chart625.xml.rels><?xml version="1.0" encoding="UTF-8" standalone="yes"?>
<Relationships xmlns="http://schemas.openxmlformats.org/package/2006/relationships"><Relationship Id="rId2" Type="http://schemas.microsoft.com/office/2011/relationships/chartColorStyle" Target="colors625.xml"/><Relationship Id="rId1" Type="http://schemas.microsoft.com/office/2011/relationships/chartStyle" Target="style625.xml"/></Relationships>
</file>

<file path=xl/charts/_rels/chart626.xml.rels><?xml version="1.0" encoding="UTF-8" standalone="yes"?>
<Relationships xmlns="http://schemas.openxmlformats.org/package/2006/relationships"><Relationship Id="rId2" Type="http://schemas.microsoft.com/office/2011/relationships/chartColorStyle" Target="colors626.xml"/><Relationship Id="rId1" Type="http://schemas.microsoft.com/office/2011/relationships/chartStyle" Target="style626.xml"/></Relationships>
</file>

<file path=xl/charts/_rels/chart627.xml.rels><?xml version="1.0" encoding="UTF-8" standalone="yes"?>
<Relationships xmlns="http://schemas.openxmlformats.org/package/2006/relationships"><Relationship Id="rId2" Type="http://schemas.microsoft.com/office/2011/relationships/chartColorStyle" Target="colors627.xml"/><Relationship Id="rId1" Type="http://schemas.microsoft.com/office/2011/relationships/chartStyle" Target="style627.xml"/></Relationships>
</file>

<file path=xl/charts/_rels/chart628.xml.rels><?xml version="1.0" encoding="UTF-8" standalone="yes"?>
<Relationships xmlns="http://schemas.openxmlformats.org/package/2006/relationships"><Relationship Id="rId2" Type="http://schemas.microsoft.com/office/2011/relationships/chartColorStyle" Target="colors628.xml"/><Relationship Id="rId1" Type="http://schemas.microsoft.com/office/2011/relationships/chartStyle" Target="style628.xml"/></Relationships>
</file>

<file path=xl/charts/_rels/chart629.xml.rels><?xml version="1.0" encoding="UTF-8" standalone="yes"?>
<Relationships xmlns="http://schemas.openxmlformats.org/package/2006/relationships"><Relationship Id="rId2" Type="http://schemas.microsoft.com/office/2011/relationships/chartColorStyle" Target="colors629.xml"/><Relationship Id="rId1" Type="http://schemas.microsoft.com/office/2011/relationships/chartStyle" Target="style629.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30.xml.rels><?xml version="1.0" encoding="UTF-8" standalone="yes"?>
<Relationships xmlns="http://schemas.openxmlformats.org/package/2006/relationships"><Relationship Id="rId2" Type="http://schemas.microsoft.com/office/2011/relationships/chartColorStyle" Target="colors630.xml"/><Relationship Id="rId1" Type="http://schemas.microsoft.com/office/2011/relationships/chartStyle" Target="style630.xml"/></Relationships>
</file>

<file path=xl/charts/_rels/chart631.xml.rels><?xml version="1.0" encoding="UTF-8" standalone="yes"?>
<Relationships xmlns="http://schemas.openxmlformats.org/package/2006/relationships"><Relationship Id="rId2" Type="http://schemas.microsoft.com/office/2011/relationships/chartColorStyle" Target="colors631.xml"/><Relationship Id="rId1" Type="http://schemas.microsoft.com/office/2011/relationships/chartStyle" Target="style631.xml"/></Relationships>
</file>

<file path=xl/charts/_rels/chart632.xml.rels><?xml version="1.0" encoding="UTF-8" standalone="yes"?>
<Relationships xmlns="http://schemas.openxmlformats.org/package/2006/relationships"><Relationship Id="rId2" Type="http://schemas.microsoft.com/office/2011/relationships/chartColorStyle" Target="colors632.xml"/><Relationship Id="rId1" Type="http://schemas.microsoft.com/office/2011/relationships/chartStyle" Target="style632.xml"/></Relationships>
</file>

<file path=xl/charts/_rels/chart633.xml.rels><?xml version="1.0" encoding="UTF-8" standalone="yes"?>
<Relationships xmlns="http://schemas.openxmlformats.org/package/2006/relationships"><Relationship Id="rId2" Type="http://schemas.microsoft.com/office/2011/relationships/chartColorStyle" Target="colors633.xml"/><Relationship Id="rId1" Type="http://schemas.microsoft.com/office/2011/relationships/chartStyle" Target="style633.xml"/></Relationships>
</file>

<file path=xl/charts/_rels/chart634.xml.rels><?xml version="1.0" encoding="UTF-8" standalone="yes"?>
<Relationships xmlns="http://schemas.openxmlformats.org/package/2006/relationships"><Relationship Id="rId2" Type="http://schemas.microsoft.com/office/2011/relationships/chartColorStyle" Target="colors634.xml"/><Relationship Id="rId1" Type="http://schemas.microsoft.com/office/2011/relationships/chartStyle" Target="style634.xml"/></Relationships>
</file>

<file path=xl/charts/_rels/chart635.xml.rels><?xml version="1.0" encoding="UTF-8" standalone="yes"?>
<Relationships xmlns="http://schemas.openxmlformats.org/package/2006/relationships"><Relationship Id="rId2" Type="http://schemas.microsoft.com/office/2011/relationships/chartColorStyle" Target="colors635.xml"/><Relationship Id="rId1" Type="http://schemas.microsoft.com/office/2011/relationships/chartStyle" Target="style635.xml"/></Relationships>
</file>

<file path=xl/charts/_rels/chart636.xml.rels><?xml version="1.0" encoding="UTF-8" standalone="yes"?>
<Relationships xmlns="http://schemas.openxmlformats.org/package/2006/relationships"><Relationship Id="rId2" Type="http://schemas.microsoft.com/office/2011/relationships/chartColorStyle" Target="colors636.xml"/><Relationship Id="rId1" Type="http://schemas.microsoft.com/office/2011/relationships/chartStyle" Target="style636.xml"/></Relationships>
</file>

<file path=xl/charts/_rels/chart637.xml.rels><?xml version="1.0" encoding="UTF-8" standalone="yes"?>
<Relationships xmlns="http://schemas.openxmlformats.org/package/2006/relationships"><Relationship Id="rId2" Type="http://schemas.microsoft.com/office/2011/relationships/chartColorStyle" Target="colors637.xml"/><Relationship Id="rId1" Type="http://schemas.microsoft.com/office/2011/relationships/chartStyle" Target="style637.xml"/></Relationships>
</file>

<file path=xl/charts/_rels/chart638.xml.rels><?xml version="1.0" encoding="UTF-8" standalone="yes"?>
<Relationships xmlns="http://schemas.openxmlformats.org/package/2006/relationships"><Relationship Id="rId2" Type="http://schemas.microsoft.com/office/2011/relationships/chartColorStyle" Target="colors638.xml"/><Relationship Id="rId1" Type="http://schemas.microsoft.com/office/2011/relationships/chartStyle" Target="style638.xml"/></Relationships>
</file>

<file path=xl/charts/_rels/chart639.xml.rels><?xml version="1.0" encoding="UTF-8" standalone="yes"?>
<Relationships xmlns="http://schemas.openxmlformats.org/package/2006/relationships"><Relationship Id="rId2" Type="http://schemas.microsoft.com/office/2011/relationships/chartColorStyle" Target="colors639.xml"/><Relationship Id="rId1" Type="http://schemas.microsoft.com/office/2011/relationships/chartStyle" Target="style639.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40.xml.rels><?xml version="1.0" encoding="UTF-8" standalone="yes"?>
<Relationships xmlns="http://schemas.openxmlformats.org/package/2006/relationships"><Relationship Id="rId2" Type="http://schemas.microsoft.com/office/2011/relationships/chartColorStyle" Target="colors640.xml"/><Relationship Id="rId1" Type="http://schemas.microsoft.com/office/2011/relationships/chartStyle" Target="style640.xml"/></Relationships>
</file>

<file path=xl/charts/_rels/chart641.xml.rels><?xml version="1.0" encoding="UTF-8" standalone="yes"?>
<Relationships xmlns="http://schemas.openxmlformats.org/package/2006/relationships"><Relationship Id="rId2" Type="http://schemas.microsoft.com/office/2011/relationships/chartColorStyle" Target="colors641.xml"/><Relationship Id="rId1" Type="http://schemas.microsoft.com/office/2011/relationships/chartStyle" Target="style641.xml"/></Relationships>
</file>

<file path=xl/charts/_rels/chart642.xml.rels><?xml version="1.0" encoding="UTF-8" standalone="yes"?>
<Relationships xmlns="http://schemas.openxmlformats.org/package/2006/relationships"><Relationship Id="rId2" Type="http://schemas.microsoft.com/office/2011/relationships/chartColorStyle" Target="colors642.xml"/><Relationship Id="rId1" Type="http://schemas.microsoft.com/office/2011/relationships/chartStyle" Target="style642.xml"/></Relationships>
</file>

<file path=xl/charts/_rels/chart643.xml.rels><?xml version="1.0" encoding="UTF-8" standalone="yes"?>
<Relationships xmlns="http://schemas.openxmlformats.org/package/2006/relationships"><Relationship Id="rId2" Type="http://schemas.microsoft.com/office/2011/relationships/chartColorStyle" Target="colors643.xml"/><Relationship Id="rId1" Type="http://schemas.microsoft.com/office/2011/relationships/chartStyle" Target="style643.xml"/></Relationships>
</file>

<file path=xl/charts/_rels/chart644.xml.rels><?xml version="1.0" encoding="UTF-8" standalone="yes"?>
<Relationships xmlns="http://schemas.openxmlformats.org/package/2006/relationships"><Relationship Id="rId2" Type="http://schemas.microsoft.com/office/2011/relationships/chartColorStyle" Target="colors644.xml"/><Relationship Id="rId1" Type="http://schemas.microsoft.com/office/2011/relationships/chartStyle" Target="style644.xml"/></Relationships>
</file>

<file path=xl/charts/_rels/chart645.xml.rels><?xml version="1.0" encoding="UTF-8" standalone="yes"?>
<Relationships xmlns="http://schemas.openxmlformats.org/package/2006/relationships"><Relationship Id="rId2" Type="http://schemas.microsoft.com/office/2011/relationships/chartColorStyle" Target="colors645.xml"/><Relationship Id="rId1" Type="http://schemas.microsoft.com/office/2011/relationships/chartStyle" Target="style645.xml"/></Relationships>
</file>

<file path=xl/charts/_rels/chart646.xml.rels><?xml version="1.0" encoding="UTF-8" standalone="yes"?>
<Relationships xmlns="http://schemas.openxmlformats.org/package/2006/relationships"><Relationship Id="rId2" Type="http://schemas.microsoft.com/office/2011/relationships/chartColorStyle" Target="colors646.xml"/><Relationship Id="rId1" Type="http://schemas.microsoft.com/office/2011/relationships/chartStyle" Target="style646.xml"/></Relationships>
</file>

<file path=xl/charts/_rels/chart647.xml.rels><?xml version="1.0" encoding="UTF-8" standalone="yes"?>
<Relationships xmlns="http://schemas.openxmlformats.org/package/2006/relationships"><Relationship Id="rId2" Type="http://schemas.microsoft.com/office/2011/relationships/chartColorStyle" Target="colors647.xml"/><Relationship Id="rId1" Type="http://schemas.microsoft.com/office/2011/relationships/chartStyle" Target="style647.xml"/></Relationships>
</file>

<file path=xl/charts/_rels/chart648.xml.rels><?xml version="1.0" encoding="UTF-8" standalone="yes"?>
<Relationships xmlns="http://schemas.openxmlformats.org/package/2006/relationships"><Relationship Id="rId2" Type="http://schemas.microsoft.com/office/2011/relationships/chartColorStyle" Target="colors648.xml"/><Relationship Id="rId1" Type="http://schemas.microsoft.com/office/2011/relationships/chartStyle" Target="style648.xml"/></Relationships>
</file>

<file path=xl/charts/_rels/chart649.xml.rels><?xml version="1.0" encoding="UTF-8" standalone="yes"?>
<Relationships xmlns="http://schemas.openxmlformats.org/package/2006/relationships"><Relationship Id="rId2" Type="http://schemas.microsoft.com/office/2011/relationships/chartColorStyle" Target="colors649.xml"/><Relationship Id="rId1" Type="http://schemas.microsoft.com/office/2011/relationships/chartStyle" Target="style649.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50.xml.rels><?xml version="1.0" encoding="UTF-8" standalone="yes"?>
<Relationships xmlns="http://schemas.openxmlformats.org/package/2006/relationships"><Relationship Id="rId2" Type="http://schemas.microsoft.com/office/2011/relationships/chartColorStyle" Target="colors650.xml"/><Relationship Id="rId1" Type="http://schemas.microsoft.com/office/2011/relationships/chartStyle" Target="style650.xml"/></Relationships>
</file>

<file path=xl/charts/_rels/chart651.xml.rels><?xml version="1.0" encoding="UTF-8" standalone="yes"?>
<Relationships xmlns="http://schemas.openxmlformats.org/package/2006/relationships"><Relationship Id="rId2" Type="http://schemas.microsoft.com/office/2011/relationships/chartColorStyle" Target="colors651.xml"/><Relationship Id="rId1" Type="http://schemas.microsoft.com/office/2011/relationships/chartStyle" Target="style651.xml"/></Relationships>
</file>

<file path=xl/charts/_rels/chart652.xml.rels><?xml version="1.0" encoding="UTF-8" standalone="yes"?>
<Relationships xmlns="http://schemas.openxmlformats.org/package/2006/relationships"><Relationship Id="rId2" Type="http://schemas.microsoft.com/office/2011/relationships/chartColorStyle" Target="colors652.xml"/><Relationship Id="rId1" Type="http://schemas.microsoft.com/office/2011/relationships/chartStyle" Target="style652.xml"/></Relationships>
</file>

<file path=xl/charts/_rels/chart653.xml.rels><?xml version="1.0" encoding="UTF-8" standalone="yes"?>
<Relationships xmlns="http://schemas.openxmlformats.org/package/2006/relationships"><Relationship Id="rId2" Type="http://schemas.microsoft.com/office/2011/relationships/chartColorStyle" Target="colors653.xml"/><Relationship Id="rId1" Type="http://schemas.microsoft.com/office/2011/relationships/chartStyle" Target="style653.xml"/></Relationships>
</file>

<file path=xl/charts/_rels/chart654.xml.rels><?xml version="1.0" encoding="UTF-8" standalone="yes"?>
<Relationships xmlns="http://schemas.openxmlformats.org/package/2006/relationships"><Relationship Id="rId2" Type="http://schemas.microsoft.com/office/2011/relationships/chartColorStyle" Target="colors654.xml"/><Relationship Id="rId1" Type="http://schemas.microsoft.com/office/2011/relationships/chartStyle" Target="style654.xml"/></Relationships>
</file>

<file path=xl/charts/_rels/chart655.xml.rels><?xml version="1.0" encoding="UTF-8" standalone="yes"?>
<Relationships xmlns="http://schemas.openxmlformats.org/package/2006/relationships"><Relationship Id="rId2" Type="http://schemas.microsoft.com/office/2011/relationships/chartColorStyle" Target="colors655.xml"/><Relationship Id="rId1" Type="http://schemas.microsoft.com/office/2011/relationships/chartStyle" Target="style655.xml"/></Relationships>
</file>

<file path=xl/charts/_rels/chart656.xml.rels><?xml version="1.0" encoding="UTF-8" standalone="yes"?>
<Relationships xmlns="http://schemas.openxmlformats.org/package/2006/relationships"><Relationship Id="rId2" Type="http://schemas.microsoft.com/office/2011/relationships/chartColorStyle" Target="colors656.xml"/><Relationship Id="rId1" Type="http://schemas.microsoft.com/office/2011/relationships/chartStyle" Target="style656.xml"/></Relationships>
</file>

<file path=xl/charts/_rels/chart657.xml.rels><?xml version="1.0" encoding="UTF-8" standalone="yes"?>
<Relationships xmlns="http://schemas.openxmlformats.org/package/2006/relationships"><Relationship Id="rId2" Type="http://schemas.microsoft.com/office/2011/relationships/chartColorStyle" Target="colors657.xml"/><Relationship Id="rId1" Type="http://schemas.microsoft.com/office/2011/relationships/chartStyle" Target="style657.xml"/></Relationships>
</file>

<file path=xl/charts/_rels/chart658.xml.rels><?xml version="1.0" encoding="UTF-8" standalone="yes"?>
<Relationships xmlns="http://schemas.openxmlformats.org/package/2006/relationships"><Relationship Id="rId2" Type="http://schemas.microsoft.com/office/2011/relationships/chartColorStyle" Target="colors658.xml"/><Relationship Id="rId1" Type="http://schemas.microsoft.com/office/2011/relationships/chartStyle" Target="style658.xml"/></Relationships>
</file>

<file path=xl/charts/_rels/chart659.xml.rels><?xml version="1.0" encoding="UTF-8" standalone="yes"?>
<Relationships xmlns="http://schemas.openxmlformats.org/package/2006/relationships"><Relationship Id="rId2" Type="http://schemas.microsoft.com/office/2011/relationships/chartColorStyle" Target="colors659.xml"/><Relationship Id="rId1" Type="http://schemas.microsoft.com/office/2011/relationships/chartStyle" Target="style659.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0.xml.rels><?xml version="1.0" encoding="UTF-8" standalone="yes"?>
<Relationships xmlns="http://schemas.openxmlformats.org/package/2006/relationships"><Relationship Id="rId2" Type="http://schemas.microsoft.com/office/2011/relationships/chartColorStyle" Target="colors660.xml"/><Relationship Id="rId1" Type="http://schemas.microsoft.com/office/2011/relationships/chartStyle" Target="style660.xml"/></Relationships>
</file>

<file path=xl/charts/_rels/chart661.xml.rels><?xml version="1.0" encoding="UTF-8" standalone="yes"?>
<Relationships xmlns="http://schemas.openxmlformats.org/package/2006/relationships"><Relationship Id="rId2" Type="http://schemas.microsoft.com/office/2011/relationships/chartColorStyle" Target="colors661.xml"/><Relationship Id="rId1" Type="http://schemas.microsoft.com/office/2011/relationships/chartStyle" Target="style661.xml"/></Relationships>
</file>

<file path=xl/charts/_rels/chart662.xml.rels><?xml version="1.0" encoding="UTF-8" standalone="yes"?>
<Relationships xmlns="http://schemas.openxmlformats.org/package/2006/relationships"><Relationship Id="rId2" Type="http://schemas.microsoft.com/office/2011/relationships/chartColorStyle" Target="colors662.xml"/><Relationship Id="rId1" Type="http://schemas.microsoft.com/office/2011/relationships/chartStyle" Target="style662.xml"/></Relationships>
</file>

<file path=xl/charts/_rels/chart663.xml.rels><?xml version="1.0" encoding="UTF-8" standalone="yes"?>
<Relationships xmlns="http://schemas.openxmlformats.org/package/2006/relationships"><Relationship Id="rId2" Type="http://schemas.microsoft.com/office/2011/relationships/chartColorStyle" Target="colors663.xml"/><Relationship Id="rId1" Type="http://schemas.microsoft.com/office/2011/relationships/chartStyle" Target="style663.xml"/></Relationships>
</file>

<file path=xl/charts/_rels/chart664.xml.rels><?xml version="1.0" encoding="UTF-8" standalone="yes"?>
<Relationships xmlns="http://schemas.openxmlformats.org/package/2006/relationships"><Relationship Id="rId2" Type="http://schemas.microsoft.com/office/2011/relationships/chartColorStyle" Target="colors664.xml"/><Relationship Id="rId1" Type="http://schemas.microsoft.com/office/2011/relationships/chartStyle" Target="style664.xml"/></Relationships>
</file>

<file path=xl/charts/_rels/chart665.xml.rels><?xml version="1.0" encoding="UTF-8" standalone="yes"?>
<Relationships xmlns="http://schemas.openxmlformats.org/package/2006/relationships"><Relationship Id="rId2" Type="http://schemas.microsoft.com/office/2011/relationships/chartColorStyle" Target="colors665.xml"/><Relationship Id="rId1" Type="http://schemas.microsoft.com/office/2011/relationships/chartStyle" Target="style665.xml"/></Relationships>
</file>

<file path=xl/charts/_rels/chart666.xml.rels><?xml version="1.0" encoding="UTF-8" standalone="yes"?>
<Relationships xmlns="http://schemas.openxmlformats.org/package/2006/relationships"><Relationship Id="rId2" Type="http://schemas.microsoft.com/office/2011/relationships/chartColorStyle" Target="colors666.xml"/><Relationship Id="rId1" Type="http://schemas.microsoft.com/office/2011/relationships/chartStyle" Target="style666.xml"/></Relationships>
</file>

<file path=xl/charts/_rels/chart667.xml.rels><?xml version="1.0" encoding="UTF-8" standalone="yes"?>
<Relationships xmlns="http://schemas.openxmlformats.org/package/2006/relationships"><Relationship Id="rId2" Type="http://schemas.microsoft.com/office/2011/relationships/chartColorStyle" Target="colors667.xml"/><Relationship Id="rId1" Type="http://schemas.microsoft.com/office/2011/relationships/chartStyle" Target="style667.xml"/></Relationships>
</file>

<file path=xl/charts/_rels/chart668.xml.rels><?xml version="1.0" encoding="UTF-8" standalone="yes"?>
<Relationships xmlns="http://schemas.openxmlformats.org/package/2006/relationships"><Relationship Id="rId2" Type="http://schemas.microsoft.com/office/2011/relationships/chartColorStyle" Target="colors668.xml"/><Relationship Id="rId1" Type="http://schemas.microsoft.com/office/2011/relationships/chartStyle" Target="style668.xml"/></Relationships>
</file>

<file path=xl/charts/_rels/chart669.xml.rels><?xml version="1.0" encoding="UTF-8" standalone="yes"?>
<Relationships xmlns="http://schemas.openxmlformats.org/package/2006/relationships"><Relationship Id="rId2" Type="http://schemas.microsoft.com/office/2011/relationships/chartColorStyle" Target="colors669.xml"/><Relationship Id="rId1" Type="http://schemas.microsoft.com/office/2011/relationships/chartStyle" Target="style669.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70.xml.rels><?xml version="1.0" encoding="UTF-8" standalone="yes"?>
<Relationships xmlns="http://schemas.openxmlformats.org/package/2006/relationships"><Relationship Id="rId2" Type="http://schemas.microsoft.com/office/2011/relationships/chartColorStyle" Target="colors670.xml"/><Relationship Id="rId1" Type="http://schemas.microsoft.com/office/2011/relationships/chartStyle" Target="style670.xml"/></Relationships>
</file>

<file path=xl/charts/_rels/chart671.xml.rels><?xml version="1.0" encoding="UTF-8" standalone="yes"?>
<Relationships xmlns="http://schemas.openxmlformats.org/package/2006/relationships"><Relationship Id="rId2" Type="http://schemas.microsoft.com/office/2011/relationships/chartColorStyle" Target="colors671.xml"/><Relationship Id="rId1" Type="http://schemas.microsoft.com/office/2011/relationships/chartStyle" Target="style671.xml"/></Relationships>
</file>

<file path=xl/charts/_rels/chart672.xml.rels><?xml version="1.0" encoding="UTF-8" standalone="yes"?>
<Relationships xmlns="http://schemas.openxmlformats.org/package/2006/relationships"><Relationship Id="rId2" Type="http://schemas.microsoft.com/office/2011/relationships/chartColorStyle" Target="colors672.xml"/><Relationship Id="rId1" Type="http://schemas.microsoft.com/office/2011/relationships/chartStyle" Target="style672.xml"/></Relationships>
</file>

<file path=xl/charts/_rels/chart673.xml.rels><?xml version="1.0" encoding="UTF-8" standalone="yes"?>
<Relationships xmlns="http://schemas.openxmlformats.org/package/2006/relationships"><Relationship Id="rId2" Type="http://schemas.microsoft.com/office/2011/relationships/chartColorStyle" Target="colors673.xml"/><Relationship Id="rId1" Type="http://schemas.microsoft.com/office/2011/relationships/chartStyle" Target="style673.xml"/></Relationships>
</file>

<file path=xl/charts/_rels/chart674.xml.rels><?xml version="1.0" encoding="UTF-8" standalone="yes"?>
<Relationships xmlns="http://schemas.openxmlformats.org/package/2006/relationships"><Relationship Id="rId2" Type="http://schemas.microsoft.com/office/2011/relationships/chartColorStyle" Target="colors674.xml"/><Relationship Id="rId1" Type="http://schemas.microsoft.com/office/2011/relationships/chartStyle" Target="style674.xml"/></Relationships>
</file>

<file path=xl/charts/_rels/chart675.xml.rels><?xml version="1.0" encoding="UTF-8" standalone="yes"?>
<Relationships xmlns="http://schemas.openxmlformats.org/package/2006/relationships"><Relationship Id="rId2" Type="http://schemas.microsoft.com/office/2011/relationships/chartColorStyle" Target="colors675.xml"/><Relationship Id="rId1" Type="http://schemas.microsoft.com/office/2011/relationships/chartStyle" Target="style675.xml"/></Relationships>
</file>

<file path=xl/charts/_rels/chart676.xml.rels><?xml version="1.0" encoding="UTF-8" standalone="yes"?>
<Relationships xmlns="http://schemas.openxmlformats.org/package/2006/relationships"><Relationship Id="rId2" Type="http://schemas.microsoft.com/office/2011/relationships/chartColorStyle" Target="colors676.xml"/><Relationship Id="rId1" Type="http://schemas.microsoft.com/office/2011/relationships/chartStyle" Target="style676.xml"/></Relationships>
</file>

<file path=xl/charts/_rels/chart677.xml.rels><?xml version="1.0" encoding="UTF-8" standalone="yes"?>
<Relationships xmlns="http://schemas.openxmlformats.org/package/2006/relationships"><Relationship Id="rId2" Type="http://schemas.microsoft.com/office/2011/relationships/chartColorStyle" Target="colors677.xml"/><Relationship Id="rId1" Type="http://schemas.microsoft.com/office/2011/relationships/chartStyle" Target="style677.xml"/></Relationships>
</file>

<file path=xl/charts/_rels/chart678.xml.rels><?xml version="1.0" encoding="UTF-8" standalone="yes"?>
<Relationships xmlns="http://schemas.openxmlformats.org/package/2006/relationships"><Relationship Id="rId2" Type="http://schemas.microsoft.com/office/2011/relationships/chartColorStyle" Target="colors678.xml"/><Relationship Id="rId1" Type="http://schemas.microsoft.com/office/2011/relationships/chartStyle" Target="style678.xml"/></Relationships>
</file>

<file path=xl/charts/_rels/chart679.xml.rels><?xml version="1.0" encoding="UTF-8" standalone="yes"?>
<Relationships xmlns="http://schemas.openxmlformats.org/package/2006/relationships"><Relationship Id="rId2" Type="http://schemas.microsoft.com/office/2011/relationships/chartColorStyle" Target="colors679.xml"/><Relationship Id="rId1" Type="http://schemas.microsoft.com/office/2011/relationships/chartStyle" Target="style679.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80.xml.rels><?xml version="1.0" encoding="UTF-8" standalone="yes"?>
<Relationships xmlns="http://schemas.openxmlformats.org/package/2006/relationships"><Relationship Id="rId2" Type="http://schemas.microsoft.com/office/2011/relationships/chartColorStyle" Target="colors680.xml"/><Relationship Id="rId1" Type="http://schemas.microsoft.com/office/2011/relationships/chartStyle" Target="style680.xml"/></Relationships>
</file>

<file path=xl/charts/_rels/chart681.xml.rels><?xml version="1.0" encoding="UTF-8" standalone="yes"?>
<Relationships xmlns="http://schemas.openxmlformats.org/package/2006/relationships"><Relationship Id="rId2" Type="http://schemas.microsoft.com/office/2011/relationships/chartColorStyle" Target="colors681.xml"/><Relationship Id="rId1" Type="http://schemas.microsoft.com/office/2011/relationships/chartStyle" Target="style681.xml"/></Relationships>
</file>

<file path=xl/charts/_rels/chart682.xml.rels><?xml version="1.0" encoding="UTF-8" standalone="yes"?>
<Relationships xmlns="http://schemas.openxmlformats.org/package/2006/relationships"><Relationship Id="rId2" Type="http://schemas.microsoft.com/office/2011/relationships/chartColorStyle" Target="colors682.xml"/><Relationship Id="rId1" Type="http://schemas.microsoft.com/office/2011/relationships/chartStyle" Target="style682.xml"/></Relationships>
</file>

<file path=xl/charts/_rels/chart683.xml.rels><?xml version="1.0" encoding="UTF-8" standalone="yes"?>
<Relationships xmlns="http://schemas.openxmlformats.org/package/2006/relationships"><Relationship Id="rId2" Type="http://schemas.microsoft.com/office/2011/relationships/chartColorStyle" Target="colors683.xml"/><Relationship Id="rId1" Type="http://schemas.microsoft.com/office/2011/relationships/chartStyle" Target="style683.xml"/></Relationships>
</file>

<file path=xl/charts/_rels/chart684.xml.rels><?xml version="1.0" encoding="UTF-8" standalone="yes"?>
<Relationships xmlns="http://schemas.openxmlformats.org/package/2006/relationships"><Relationship Id="rId2" Type="http://schemas.microsoft.com/office/2011/relationships/chartColorStyle" Target="colors684.xml"/><Relationship Id="rId1" Type="http://schemas.microsoft.com/office/2011/relationships/chartStyle" Target="style684.xml"/></Relationships>
</file>

<file path=xl/charts/_rels/chart685.xml.rels><?xml version="1.0" encoding="UTF-8" standalone="yes"?>
<Relationships xmlns="http://schemas.openxmlformats.org/package/2006/relationships"><Relationship Id="rId2" Type="http://schemas.microsoft.com/office/2011/relationships/chartColorStyle" Target="colors685.xml"/><Relationship Id="rId1" Type="http://schemas.microsoft.com/office/2011/relationships/chartStyle" Target="style685.xml"/></Relationships>
</file>

<file path=xl/charts/_rels/chart686.xml.rels><?xml version="1.0" encoding="UTF-8" standalone="yes"?>
<Relationships xmlns="http://schemas.openxmlformats.org/package/2006/relationships"><Relationship Id="rId2" Type="http://schemas.microsoft.com/office/2011/relationships/chartColorStyle" Target="colors686.xml"/><Relationship Id="rId1" Type="http://schemas.microsoft.com/office/2011/relationships/chartStyle" Target="style686.xml"/></Relationships>
</file>

<file path=xl/charts/_rels/chart687.xml.rels><?xml version="1.0" encoding="UTF-8" standalone="yes"?>
<Relationships xmlns="http://schemas.openxmlformats.org/package/2006/relationships"><Relationship Id="rId2" Type="http://schemas.microsoft.com/office/2011/relationships/chartColorStyle" Target="colors687.xml"/><Relationship Id="rId1" Type="http://schemas.microsoft.com/office/2011/relationships/chartStyle" Target="style687.xml"/></Relationships>
</file>

<file path=xl/charts/_rels/chart688.xml.rels><?xml version="1.0" encoding="UTF-8" standalone="yes"?>
<Relationships xmlns="http://schemas.openxmlformats.org/package/2006/relationships"><Relationship Id="rId2" Type="http://schemas.microsoft.com/office/2011/relationships/chartColorStyle" Target="colors688.xml"/><Relationship Id="rId1" Type="http://schemas.microsoft.com/office/2011/relationships/chartStyle" Target="style688.xml"/></Relationships>
</file>

<file path=xl/charts/_rels/chart689.xml.rels><?xml version="1.0" encoding="UTF-8" standalone="yes"?>
<Relationships xmlns="http://schemas.openxmlformats.org/package/2006/relationships"><Relationship Id="rId2" Type="http://schemas.microsoft.com/office/2011/relationships/chartColorStyle" Target="colors689.xml"/><Relationship Id="rId1" Type="http://schemas.microsoft.com/office/2011/relationships/chartStyle" Target="style689.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0.xml.rels><?xml version="1.0" encoding="UTF-8" standalone="yes"?>
<Relationships xmlns="http://schemas.openxmlformats.org/package/2006/relationships"><Relationship Id="rId2" Type="http://schemas.microsoft.com/office/2011/relationships/chartColorStyle" Target="colors690.xml"/><Relationship Id="rId1" Type="http://schemas.microsoft.com/office/2011/relationships/chartStyle" Target="style690.xml"/></Relationships>
</file>

<file path=xl/charts/_rels/chart691.xml.rels><?xml version="1.0" encoding="UTF-8" standalone="yes"?>
<Relationships xmlns="http://schemas.openxmlformats.org/package/2006/relationships"><Relationship Id="rId2" Type="http://schemas.microsoft.com/office/2011/relationships/chartColorStyle" Target="colors691.xml"/><Relationship Id="rId1" Type="http://schemas.microsoft.com/office/2011/relationships/chartStyle" Target="style691.xml"/></Relationships>
</file>

<file path=xl/charts/_rels/chart692.xml.rels><?xml version="1.0" encoding="UTF-8" standalone="yes"?>
<Relationships xmlns="http://schemas.openxmlformats.org/package/2006/relationships"><Relationship Id="rId2" Type="http://schemas.microsoft.com/office/2011/relationships/chartColorStyle" Target="colors692.xml"/><Relationship Id="rId1" Type="http://schemas.microsoft.com/office/2011/relationships/chartStyle" Target="style692.xml"/></Relationships>
</file>

<file path=xl/charts/_rels/chart693.xml.rels><?xml version="1.0" encoding="UTF-8" standalone="yes"?>
<Relationships xmlns="http://schemas.openxmlformats.org/package/2006/relationships"><Relationship Id="rId2" Type="http://schemas.microsoft.com/office/2011/relationships/chartColorStyle" Target="colors693.xml"/><Relationship Id="rId1" Type="http://schemas.microsoft.com/office/2011/relationships/chartStyle" Target="style693.xml"/></Relationships>
</file>

<file path=xl/charts/_rels/chart694.xml.rels><?xml version="1.0" encoding="UTF-8" standalone="yes"?>
<Relationships xmlns="http://schemas.openxmlformats.org/package/2006/relationships"><Relationship Id="rId2" Type="http://schemas.microsoft.com/office/2011/relationships/chartColorStyle" Target="colors694.xml"/><Relationship Id="rId1" Type="http://schemas.microsoft.com/office/2011/relationships/chartStyle" Target="style694.xml"/></Relationships>
</file>

<file path=xl/charts/_rels/chart695.xml.rels><?xml version="1.0" encoding="UTF-8" standalone="yes"?>
<Relationships xmlns="http://schemas.openxmlformats.org/package/2006/relationships"><Relationship Id="rId2" Type="http://schemas.microsoft.com/office/2011/relationships/chartColorStyle" Target="colors695.xml"/><Relationship Id="rId1" Type="http://schemas.microsoft.com/office/2011/relationships/chartStyle" Target="style695.xml"/></Relationships>
</file>

<file path=xl/charts/_rels/chart696.xml.rels><?xml version="1.0" encoding="UTF-8" standalone="yes"?>
<Relationships xmlns="http://schemas.openxmlformats.org/package/2006/relationships"><Relationship Id="rId2" Type="http://schemas.microsoft.com/office/2011/relationships/chartColorStyle" Target="colors696.xml"/><Relationship Id="rId1" Type="http://schemas.microsoft.com/office/2011/relationships/chartStyle" Target="style696.xml"/></Relationships>
</file>

<file path=xl/charts/_rels/chart697.xml.rels><?xml version="1.0" encoding="UTF-8" standalone="yes"?>
<Relationships xmlns="http://schemas.openxmlformats.org/package/2006/relationships"><Relationship Id="rId2" Type="http://schemas.microsoft.com/office/2011/relationships/chartColorStyle" Target="colors697.xml"/><Relationship Id="rId1" Type="http://schemas.microsoft.com/office/2011/relationships/chartStyle" Target="style697.xml"/></Relationships>
</file>

<file path=xl/charts/_rels/chart698.xml.rels><?xml version="1.0" encoding="UTF-8" standalone="yes"?>
<Relationships xmlns="http://schemas.openxmlformats.org/package/2006/relationships"><Relationship Id="rId2" Type="http://schemas.microsoft.com/office/2011/relationships/chartColorStyle" Target="colors698.xml"/><Relationship Id="rId1" Type="http://schemas.microsoft.com/office/2011/relationships/chartStyle" Target="style698.xml"/></Relationships>
</file>

<file path=xl/charts/_rels/chart699.xml.rels><?xml version="1.0" encoding="UTF-8" standalone="yes"?>
<Relationships xmlns="http://schemas.openxmlformats.org/package/2006/relationships"><Relationship Id="rId2" Type="http://schemas.microsoft.com/office/2011/relationships/chartColorStyle" Target="colors699.xml"/><Relationship Id="rId1" Type="http://schemas.microsoft.com/office/2011/relationships/chartStyle" Target="style69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00.xml.rels><?xml version="1.0" encoding="UTF-8" standalone="yes"?>
<Relationships xmlns="http://schemas.openxmlformats.org/package/2006/relationships"><Relationship Id="rId2" Type="http://schemas.microsoft.com/office/2011/relationships/chartColorStyle" Target="colors700.xml"/><Relationship Id="rId1" Type="http://schemas.microsoft.com/office/2011/relationships/chartStyle" Target="style700.xml"/></Relationships>
</file>

<file path=xl/charts/_rels/chart701.xml.rels><?xml version="1.0" encoding="UTF-8" standalone="yes"?>
<Relationships xmlns="http://schemas.openxmlformats.org/package/2006/relationships"><Relationship Id="rId2" Type="http://schemas.microsoft.com/office/2011/relationships/chartColorStyle" Target="colors701.xml"/><Relationship Id="rId1" Type="http://schemas.microsoft.com/office/2011/relationships/chartStyle" Target="style701.xml"/></Relationships>
</file>

<file path=xl/charts/_rels/chart702.xml.rels><?xml version="1.0" encoding="UTF-8" standalone="yes"?>
<Relationships xmlns="http://schemas.openxmlformats.org/package/2006/relationships"><Relationship Id="rId2" Type="http://schemas.microsoft.com/office/2011/relationships/chartColorStyle" Target="colors702.xml"/><Relationship Id="rId1" Type="http://schemas.microsoft.com/office/2011/relationships/chartStyle" Target="style702.xml"/></Relationships>
</file>

<file path=xl/charts/_rels/chart703.xml.rels><?xml version="1.0" encoding="UTF-8" standalone="yes"?>
<Relationships xmlns="http://schemas.openxmlformats.org/package/2006/relationships"><Relationship Id="rId2" Type="http://schemas.microsoft.com/office/2011/relationships/chartColorStyle" Target="colors703.xml"/><Relationship Id="rId1" Type="http://schemas.microsoft.com/office/2011/relationships/chartStyle" Target="style703.xml"/></Relationships>
</file>

<file path=xl/charts/_rels/chart704.xml.rels><?xml version="1.0" encoding="UTF-8" standalone="yes"?>
<Relationships xmlns="http://schemas.openxmlformats.org/package/2006/relationships"><Relationship Id="rId2" Type="http://schemas.microsoft.com/office/2011/relationships/chartColorStyle" Target="colors704.xml"/><Relationship Id="rId1" Type="http://schemas.microsoft.com/office/2011/relationships/chartStyle" Target="style704.xml"/></Relationships>
</file>

<file path=xl/charts/_rels/chart705.xml.rels><?xml version="1.0" encoding="UTF-8" standalone="yes"?>
<Relationships xmlns="http://schemas.openxmlformats.org/package/2006/relationships"><Relationship Id="rId2" Type="http://schemas.microsoft.com/office/2011/relationships/chartColorStyle" Target="colors705.xml"/><Relationship Id="rId1" Type="http://schemas.microsoft.com/office/2011/relationships/chartStyle" Target="style705.xml"/></Relationships>
</file>

<file path=xl/charts/_rels/chart706.xml.rels><?xml version="1.0" encoding="UTF-8" standalone="yes"?>
<Relationships xmlns="http://schemas.openxmlformats.org/package/2006/relationships"><Relationship Id="rId2" Type="http://schemas.microsoft.com/office/2011/relationships/chartColorStyle" Target="colors706.xml"/><Relationship Id="rId1" Type="http://schemas.microsoft.com/office/2011/relationships/chartStyle" Target="style706.xml"/></Relationships>
</file>

<file path=xl/charts/_rels/chart707.xml.rels><?xml version="1.0" encoding="UTF-8" standalone="yes"?>
<Relationships xmlns="http://schemas.openxmlformats.org/package/2006/relationships"><Relationship Id="rId2" Type="http://schemas.microsoft.com/office/2011/relationships/chartColorStyle" Target="colors707.xml"/><Relationship Id="rId1" Type="http://schemas.microsoft.com/office/2011/relationships/chartStyle" Target="style707.xml"/></Relationships>
</file>

<file path=xl/charts/_rels/chart708.xml.rels><?xml version="1.0" encoding="UTF-8" standalone="yes"?>
<Relationships xmlns="http://schemas.openxmlformats.org/package/2006/relationships"><Relationship Id="rId2" Type="http://schemas.microsoft.com/office/2011/relationships/chartColorStyle" Target="colors708.xml"/><Relationship Id="rId1" Type="http://schemas.microsoft.com/office/2011/relationships/chartStyle" Target="style708.xml"/></Relationships>
</file>

<file path=xl/charts/_rels/chart709.xml.rels><?xml version="1.0" encoding="UTF-8" standalone="yes"?>
<Relationships xmlns="http://schemas.openxmlformats.org/package/2006/relationships"><Relationship Id="rId2" Type="http://schemas.microsoft.com/office/2011/relationships/chartColorStyle" Target="colors709.xml"/><Relationship Id="rId1" Type="http://schemas.microsoft.com/office/2011/relationships/chartStyle" Target="style709.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10.xml.rels><?xml version="1.0" encoding="UTF-8" standalone="yes"?>
<Relationships xmlns="http://schemas.openxmlformats.org/package/2006/relationships"><Relationship Id="rId2" Type="http://schemas.microsoft.com/office/2011/relationships/chartColorStyle" Target="colors710.xml"/><Relationship Id="rId1" Type="http://schemas.microsoft.com/office/2011/relationships/chartStyle" Target="style710.xml"/></Relationships>
</file>

<file path=xl/charts/_rels/chart711.xml.rels><?xml version="1.0" encoding="UTF-8" standalone="yes"?>
<Relationships xmlns="http://schemas.openxmlformats.org/package/2006/relationships"><Relationship Id="rId2" Type="http://schemas.microsoft.com/office/2011/relationships/chartColorStyle" Target="colors711.xml"/><Relationship Id="rId1" Type="http://schemas.microsoft.com/office/2011/relationships/chartStyle" Target="style711.xml"/></Relationships>
</file>

<file path=xl/charts/_rels/chart712.xml.rels><?xml version="1.0" encoding="UTF-8" standalone="yes"?>
<Relationships xmlns="http://schemas.openxmlformats.org/package/2006/relationships"><Relationship Id="rId2" Type="http://schemas.microsoft.com/office/2011/relationships/chartColorStyle" Target="colors712.xml"/><Relationship Id="rId1" Type="http://schemas.microsoft.com/office/2011/relationships/chartStyle" Target="style712.xml"/></Relationships>
</file>

<file path=xl/charts/_rels/chart713.xml.rels><?xml version="1.0" encoding="UTF-8" standalone="yes"?>
<Relationships xmlns="http://schemas.openxmlformats.org/package/2006/relationships"><Relationship Id="rId2" Type="http://schemas.microsoft.com/office/2011/relationships/chartColorStyle" Target="colors713.xml"/><Relationship Id="rId1" Type="http://schemas.microsoft.com/office/2011/relationships/chartStyle" Target="style713.xml"/></Relationships>
</file>

<file path=xl/charts/_rels/chart714.xml.rels><?xml version="1.0" encoding="UTF-8" standalone="yes"?>
<Relationships xmlns="http://schemas.openxmlformats.org/package/2006/relationships"><Relationship Id="rId2" Type="http://schemas.microsoft.com/office/2011/relationships/chartColorStyle" Target="colors714.xml"/><Relationship Id="rId1" Type="http://schemas.microsoft.com/office/2011/relationships/chartStyle" Target="style714.xml"/></Relationships>
</file>

<file path=xl/charts/_rels/chart715.xml.rels><?xml version="1.0" encoding="UTF-8" standalone="yes"?>
<Relationships xmlns="http://schemas.openxmlformats.org/package/2006/relationships"><Relationship Id="rId2" Type="http://schemas.microsoft.com/office/2011/relationships/chartColorStyle" Target="colors715.xml"/><Relationship Id="rId1" Type="http://schemas.microsoft.com/office/2011/relationships/chartStyle" Target="style715.xml"/></Relationships>
</file>

<file path=xl/charts/_rels/chart716.xml.rels><?xml version="1.0" encoding="UTF-8" standalone="yes"?>
<Relationships xmlns="http://schemas.openxmlformats.org/package/2006/relationships"><Relationship Id="rId2" Type="http://schemas.microsoft.com/office/2011/relationships/chartColorStyle" Target="colors716.xml"/><Relationship Id="rId1" Type="http://schemas.microsoft.com/office/2011/relationships/chartStyle" Target="style716.xml"/></Relationships>
</file>

<file path=xl/charts/_rels/chart717.xml.rels><?xml version="1.0" encoding="UTF-8" standalone="yes"?>
<Relationships xmlns="http://schemas.openxmlformats.org/package/2006/relationships"><Relationship Id="rId2" Type="http://schemas.microsoft.com/office/2011/relationships/chartColorStyle" Target="colors717.xml"/><Relationship Id="rId1" Type="http://schemas.microsoft.com/office/2011/relationships/chartStyle" Target="style717.xml"/></Relationships>
</file>

<file path=xl/charts/_rels/chart718.xml.rels><?xml version="1.0" encoding="UTF-8" standalone="yes"?>
<Relationships xmlns="http://schemas.openxmlformats.org/package/2006/relationships"><Relationship Id="rId2" Type="http://schemas.microsoft.com/office/2011/relationships/chartColorStyle" Target="colors718.xml"/><Relationship Id="rId1" Type="http://schemas.microsoft.com/office/2011/relationships/chartStyle" Target="style718.xml"/></Relationships>
</file>

<file path=xl/charts/_rels/chart719.xml.rels><?xml version="1.0" encoding="UTF-8" standalone="yes"?>
<Relationships xmlns="http://schemas.openxmlformats.org/package/2006/relationships"><Relationship Id="rId2" Type="http://schemas.microsoft.com/office/2011/relationships/chartColorStyle" Target="colors719.xml"/><Relationship Id="rId1" Type="http://schemas.microsoft.com/office/2011/relationships/chartStyle" Target="style719.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20.xml.rels><?xml version="1.0" encoding="UTF-8" standalone="yes"?>
<Relationships xmlns="http://schemas.openxmlformats.org/package/2006/relationships"><Relationship Id="rId2" Type="http://schemas.microsoft.com/office/2011/relationships/chartColorStyle" Target="colors720.xml"/><Relationship Id="rId1" Type="http://schemas.microsoft.com/office/2011/relationships/chartStyle" Target="style720.xml"/></Relationships>
</file>

<file path=xl/charts/_rels/chart721.xml.rels><?xml version="1.0" encoding="UTF-8" standalone="yes"?>
<Relationships xmlns="http://schemas.openxmlformats.org/package/2006/relationships"><Relationship Id="rId2" Type="http://schemas.microsoft.com/office/2011/relationships/chartColorStyle" Target="colors721.xml"/><Relationship Id="rId1" Type="http://schemas.microsoft.com/office/2011/relationships/chartStyle" Target="style721.xml"/></Relationships>
</file>

<file path=xl/charts/_rels/chart722.xml.rels><?xml version="1.0" encoding="UTF-8" standalone="yes"?>
<Relationships xmlns="http://schemas.openxmlformats.org/package/2006/relationships"><Relationship Id="rId2" Type="http://schemas.microsoft.com/office/2011/relationships/chartColorStyle" Target="colors722.xml"/><Relationship Id="rId1" Type="http://schemas.microsoft.com/office/2011/relationships/chartStyle" Target="style722.xml"/></Relationships>
</file>

<file path=xl/charts/_rels/chart723.xml.rels><?xml version="1.0" encoding="UTF-8" standalone="yes"?>
<Relationships xmlns="http://schemas.openxmlformats.org/package/2006/relationships"><Relationship Id="rId2" Type="http://schemas.microsoft.com/office/2011/relationships/chartColorStyle" Target="colors723.xml"/><Relationship Id="rId1" Type="http://schemas.microsoft.com/office/2011/relationships/chartStyle" Target="style723.xml"/></Relationships>
</file>

<file path=xl/charts/_rels/chart724.xml.rels><?xml version="1.0" encoding="UTF-8" standalone="yes"?>
<Relationships xmlns="http://schemas.openxmlformats.org/package/2006/relationships"><Relationship Id="rId2" Type="http://schemas.microsoft.com/office/2011/relationships/chartColorStyle" Target="colors724.xml"/><Relationship Id="rId1" Type="http://schemas.microsoft.com/office/2011/relationships/chartStyle" Target="style724.xml"/></Relationships>
</file>

<file path=xl/charts/_rels/chart725.xml.rels><?xml version="1.0" encoding="UTF-8" standalone="yes"?>
<Relationships xmlns="http://schemas.openxmlformats.org/package/2006/relationships"><Relationship Id="rId2" Type="http://schemas.microsoft.com/office/2011/relationships/chartColorStyle" Target="colors725.xml"/><Relationship Id="rId1" Type="http://schemas.microsoft.com/office/2011/relationships/chartStyle" Target="style725.xml"/></Relationships>
</file>

<file path=xl/charts/_rels/chart726.xml.rels><?xml version="1.0" encoding="UTF-8" standalone="yes"?>
<Relationships xmlns="http://schemas.openxmlformats.org/package/2006/relationships"><Relationship Id="rId2" Type="http://schemas.microsoft.com/office/2011/relationships/chartColorStyle" Target="colors726.xml"/><Relationship Id="rId1" Type="http://schemas.microsoft.com/office/2011/relationships/chartStyle" Target="style726.xml"/></Relationships>
</file>

<file path=xl/charts/_rels/chart727.xml.rels><?xml version="1.0" encoding="UTF-8" standalone="yes"?>
<Relationships xmlns="http://schemas.openxmlformats.org/package/2006/relationships"><Relationship Id="rId2" Type="http://schemas.microsoft.com/office/2011/relationships/chartColorStyle" Target="colors727.xml"/><Relationship Id="rId1" Type="http://schemas.microsoft.com/office/2011/relationships/chartStyle" Target="style727.xml"/></Relationships>
</file>

<file path=xl/charts/_rels/chart728.xml.rels><?xml version="1.0" encoding="UTF-8" standalone="yes"?>
<Relationships xmlns="http://schemas.openxmlformats.org/package/2006/relationships"><Relationship Id="rId2" Type="http://schemas.microsoft.com/office/2011/relationships/chartColorStyle" Target="colors728.xml"/><Relationship Id="rId1" Type="http://schemas.microsoft.com/office/2011/relationships/chartStyle" Target="style728.xml"/></Relationships>
</file>

<file path=xl/charts/_rels/chart729.xml.rels><?xml version="1.0" encoding="UTF-8" standalone="yes"?>
<Relationships xmlns="http://schemas.openxmlformats.org/package/2006/relationships"><Relationship Id="rId2" Type="http://schemas.microsoft.com/office/2011/relationships/chartColorStyle" Target="colors729.xml"/><Relationship Id="rId1" Type="http://schemas.microsoft.com/office/2011/relationships/chartStyle" Target="style729.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30.xml.rels><?xml version="1.0" encoding="UTF-8" standalone="yes"?>
<Relationships xmlns="http://schemas.openxmlformats.org/package/2006/relationships"><Relationship Id="rId2" Type="http://schemas.microsoft.com/office/2011/relationships/chartColorStyle" Target="colors730.xml"/><Relationship Id="rId1" Type="http://schemas.microsoft.com/office/2011/relationships/chartStyle" Target="style730.xml"/></Relationships>
</file>

<file path=xl/charts/_rels/chart731.xml.rels><?xml version="1.0" encoding="UTF-8" standalone="yes"?>
<Relationships xmlns="http://schemas.openxmlformats.org/package/2006/relationships"><Relationship Id="rId2" Type="http://schemas.microsoft.com/office/2011/relationships/chartColorStyle" Target="colors731.xml"/><Relationship Id="rId1" Type="http://schemas.microsoft.com/office/2011/relationships/chartStyle" Target="style731.xml"/></Relationships>
</file>

<file path=xl/charts/_rels/chart732.xml.rels><?xml version="1.0" encoding="UTF-8" standalone="yes"?>
<Relationships xmlns="http://schemas.openxmlformats.org/package/2006/relationships"><Relationship Id="rId2" Type="http://schemas.microsoft.com/office/2011/relationships/chartColorStyle" Target="colors732.xml"/><Relationship Id="rId1" Type="http://schemas.microsoft.com/office/2011/relationships/chartStyle" Target="style732.xml"/></Relationships>
</file>

<file path=xl/charts/_rels/chart733.xml.rels><?xml version="1.0" encoding="UTF-8" standalone="yes"?>
<Relationships xmlns="http://schemas.openxmlformats.org/package/2006/relationships"><Relationship Id="rId2" Type="http://schemas.microsoft.com/office/2011/relationships/chartColorStyle" Target="colors733.xml"/><Relationship Id="rId1" Type="http://schemas.microsoft.com/office/2011/relationships/chartStyle" Target="style733.xml"/></Relationships>
</file>

<file path=xl/charts/_rels/chart734.xml.rels><?xml version="1.0" encoding="UTF-8" standalone="yes"?>
<Relationships xmlns="http://schemas.openxmlformats.org/package/2006/relationships"><Relationship Id="rId2" Type="http://schemas.microsoft.com/office/2011/relationships/chartColorStyle" Target="colors734.xml"/><Relationship Id="rId1" Type="http://schemas.microsoft.com/office/2011/relationships/chartStyle" Target="style734.xml"/></Relationships>
</file>

<file path=xl/charts/_rels/chart735.xml.rels><?xml version="1.0" encoding="UTF-8" standalone="yes"?>
<Relationships xmlns="http://schemas.openxmlformats.org/package/2006/relationships"><Relationship Id="rId2" Type="http://schemas.microsoft.com/office/2011/relationships/chartColorStyle" Target="colors735.xml"/><Relationship Id="rId1" Type="http://schemas.microsoft.com/office/2011/relationships/chartStyle" Target="style735.xml"/></Relationships>
</file>

<file path=xl/charts/_rels/chart736.xml.rels><?xml version="1.0" encoding="UTF-8" standalone="yes"?>
<Relationships xmlns="http://schemas.openxmlformats.org/package/2006/relationships"><Relationship Id="rId2" Type="http://schemas.microsoft.com/office/2011/relationships/chartColorStyle" Target="colors736.xml"/><Relationship Id="rId1" Type="http://schemas.microsoft.com/office/2011/relationships/chartStyle" Target="style736.xml"/></Relationships>
</file>

<file path=xl/charts/_rels/chart737.xml.rels><?xml version="1.0" encoding="UTF-8" standalone="yes"?>
<Relationships xmlns="http://schemas.openxmlformats.org/package/2006/relationships"><Relationship Id="rId2" Type="http://schemas.microsoft.com/office/2011/relationships/chartColorStyle" Target="colors737.xml"/><Relationship Id="rId1" Type="http://schemas.microsoft.com/office/2011/relationships/chartStyle" Target="style737.xml"/></Relationships>
</file>

<file path=xl/charts/_rels/chart738.xml.rels><?xml version="1.0" encoding="UTF-8" standalone="yes"?>
<Relationships xmlns="http://schemas.openxmlformats.org/package/2006/relationships"><Relationship Id="rId2" Type="http://schemas.microsoft.com/office/2011/relationships/chartColorStyle" Target="colors738.xml"/><Relationship Id="rId1" Type="http://schemas.microsoft.com/office/2011/relationships/chartStyle" Target="style738.xml"/></Relationships>
</file>

<file path=xl/charts/_rels/chart739.xml.rels><?xml version="1.0" encoding="UTF-8" standalone="yes"?>
<Relationships xmlns="http://schemas.openxmlformats.org/package/2006/relationships"><Relationship Id="rId2" Type="http://schemas.microsoft.com/office/2011/relationships/chartColorStyle" Target="colors739.xml"/><Relationship Id="rId1" Type="http://schemas.microsoft.com/office/2011/relationships/chartStyle" Target="style739.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40.xml.rels><?xml version="1.0" encoding="UTF-8" standalone="yes"?>
<Relationships xmlns="http://schemas.openxmlformats.org/package/2006/relationships"><Relationship Id="rId2" Type="http://schemas.microsoft.com/office/2011/relationships/chartColorStyle" Target="colors740.xml"/><Relationship Id="rId1" Type="http://schemas.microsoft.com/office/2011/relationships/chartStyle" Target="style740.xml"/></Relationships>
</file>

<file path=xl/charts/_rels/chart741.xml.rels><?xml version="1.0" encoding="UTF-8" standalone="yes"?>
<Relationships xmlns="http://schemas.openxmlformats.org/package/2006/relationships"><Relationship Id="rId2" Type="http://schemas.microsoft.com/office/2011/relationships/chartColorStyle" Target="colors741.xml"/><Relationship Id="rId1" Type="http://schemas.microsoft.com/office/2011/relationships/chartStyle" Target="style741.xml"/></Relationships>
</file>

<file path=xl/charts/_rels/chart742.xml.rels><?xml version="1.0" encoding="UTF-8" standalone="yes"?>
<Relationships xmlns="http://schemas.openxmlformats.org/package/2006/relationships"><Relationship Id="rId2" Type="http://schemas.microsoft.com/office/2011/relationships/chartColorStyle" Target="colors742.xml"/><Relationship Id="rId1" Type="http://schemas.microsoft.com/office/2011/relationships/chartStyle" Target="style742.xml"/></Relationships>
</file>

<file path=xl/charts/_rels/chart743.xml.rels><?xml version="1.0" encoding="UTF-8" standalone="yes"?>
<Relationships xmlns="http://schemas.openxmlformats.org/package/2006/relationships"><Relationship Id="rId2" Type="http://schemas.microsoft.com/office/2011/relationships/chartColorStyle" Target="colors743.xml"/><Relationship Id="rId1" Type="http://schemas.microsoft.com/office/2011/relationships/chartStyle" Target="style743.xml"/></Relationships>
</file>

<file path=xl/charts/_rels/chart744.xml.rels><?xml version="1.0" encoding="UTF-8" standalone="yes"?>
<Relationships xmlns="http://schemas.openxmlformats.org/package/2006/relationships"><Relationship Id="rId2" Type="http://schemas.microsoft.com/office/2011/relationships/chartColorStyle" Target="colors744.xml"/><Relationship Id="rId1" Type="http://schemas.microsoft.com/office/2011/relationships/chartStyle" Target="style744.xml"/></Relationships>
</file>

<file path=xl/charts/_rels/chart745.xml.rels><?xml version="1.0" encoding="UTF-8" standalone="yes"?>
<Relationships xmlns="http://schemas.openxmlformats.org/package/2006/relationships"><Relationship Id="rId2" Type="http://schemas.microsoft.com/office/2011/relationships/chartColorStyle" Target="colors745.xml"/><Relationship Id="rId1" Type="http://schemas.microsoft.com/office/2011/relationships/chartStyle" Target="style745.xml"/></Relationships>
</file>

<file path=xl/charts/_rels/chart746.xml.rels><?xml version="1.0" encoding="UTF-8" standalone="yes"?>
<Relationships xmlns="http://schemas.openxmlformats.org/package/2006/relationships"><Relationship Id="rId2" Type="http://schemas.microsoft.com/office/2011/relationships/chartColorStyle" Target="colors746.xml"/><Relationship Id="rId1" Type="http://schemas.microsoft.com/office/2011/relationships/chartStyle" Target="style746.xml"/></Relationships>
</file>

<file path=xl/charts/_rels/chart747.xml.rels><?xml version="1.0" encoding="UTF-8" standalone="yes"?>
<Relationships xmlns="http://schemas.openxmlformats.org/package/2006/relationships"><Relationship Id="rId2" Type="http://schemas.microsoft.com/office/2011/relationships/chartColorStyle" Target="colors747.xml"/><Relationship Id="rId1" Type="http://schemas.microsoft.com/office/2011/relationships/chartStyle" Target="style747.xml"/></Relationships>
</file>

<file path=xl/charts/_rels/chart748.xml.rels><?xml version="1.0" encoding="UTF-8" standalone="yes"?>
<Relationships xmlns="http://schemas.openxmlformats.org/package/2006/relationships"><Relationship Id="rId2" Type="http://schemas.microsoft.com/office/2011/relationships/chartColorStyle" Target="colors748.xml"/><Relationship Id="rId1" Type="http://schemas.microsoft.com/office/2011/relationships/chartStyle" Target="style748.xml"/></Relationships>
</file>

<file path=xl/charts/_rels/chart749.xml.rels><?xml version="1.0" encoding="UTF-8" standalone="yes"?>
<Relationships xmlns="http://schemas.openxmlformats.org/package/2006/relationships"><Relationship Id="rId2" Type="http://schemas.microsoft.com/office/2011/relationships/chartColorStyle" Target="colors749.xml"/><Relationship Id="rId1" Type="http://schemas.microsoft.com/office/2011/relationships/chartStyle" Target="style749.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50.xml.rels><?xml version="1.0" encoding="UTF-8" standalone="yes"?>
<Relationships xmlns="http://schemas.openxmlformats.org/package/2006/relationships"><Relationship Id="rId2" Type="http://schemas.microsoft.com/office/2011/relationships/chartColorStyle" Target="colors750.xml"/><Relationship Id="rId1" Type="http://schemas.microsoft.com/office/2011/relationships/chartStyle" Target="style750.xml"/></Relationships>
</file>

<file path=xl/charts/_rels/chart751.xml.rels><?xml version="1.0" encoding="UTF-8" standalone="yes"?>
<Relationships xmlns="http://schemas.openxmlformats.org/package/2006/relationships"><Relationship Id="rId2" Type="http://schemas.microsoft.com/office/2011/relationships/chartColorStyle" Target="colors751.xml"/><Relationship Id="rId1" Type="http://schemas.microsoft.com/office/2011/relationships/chartStyle" Target="style751.xml"/></Relationships>
</file>

<file path=xl/charts/_rels/chart752.xml.rels><?xml version="1.0" encoding="UTF-8" standalone="yes"?>
<Relationships xmlns="http://schemas.openxmlformats.org/package/2006/relationships"><Relationship Id="rId2" Type="http://schemas.microsoft.com/office/2011/relationships/chartColorStyle" Target="colors752.xml"/><Relationship Id="rId1" Type="http://schemas.microsoft.com/office/2011/relationships/chartStyle" Target="style752.xml"/></Relationships>
</file>

<file path=xl/charts/_rels/chart753.xml.rels><?xml version="1.0" encoding="UTF-8" standalone="yes"?>
<Relationships xmlns="http://schemas.openxmlformats.org/package/2006/relationships"><Relationship Id="rId2" Type="http://schemas.microsoft.com/office/2011/relationships/chartColorStyle" Target="colors753.xml"/><Relationship Id="rId1" Type="http://schemas.microsoft.com/office/2011/relationships/chartStyle" Target="style753.xml"/></Relationships>
</file>

<file path=xl/charts/_rels/chart754.xml.rels><?xml version="1.0" encoding="UTF-8" standalone="yes"?>
<Relationships xmlns="http://schemas.openxmlformats.org/package/2006/relationships"><Relationship Id="rId2" Type="http://schemas.microsoft.com/office/2011/relationships/chartColorStyle" Target="colors754.xml"/><Relationship Id="rId1" Type="http://schemas.microsoft.com/office/2011/relationships/chartStyle" Target="style754.xml"/></Relationships>
</file>

<file path=xl/charts/_rels/chart755.xml.rels><?xml version="1.0" encoding="UTF-8" standalone="yes"?>
<Relationships xmlns="http://schemas.openxmlformats.org/package/2006/relationships"><Relationship Id="rId2" Type="http://schemas.microsoft.com/office/2011/relationships/chartColorStyle" Target="colors755.xml"/><Relationship Id="rId1" Type="http://schemas.microsoft.com/office/2011/relationships/chartStyle" Target="style755.xml"/></Relationships>
</file>

<file path=xl/charts/_rels/chart756.xml.rels><?xml version="1.0" encoding="UTF-8" standalone="yes"?>
<Relationships xmlns="http://schemas.openxmlformats.org/package/2006/relationships"><Relationship Id="rId2" Type="http://schemas.microsoft.com/office/2011/relationships/chartColorStyle" Target="colors756.xml"/><Relationship Id="rId1" Type="http://schemas.microsoft.com/office/2011/relationships/chartStyle" Target="style756.xml"/></Relationships>
</file>

<file path=xl/charts/_rels/chart757.xml.rels><?xml version="1.0" encoding="UTF-8" standalone="yes"?>
<Relationships xmlns="http://schemas.openxmlformats.org/package/2006/relationships"><Relationship Id="rId2" Type="http://schemas.microsoft.com/office/2011/relationships/chartColorStyle" Target="colors757.xml"/><Relationship Id="rId1" Type="http://schemas.microsoft.com/office/2011/relationships/chartStyle" Target="style757.xml"/></Relationships>
</file>

<file path=xl/charts/_rels/chart758.xml.rels><?xml version="1.0" encoding="UTF-8" standalone="yes"?>
<Relationships xmlns="http://schemas.openxmlformats.org/package/2006/relationships"><Relationship Id="rId2" Type="http://schemas.microsoft.com/office/2011/relationships/chartColorStyle" Target="colors758.xml"/><Relationship Id="rId1" Type="http://schemas.microsoft.com/office/2011/relationships/chartStyle" Target="style758.xml"/></Relationships>
</file>

<file path=xl/charts/_rels/chart759.xml.rels><?xml version="1.0" encoding="UTF-8" standalone="yes"?>
<Relationships xmlns="http://schemas.openxmlformats.org/package/2006/relationships"><Relationship Id="rId2" Type="http://schemas.microsoft.com/office/2011/relationships/chartColorStyle" Target="colors759.xml"/><Relationship Id="rId1" Type="http://schemas.microsoft.com/office/2011/relationships/chartStyle" Target="style759.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60.xml.rels><?xml version="1.0" encoding="UTF-8" standalone="yes"?>
<Relationships xmlns="http://schemas.openxmlformats.org/package/2006/relationships"><Relationship Id="rId2" Type="http://schemas.microsoft.com/office/2011/relationships/chartColorStyle" Target="colors760.xml"/><Relationship Id="rId1" Type="http://schemas.microsoft.com/office/2011/relationships/chartStyle" Target="style760.xml"/></Relationships>
</file>

<file path=xl/charts/_rels/chart761.xml.rels><?xml version="1.0" encoding="UTF-8" standalone="yes"?>
<Relationships xmlns="http://schemas.openxmlformats.org/package/2006/relationships"><Relationship Id="rId2" Type="http://schemas.microsoft.com/office/2011/relationships/chartColorStyle" Target="colors761.xml"/><Relationship Id="rId1" Type="http://schemas.microsoft.com/office/2011/relationships/chartStyle" Target="style761.xml"/></Relationships>
</file>

<file path=xl/charts/_rels/chart762.xml.rels><?xml version="1.0" encoding="UTF-8" standalone="yes"?>
<Relationships xmlns="http://schemas.openxmlformats.org/package/2006/relationships"><Relationship Id="rId2" Type="http://schemas.microsoft.com/office/2011/relationships/chartColorStyle" Target="colors762.xml"/><Relationship Id="rId1" Type="http://schemas.microsoft.com/office/2011/relationships/chartStyle" Target="style762.xml"/></Relationships>
</file>

<file path=xl/charts/_rels/chart763.xml.rels><?xml version="1.0" encoding="UTF-8" standalone="yes"?>
<Relationships xmlns="http://schemas.openxmlformats.org/package/2006/relationships"><Relationship Id="rId2" Type="http://schemas.microsoft.com/office/2011/relationships/chartColorStyle" Target="colors763.xml"/><Relationship Id="rId1" Type="http://schemas.microsoft.com/office/2011/relationships/chartStyle" Target="style763.xml"/></Relationships>
</file>

<file path=xl/charts/_rels/chart764.xml.rels><?xml version="1.0" encoding="UTF-8" standalone="yes"?>
<Relationships xmlns="http://schemas.openxmlformats.org/package/2006/relationships"><Relationship Id="rId2" Type="http://schemas.microsoft.com/office/2011/relationships/chartColorStyle" Target="colors764.xml"/><Relationship Id="rId1" Type="http://schemas.microsoft.com/office/2011/relationships/chartStyle" Target="style764.xml"/></Relationships>
</file>

<file path=xl/charts/_rels/chart765.xml.rels><?xml version="1.0" encoding="UTF-8" standalone="yes"?>
<Relationships xmlns="http://schemas.openxmlformats.org/package/2006/relationships"><Relationship Id="rId2" Type="http://schemas.microsoft.com/office/2011/relationships/chartColorStyle" Target="colors765.xml"/><Relationship Id="rId1" Type="http://schemas.microsoft.com/office/2011/relationships/chartStyle" Target="style765.xml"/></Relationships>
</file>

<file path=xl/charts/_rels/chart766.xml.rels><?xml version="1.0" encoding="UTF-8" standalone="yes"?>
<Relationships xmlns="http://schemas.openxmlformats.org/package/2006/relationships"><Relationship Id="rId2" Type="http://schemas.microsoft.com/office/2011/relationships/chartColorStyle" Target="colors766.xml"/><Relationship Id="rId1" Type="http://schemas.microsoft.com/office/2011/relationships/chartStyle" Target="style766.xml"/></Relationships>
</file>

<file path=xl/charts/_rels/chart767.xml.rels><?xml version="1.0" encoding="UTF-8" standalone="yes"?>
<Relationships xmlns="http://schemas.openxmlformats.org/package/2006/relationships"><Relationship Id="rId2" Type="http://schemas.microsoft.com/office/2011/relationships/chartColorStyle" Target="colors767.xml"/><Relationship Id="rId1" Type="http://schemas.microsoft.com/office/2011/relationships/chartStyle" Target="style767.xml"/></Relationships>
</file>

<file path=xl/charts/_rels/chart768.xml.rels><?xml version="1.0" encoding="UTF-8" standalone="yes"?>
<Relationships xmlns="http://schemas.openxmlformats.org/package/2006/relationships"><Relationship Id="rId2" Type="http://schemas.microsoft.com/office/2011/relationships/chartColorStyle" Target="colors768.xml"/><Relationship Id="rId1" Type="http://schemas.microsoft.com/office/2011/relationships/chartStyle" Target="style768.xml"/></Relationships>
</file>

<file path=xl/charts/_rels/chart769.xml.rels><?xml version="1.0" encoding="UTF-8" standalone="yes"?>
<Relationships xmlns="http://schemas.openxmlformats.org/package/2006/relationships"><Relationship Id="rId2" Type="http://schemas.microsoft.com/office/2011/relationships/chartColorStyle" Target="colors769.xml"/><Relationship Id="rId1" Type="http://schemas.microsoft.com/office/2011/relationships/chartStyle" Target="style769.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70.xml.rels><?xml version="1.0" encoding="UTF-8" standalone="yes"?>
<Relationships xmlns="http://schemas.openxmlformats.org/package/2006/relationships"><Relationship Id="rId2" Type="http://schemas.microsoft.com/office/2011/relationships/chartColorStyle" Target="colors770.xml"/><Relationship Id="rId1" Type="http://schemas.microsoft.com/office/2011/relationships/chartStyle" Target="style770.xml"/></Relationships>
</file>

<file path=xl/charts/_rels/chart771.xml.rels><?xml version="1.0" encoding="UTF-8" standalone="yes"?>
<Relationships xmlns="http://schemas.openxmlformats.org/package/2006/relationships"><Relationship Id="rId2" Type="http://schemas.microsoft.com/office/2011/relationships/chartColorStyle" Target="colors771.xml"/><Relationship Id="rId1" Type="http://schemas.microsoft.com/office/2011/relationships/chartStyle" Target="style771.xml"/></Relationships>
</file>

<file path=xl/charts/_rels/chart772.xml.rels><?xml version="1.0" encoding="UTF-8" standalone="yes"?>
<Relationships xmlns="http://schemas.openxmlformats.org/package/2006/relationships"><Relationship Id="rId2" Type="http://schemas.microsoft.com/office/2011/relationships/chartColorStyle" Target="colors772.xml"/><Relationship Id="rId1" Type="http://schemas.microsoft.com/office/2011/relationships/chartStyle" Target="style772.xml"/></Relationships>
</file>

<file path=xl/charts/_rels/chart773.xml.rels><?xml version="1.0" encoding="UTF-8" standalone="yes"?>
<Relationships xmlns="http://schemas.openxmlformats.org/package/2006/relationships"><Relationship Id="rId2" Type="http://schemas.microsoft.com/office/2011/relationships/chartColorStyle" Target="colors773.xml"/><Relationship Id="rId1" Type="http://schemas.microsoft.com/office/2011/relationships/chartStyle" Target="style773.xml"/></Relationships>
</file>

<file path=xl/charts/_rels/chart774.xml.rels><?xml version="1.0" encoding="UTF-8" standalone="yes"?>
<Relationships xmlns="http://schemas.openxmlformats.org/package/2006/relationships"><Relationship Id="rId2" Type="http://schemas.microsoft.com/office/2011/relationships/chartColorStyle" Target="colors774.xml"/><Relationship Id="rId1" Type="http://schemas.microsoft.com/office/2011/relationships/chartStyle" Target="style774.xml"/></Relationships>
</file>

<file path=xl/charts/_rels/chart775.xml.rels><?xml version="1.0" encoding="UTF-8" standalone="yes"?>
<Relationships xmlns="http://schemas.openxmlformats.org/package/2006/relationships"><Relationship Id="rId2" Type="http://schemas.microsoft.com/office/2011/relationships/chartColorStyle" Target="colors775.xml"/><Relationship Id="rId1" Type="http://schemas.microsoft.com/office/2011/relationships/chartStyle" Target="style775.xml"/></Relationships>
</file>

<file path=xl/charts/_rels/chart776.xml.rels><?xml version="1.0" encoding="UTF-8" standalone="yes"?>
<Relationships xmlns="http://schemas.openxmlformats.org/package/2006/relationships"><Relationship Id="rId2" Type="http://schemas.microsoft.com/office/2011/relationships/chartColorStyle" Target="colors776.xml"/><Relationship Id="rId1" Type="http://schemas.microsoft.com/office/2011/relationships/chartStyle" Target="style776.xml"/></Relationships>
</file>

<file path=xl/charts/_rels/chart777.xml.rels><?xml version="1.0" encoding="UTF-8" standalone="yes"?>
<Relationships xmlns="http://schemas.openxmlformats.org/package/2006/relationships"><Relationship Id="rId2" Type="http://schemas.microsoft.com/office/2011/relationships/chartColorStyle" Target="colors777.xml"/><Relationship Id="rId1" Type="http://schemas.microsoft.com/office/2011/relationships/chartStyle" Target="style777.xml"/></Relationships>
</file>

<file path=xl/charts/_rels/chart778.xml.rels><?xml version="1.0" encoding="UTF-8" standalone="yes"?>
<Relationships xmlns="http://schemas.openxmlformats.org/package/2006/relationships"><Relationship Id="rId2" Type="http://schemas.microsoft.com/office/2011/relationships/chartColorStyle" Target="colors778.xml"/><Relationship Id="rId1" Type="http://schemas.microsoft.com/office/2011/relationships/chartStyle" Target="style778.xml"/></Relationships>
</file>

<file path=xl/charts/_rels/chart779.xml.rels><?xml version="1.0" encoding="UTF-8" standalone="yes"?>
<Relationships xmlns="http://schemas.openxmlformats.org/package/2006/relationships"><Relationship Id="rId2" Type="http://schemas.microsoft.com/office/2011/relationships/chartColorStyle" Target="colors779.xml"/><Relationship Id="rId1" Type="http://schemas.microsoft.com/office/2011/relationships/chartStyle" Target="style779.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80.xml.rels><?xml version="1.0" encoding="UTF-8" standalone="yes"?>
<Relationships xmlns="http://schemas.openxmlformats.org/package/2006/relationships"><Relationship Id="rId2" Type="http://schemas.microsoft.com/office/2011/relationships/chartColorStyle" Target="colors780.xml"/><Relationship Id="rId1" Type="http://schemas.microsoft.com/office/2011/relationships/chartStyle" Target="style780.xml"/></Relationships>
</file>

<file path=xl/charts/_rels/chart781.xml.rels><?xml version="1.0" encoding="UTF-8" standalone="yes"?>
<Relationships xmlns="http://schemas.openxmlformats.org/package/2006/relationships"><Relationship Id="rId2" Type="http://schemas.microsoft.com/office/2011/relationships/chartColorStyle" Target="colors781.xml"/><Relationship Id="rId1" Type="http://schemas.microsoft.com/office/2011/relationships/chartStyle" Target="style781.xml"/></Relationships>
</file>

<file path=xl/charts/_rels/chart782.xml.rels><?xml version="1.0" encoding="UTF-8" standalone="yes"?>
<Relationships xmlns="http://schemas.openxmlformats.org/package/2006/relationships"><Relationship Id="rId2" Type="http://schemas.microsoft.com/office/2011/relationships/chartColorStyle" Target="colors782.xml"/><Relationship Id="rId1" Type="http://schemas.microsoft.com/office/2011/relationships/chartStyle" Target="style782.xml"/></Relationships>
</file>

<file path=xl/charts/_rels/chart783.xml.rels><?xml version="1.0" encoding="UTF-8" standalone="yes"?>
<Relationships xmlns="http://schemas.openxmlformats.org/package/2006/relationships"><Relationship Id="rId2" Type="http://schemas.microsoft.com/office/2011/relationships/chartColorStyle" Target="colors783.xml"/><Relationship Id="rId1" Type="http://schemas.microsoft.com/office/2011/relationships/chartStyle" Target="style783.xml"/></Relationships>
</file>

<file path=xl/charts/_rels/chart784.xml.rels><?xml version="1.0" encoding="UTF-8" standalone="yes"?>
<Relationships xmlns="http://schemas.openxmlformats.org/package/2006/relationships"><Relationship Id="rId2" Type="http://schemas.microsoft.com/office/2011/relationships/chartColorStyle" Target="colors784.xml"/><Relationship Id="rId1" Type="http://schemas.microsoft.com/office/2011/relationships/chartStyle" Target="style784.xml"/></Relationships>
</file>

<file path=xl/charts/_rels/chart785.xml.rels><?xml version="1.0" encoding="UTF-8" standalone="yes"?>
<Relationships xmlns="http://schemas.openxmlformats.org/package/2006/relationships"><Relationship Id="rId2" Type="http://schemas.microsoft.com/office/2011/relationships/chartColorStyle" Target="colors785.xml"/><Relationship Id="rId1" Type="http://schemas.microsoft.com/office/2011/relationships/chartStyle" Target="style785.xml"/></Relationships>
</file>

<file path=xl/charts/_rels/chart786.xml.rels><?xml version="1.0" encoding="UTF-8" standalone="yes"?>
<Relationships xmlns="http://schemas.openxmlformats.org/package/2006/relationships"><Relationship Id="rId2" Type="http://schemas.microsoft.com/office/2011/relationships/chartColorStyle" Target="colors786.xml"/><Relationship Id="rId1" Type="http://schemas.microsoft.com/office/2011/relationships/chartStyle" Target="style786.xml"/></Relationships>
</file>

<file path=xl/charts/_rels/chart787.xml.rels><?xml version="1.0" encoding="UTF-8" standalone="yes"?>
<Relationships xmlns="http://schemas.openxmlformats.org/package/2006/relationships"><Relationship Id="rId2" Type="http://schemas.microsoft.com/office/2011/relationships/chartColorStyle" Target="colors787.xml"/><Relationship Id="rId1" Type="http://schemas.microsoft.com/office/2011/relationships/chartStyle" Target="style787.xml"/></Relationships>
</file>

<file path=xl/charts/_rels/chart788.xml.rels><?xml version="1.0" encoding="UTF-8" standalone="yes"?>
<Relationships xmlns="http://schemas.openxmlformats.org/package/2006/relationships"><Relationship Id="rId2" Type="http://schemas.microsoft.com/office/2011/relationships/chartColorStyle" Target="colors788.xml"/><Relationship Id="rId1" Type="http://schemas.microsoft.com/office/2011/relationships/chartStyle" Target="style788.xml"/></Relationships>
</file>

<file path=xl/charts/_rels/chart789.xml.rels><?xml version="1.0" encoding="UTF-8" standalone="yes"?>
<Relationships xmlns="http://schemas.openxmlformats.org/package/2006/relationships"><Relationship Id="rId2" Type="http://schemas.microsoft.com/office/2011/relationships/chartColorStyle" Target="colors789.xml"/><Relationship Id="rId1" Type="http://schemas.microsoft.com/office/2011/relationships/chartStyle" Target="style789.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90.xml.rels><?xml version="1.0" encoding="UTF-8" standalone="yes"?>
<Relationships xmlns="http://schemas.openxmlformats.org/package/2006/relationships"><Relationship Id="rId2" Type="http://schemas.microsoft.com/office/2011/relationships/chartColorStyle" Target="colors790.xml"/><Relationship Id="rId1" Type="http://schemas.microsoft.com/office/2011/relationships/chartStyle" Target="style790.xml"/></Relationships>
</file>

<file path=xl/charts/_rels/chart791.xml.rels><?xml version="1.0" encoding="UTF-8" standalone="yes"?>
<Relationships xmlns="http://schemas.openxmlformats.org/package/2006/relationships"><Relationship Id="rId2" Type="http://schemas.microsoft.com/office/2011/relationships/chartColorStyle" Target="colors791.xml"/><Relationship Id="rId1" Type="http://schemas.microsoft.com/office/2011/relationships/chartStyle" Target="style791.xml"/></Relationships>
</file>

<file path=xl/charts/_rels/chart792.xml.rels><?xml version="1.0" encoding="UTF-8" standalone="yes"?>
<Relationships xmlns="http://schemas.openxmlformats.org/package/2006/relationships"><Relationship Id="rId2" Type="http://schemas.microsoft.com/office/2011/relationships/chartColorStyle" Target="colors792.xml"/><Relationship Id="rId1" Type="http://schemas.microsoft.com/office/2011/relationships/chartStyle" Target="style792.xml"/></Relationships>
</file>

<file path=xl/charts/_rels/chart793.xml.rels><?xml version="1.0" encoding="UTF-8" standalone="yes"?>
<Relationships xmlns="http://schemas.openxmlformats.org/package/2006/relationships"><Relationship Id="rId2" Type="http://schemas.microsoft.com/office/2011/relationships/chartColorStyle" Target="colors793.xml"/><Relationship Id="rId1" Type="http://schemas.microsoft.com/office/2011/relationships/chartStyle" Target="style793.xml"/></Relationships>
</file>

<file path=xl/charts/_rels/chart794.xml.rels><?xml version="1.0" encoding="UTF-8" standalone="yes"?>
<Relationships xmlns="http://schemas.openxmlformats.org/package/2006/relationships"><Relationship Id="rId2" Type="http://schemas.microsoft.com/office/2011/relationships/chartColorStyle" Target="colors794.xml"/><Relationship Id="rId1" Type="http://schemas.microsoft.com/office/2011/relationships/chartStyle" Target="style794.xml"/></Relationships>
</file>

<file path=xl/charts/_rels/chart795.xml.rels><?xml version="1.0" encoding="UTF-8" standalone="yes"?>
<Relationships xmlns="http://schemas.openxmlformats.org/package/2006/relationships"><Relationship Id="rId2" Type="http://schemas.microsoft.com/office/2011/relationships/chartColorStyle" Target="colors795.xml"/><Relationship Id="rId1" Type="http://schemas.microsoft.com/office/2011/relationships/chartStyle" Target="style795.xml"/></Relationships>
</file>

<file path=xl/charts/_rels/chart796.xml.rels><?xml version="1.0" encoding="UTF-8" standalone="yes"?>
<Relationships xmlns="http://schemas.openxmlformats.org/package/2006/relationships"><Relationship Id="rId2" Type="http://schemas.microsoft.com/office/2011/relationships/chartColorStyle" Target="colors796.xml"/><Relationship Id="rId1" Type="http://schemas.microsoft.com/office/2011/relationships/chartStyle" Target="style796.xml"/></Relationships>
</file>

<file path=xl/charts/_rels/chart797.xml.rels><?xml version="1.0" encoding="UTF-8" standalone="yes"?>
<Relationships xmlns="http://schemas.openxmlformats.org/package/2006/relationships"><Relationship Id="rId2" Type="http://schemas.microsoft.com/office/2011/relationships/chartColorStyle" Target="colors797.xml"/><Relationship Id="rId1" Type="http://schemas.microsoft.com/office/2011/relationships/chartStyle" Target="style797.xml"/></Relationships>
</file>

<file path=xl/charts/_rels/chart798.xml.rels><?xml version="1.0" encoding="UTF-8" standalone="yes"?>
<Relationships xmlns="http://schemas.openxmlformats.org/package/2006/relationships"><Relationship Id="rId2" Type="http://schemas.microsoft.com/office/2011/relationships/chartColorStyle" Target="colors798.xml"/><Relationship Id="rId1" Type="http://schemas.microsoft.com/office/2011/relationships/chartStyle" Target="style798.xml"/></Relationships>
</file>

<file path=xl/charts/_rels/chart799.xml.rels><?xml version="1.0" encoding="UTF-8" standalone="yes"?>
<Relationships xmlns="http://schemas.openxmlformats.org/package/2006/relationships"><Relationship Id="rId2" Type="http://schemas.microsoft.com/office/2011/relationships/chartColorStyle" Target="colors799.xml"/><Relationship Id="rId1" Type="http://schemas.microsoft.com/office/2011/relationships/chartStyle" Target="style79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00.xml.rels><?xml version="1.0" encoding="UTF-8" standalone="yes"?>
<Relationships xmlns="http://schemas.openxmlformats.org/package/2006/relationships"><Relationship Id="rId2" Type="http://schemas.microsoft.com/office/2011/relationships/chartColorStyle" Target="colors800.xml"/><Relationship Id="rId1" Type="http://schemas.microsoft.com/office/2011/relationships/chartStyle" Target="style800.xml"/></Relationships>
</file>

<file path=xl/charts/_rels/chart801.xml.rels><?xml version="1.0" encoding="UTF-8" standalone="yes"?>
<Relationships xmlns="http://schemas.openxmlformats.org/package/2006/relationships"><Relationship Id="rId2" Type="http://schemas.microsoft.com/office/2011/relationships/chartColorStyle" Target="colors801.xml"/><Relationship Id="rId1" Type="http://schemas.microsoft.com/office/2011/relationships/chartStyle" Target="style801.xml"/></Relationships>
</file>

<file path=xl/charts/_rels/chart802.xml.rels><?xml version="1.0" encoding="UTF-8" standalone="yes"?>
<Relationships xmlns="http://schemas.openxmlformats.org/package/2006/relationships"><Relationship Id="rId2" Type="http://schemas.microsoft.com/office/2011/relationships/chartColorStyle" Target="colors802.xml"/><Relationship Id="rId1" Type="http://schemas.microsoft.com/office/2011/relationships/chartStyle" Target="style802.xml"/></Relationships>
</file>

<file path=xl/charts/_rels/chart803.xml.rels><?xml version="1.0" encoding="UTF-8" standalone="yes"?>
<Relationships xmlns="http://schemas.openxmlformats.org/package/2006/relationships"><Relationship Id="rId2" Type="http://schemas.microsoft.com/office/2011/relationships/chartColorStyle" Target="colors803.xml"/><Relationship Id="rId1" Type="http://schemas.microsoft.com/office/2011/relationships/chartStyle" Target="style803.xml"/></Relationships>
</file>

<file path=xl/charts/_rels/chart804.xml.rels><?xml version="1.0" encoding="UTF-8" standalone="yes"?>
<Relationships xmlns="http://schemas.openxmlformats.org/package/2006/relationships"><Relationship Id="rId2" Type="http://schemas.microsoft.com/office/2011/relationships/chartColorStyle" Target="colors804.xml"/><Relationship Id="rId1" Type="http://schemas.microsoft.com/office/2011/relationships/chartStyle" Target="style804.xml"/></Relationships>
</file>

<file path=xl/charts/_rels/chart805.xml.rels><?xml version="1.0" encoding="UTF-8" standalone="yes"?>
<Relationships xmlns="http://schemas.openxmlformats.org/package/2006/relationships"><Relationship Id="rId2" Type="http://schemas.microsoft.com/office/2011/relationships/chartColorStyle" Target="colors805.xml"/><Relationship Id="rId1" Type="http://schemas.microsoft.com/office/2011/relationships/chartStyle" Target="style805.xml"/></Relationships>
</file>

<file path=xl/charts/_rels/chart806.xml.rels><?xml version="1.0" encoding="UTF-8" standalone="yes"?>
<Relationships xmlns="http://schemas.openxmlformats.org/package/2006/relationships"><Relationship Id="rId2" Type="http://schemas.microsoft.com/office/2011/relationships/chartColorStyle" Target="colors806.xml"/><Relationship Id="rId1" Type="http://schemas.microsoft.com/office/2011/relationships/chartStyle" Target="style806.xml"/></Relationships>
</file>

<file path=xl/charts/_rels/chart807.xml.rels><?xml version="1.0" encoding="UTF-8" standalone="yes"?>
<Relationships xmlns="http://schemas.openxmlformats.org/package/2006/relationships"><Relationship Id="rId2" Type="http://schemas.microsoft.com/office/2011/relationships/chartColorStyle" Target="colors807.xml"/><Relationship Id="rId1" Type="http://schemas.microsoft.com/office/2011/relationships/chartStyle" Target="style807.xml"/></Relationships>
</file>

<file path=xl/charts/_rels/chart808.xml.rels><?xml version="1.0" encoding="UTF-8" standalone="yes"?>
<Relationships xmlns="http://schemas.openxmlformats.org/package/2006/relationships"><Relationship Id="rId2" Type="http://schemas.microsoft.com/office/2011/relationships/chartColorStyle" Target="colors808.xml"/><Relationship Id="rId1" Type="http://schemas.microsoft.com/office/2011/relationships/chartStyle" Target="style808.xml"/></Relationships>
</file>

<file path=xl/charts/_rels/chart809.xml.rels><?xml version="1.0" encoding="UTF-8" standalone="yes"?>
<Relationships xmlns="http://schemas.openxmlformats.org/package/2006/relationships"><Relationship Id="rId2" Type="http://schemas.microsoft.com/office/2011/relationships/chartColorStyle" Target="colors809.xml"/><Relationship Id="rId1" Type="http://schemas.microsoft.com/office/2011/relationships/chartStyle" Target="style809.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10.xml.rels><?xml version="1.0" encoding="UTF-8" standalone="yes"?>
<Relationships xmlns="http://schemas.openxmlformats.org/package/2006/relationships"><Relationship Id="rId2" Type="http://schemas.microsoft.com/office/2011/relationships/chartColorStyle" Target="colors810.xml"/><Relationship Id="rId1" Type="http://schemas.microsoft.com/office/2011/relationships/chartStyle" Target="style810.xml"/></Relationships>
</file>

<file path=xl/charts/_rels/chart811.xml.rels><?xml version="1.0" encoding="UTF-8" standalone="yes"?>
<Relationships xmlns="http://schemas.openxmlformats.org/package/2006/relationships"><Relationship Id="rId2" Type="http://schemas.microsoft.com/office/2011/relationships/chartColorStyle" Target="colors811.xml"/><Relationship Id="rId1" Type="http://schemas.microsoft.com/office/2011/relationships/chartStyle" Target="style811.xml"/></Relationships>
</file>

<file path=xl/charts/_rels/chart812.xml.rels><?xml version="1.0" encoding="UTF-8" standalone="yes"?>
<Relationships xmlns="http://schemas.openxmlformats.org/package/2006/relationships"><Relationship Id="rId2" Type="http://schemas.microsoft.com/office/2011/relationships/chartColorStyle" Target="colors812.xml"/><Relationship Id="rId1" Type="http://schemas.microsoft.com/office/2011/relationships/chartStyle" Target="style812.xml"/></Relationships>
</file>

<file path=xl/charts/_rels/chart813.xml.rels><?xml version="1.0" encoding="UTF-8" standalone="yes"?>
<Relationships xmlns="http://schemas.openxmlformats.org/package/2006/relationships"><Relationship Id="rId2" Type="http://schemas.microsoft.com/office/2011/relationships/chartColorStyle" Target="colors813.xml"/><Relationship Id="rId1" Type="http://schemas.microsoft.com/office/2011/relationships/chartStyle" Target="style813.xml"/></Relationships>
</file>

<file path=xl/charts/_rels/chart814.xml.rels><?xml version="1.0" encoding="UTF-8" standalone="yes"?>
<Relationships xmlns="http://schemas.openxmlformats.org/package/2006/relationships"><Relationship Id="rId2" Type="http://schemas.microsoft.com/office/2011/relationships/chartColorStyle" Target="colors814.xml"/><Relationship Id="rId1" Type="http://schemas.microsoft.com/office/2011/relationships/chartStyle" Target="style814.xml"/></Relationships>
</file>

<file path=xl/charts/_rels/chart815.xml.rels><?xml version="1.0" encoding="UTF-8" standalone="yes"?>
<Relationships xmlns="http://schemas.openxmlformats.org/package/2006/relationships"><Relationship Id="rId2" Type="http://schemas.microsoft.com/office/2011/relationships/chartColorStyle" Target="colors815.xml"/><Relationship Id="rId1" Type="http://schemas.microsoft.com/office/2011/relationships/chartStyle" Target="style815.xml"/></Relationships>
</file>

<file path=xl/charts/_rels/chart816.xml.rels><?xml version="1.0" encoding="UTF-8" standalone="yes"?>
<Relationships xmlns="http://schemas.openxmlformats.org/package/2006/relationships"><Relationship Id="rId2" Type="http://schemas.microsoft.com/office/2011/relationships/chartColorStyle" Target="colors816.xml"/><Relationship Id="rId1" Type="http://schemas.microsoft.com/office/2011/relationships/chartStyle" Target="style816.xml"/></Relationships>
</file>

<file path=xl/charts/_rels/chart817.xml.rels><?xml version="1.0" encoding="UTF-8" standalone="yes"?>
<Relationships xmlns="http://schemas.openxmlformats.org/package/2006/relationships"><Relationship Id="rId2" Type="http://schemas.microsoft.com/office/2011/relationships/chartColorStyle" Target="colors817.xml"/><Relationship Id="rId1" Type="http://schemas.microsoft.com/office/2011/relationships/chartStyle" Target="style817.xml"/></Relationships>
</file>

<file path=xl/charts/_rels/chart818.xml.rels><?xml version="1.0" encoding="UTF-8" standalone="yes"?>
<Relationships xmlns="http://schemas.openxmlformats.org/package/2006/relationships"><Relationship Id="rId2" Type="http://schemas.microsoft.com/office/2011/relationships/chartColorStyle" Target="colors818.xml"/><Relationship Id="rId1" Type="http://schemas.microsoft.com/office/2011/relationships/chartStyle" Target="style818.xml"/></Relationships>
</file>

<file path=xl/charts/_rels/chart819.xml.rels><?xml version="1.0" encoding="UTF-8" standalone="yes"?>
<Relationships xmlns="http://schemas.openxmlformats.org/package/2006/relationships"><Relationship Id="rId2" Type="http://schemas.microsoft.com/office/2011/relationships/chartColorStyle" Target="colors819.xml"/><Relationship Id="rId1" Type="http://schemas.microsoft.com/office/2011/relationships/chartStyle" Target="style819.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20.xml.rels><?xml version="1.0" encoding="UTF-8" standalone="yes"?>
<Relationships xmlns="http://schemas.openxmlformats.org/package/2006/relationships"><Relationship Id="rId2" Type="http://schemas.microsoft.com/office/2011/relationships/chartColorStyle" Target="colors820.xml"/><Relationship Id="rId1" Type="http://schemas.microsoft.com/office/2011/relationships/chartStyle" Target="style820.xml"/></Relationships>
</file>

<file path=xl/charts/_rels/chart821.xml.rels><?xml version="1.0" encoding="UTF-8" standalone="yes"?>
<Relationships xmlns="http://schemas.openxmlformats.org/package/2006/relationships"><Relationship Id="rId2" Type="http://schemas.microsoft.com/office/2011/relationships/chartColorStyle" Target="colors821.xml"/><Relationship Id="rId1" Type="http://schemas.microsoft.com/office/2011/relationships/chartStyle" Target="style821.xml"/></Relationships>
</file>

<file path=xl/charts/_rels/chart822.xml.rels><?xml version="1.0" encoding="UTF-8" standalone="yes"?>
<Relationships xmlns="http://schemas.openxmlformats.org/package/2006/relationships"><Relationship Id="rId2" Type="http://schemas.microsoft.com/office/2011/relationships/chartColorStyle" Target="colors822.xml"/><Relationship Id="rId1" Type="http://schemas.microsoft.com/office/2011/relationships/chartStyle" Target="style822.xml"/></Relationships>
</file>

<file path=xl/charts/_rels/chart823.xml.rels><?xml version="1.0" encoding="UTF-8" standalone="yes"?>
<Relationships xmlns="http://schemas.openxmlformats.org/package/2006/relationships"><Relationship Id="rId2" Type="http://schemas.microsoft.com/office/2011/relationships/chartColorStyle" Target="colors823.xml"/><Relationship Id="rId1" Type="http://schemas.microsoft.com/office/2011/relationships/chartStyle" Target="style823.xml"/></Relationships>
</file>

<file path=xl/charts/_rels/chart824.xml.rels><?xml version="1.0" encoding="UTF-8" standalone="yes"?>
<Relationships xmlns="http://schemas.openxmlformats.org/package/2006/relationships"><Relationship Id="rId2" Type="http://schemas.microsoft.com/office/2011/relationships/chartColorStyle" Target="colors824.xml"/><Relationship Id="rId1" Type="http://schemas.microsoft.com/office/2011/relationships/chartStyle" Target="style824.xml"/></Relationships>
</file>

<file path=xl/charts/_rels/chart825.xml.rels><?xml version="1.0" encoding="UTF-8" standalone="yes"?>
<Relationships xmlns="http://schemas.openxmlformats.org/package/2006/relationships"><Relationship Id="rId2" Type="http://schemas.microsoft.com/office/2011/relationships/chartColorStyle" Target="colors825.xml"/><Relationship Id="rId1" Type="http://schemas.microsoft.com/office/2011/relationships/chartStyle" Target="style825.xml"/></Relationships>
</file>

<file path=xl/charts/_rels/chart826.xml.rels><?xml version="1.0" encoding="UTF-8" standalone="yes"?>
<Relationships xmlns="http://schemas.openxmlformats.org/package/2006/relationships"><Relationship Id="rId2" Type="http://schemas.microsoft.com/office/2011/relationships/chartColorStyle" Target="colors826.xml"/><Relationship Id="rId1" Type="http://schemas.microsoft.com/office/2011/relationships/chartStyle" Target="style826.xml"/></Relationships>
</file>

<file path=xl/charts/_rels/chart827.xml.rels><?xml version="1.0" encoding="UTF-8" standalone="yes"?>
<Relationships xmlns="http://schemas.openxmlformats.org/package/2006/relationships"><Relationship Id="rId2" Type="http://schemas.microsoft.com/office/2011/relationships/chartColorStyle" Target="colors827.xml"/><Relationship Id="rId1" Type="http://schemas.microsoft.com/office/2011/relationships/chartStyle" Target="style827.xml"/></Relationships>
</file>

<file path=xl/charts/_rels/chart828.xml.rels><?xml version="1.0" encoding="UTF-8" standalone="yes"?>
<Relationships xmlns="http://schemas.openxmlformats.org/package/2006/relationships"><Relationship Id="rId2" Type="http://schemas.microsoft.com/office/2011/relationships/chartColorStyle" Target="colors828.xml"/><Relationship Id="rId1" Type="http://schemas.microsoft.com/office/2011/relationships/chartStyle" Target="style828.xml"/></Relationships>
</file>

<file path=xl/charts/_rels/chart829.xml.rels><?xml version="1.0" encoding="UTF-8" standalone="yes"?>
<Relationships xmlns="http://schemas.openxmlformats.org/package/2006/relationships"><Relationship Id="rId2" Type="http://schemas.microsoft.com/office/2011/relationships/chartColorStyle" Target="colors829.xml"/><Relationship Id="rId1" Type="http://schemas.microsoft.com/office/2011/relationships/chartStyle" Target="style829.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30.xml.rels><?xml version="1.0" encoding="UTF-8" standalone="yes"?>
<Relationships xmlns="http://schemas.openxmlformats.org/package/2006/relationships"><Relationship Id="rId2" Type="http://schemas.microsoft.com/office/2011/relationships/chartColorStyle" Target="colors830.xml"/><Relationship Id="rId1" Type="http://schemas.microsoft.com/office/2011/relationships/chartStyle" Target="style830.xml"/></Relationships>
</file>

<file path=xl/charts/_rels/chart831.xml.rels><?xml version="1.0" encoding="UTF-8" standalone="yes"?>
<Relationships xmlns="http://schemas.openxmlformats.org/package/2006/relationships"><Relationship Id="rId2" Type="http://schemas.microsoft.com/office/2011/relationships/chartColorStyle" Target="colors831.xml"/><Relationship Id="rId1" Type="http://schemas.microsoft.com/office/2011/relationships/chartStyle" Target="style831.xml"/></Relationships>
</file>

<file path=xl/charts/_rels/chart832.xml.rels><?xml version="1.0" encoding="UTF-8" standalone="yes"?>
<Relationships xmlns="http://schemas.openxmlformats.org/package/2006/relationships"><Relationship Id="rId2" Type="http://schemas.microsoft.com/office/2011/relationships/chartColorStyle" Target="colors832.xml"/><Relationship Id="rId1" Type="http://schemas.microsoft.com/office/2011/relationships/chartStyle" Target="style832.xml"/></Relationships>
</file>

<file path=xl/charts/_rels/chart833.xml.rels><?xml version="1.0" encoding="UTF-8" standalone="yes"?>
<Relationships xmlns="http://schemas.openxmlformats.org/package/2006/relationships"><Relationship Id="rId2" Type="http://schemas.microsoft.com/office/2011/relationships/chartColorStyle" Target="colors833.xml"/><Relationship Id="rId1" Type="http://schemas.microsoft.com/office/2011/relationships/chartStyle" Target="style833.xml"/></Relationships>
</file>

<file path=xl/charts/_rels/chart834.xml.rels><?xml version="1.0" encoding="UTF-8" standalone="yes"?>
<Relationships xmlns="http://schemas.openxmlformats.org/package/2006/relationships"><Relationship Id="rId2" Type="http://schemas.microsoft.com/office/2011/relationships/chartColorStyle" Target="colors834.xml"/><Relationship Id="rId1" Type="http://schemas.microsoft.com/office/2011/relationships/chartStyle" Target="style834.xml"/></Relationships>
</file>

<file path=xl/charts/_rels/chart835.xml.rels><?xml version="1.0" encoding="UTF-8" standalone="yes"?>
<Relationships xmlns="http://schemas.openxmlformats.org/package/2006/relationships"><Relationship Id="rId2" Type="http://schemas.microsoft.com/office/2011/relationships/chartColorStyle" Target="colors835.xml"/><Relationship Id="rId1" Type="http://schemas.microsoft.com/office/2011/relationships/chartStyle" Target="style835.xml"/></Relationships>
</file>

<file path=xl/charts/_rels/chart836.xml.rels><?xml version="1.0" encoding="UTF-8" standalone="yes"?>
<Relationships xmlns="http://schemas.openxmlformats.org/package/2006/relationships"><Relationship Id="rId2" Type="http://schemas.microsoft.com/office/2011/relationships/chartColorStyle" Target="colors836.xml"/><Relationship Id="rId1" Type="http://schemas.microsoft.com/office/2011/relationships/chartStyle" Target="style836.xml"/></Relationships>
</file>

<file path=xl/charts/_rels/chart837.xml.rels><?xml version="1.0" encoding="UTF-8" standalone="yes"?>
<Relationships xmlns="http://schemas.openxmlformats.org/package/2006/relationships"><Relationship Id="rId2" Type="http://schemas.microsoft.com/office/2011/relationships/chartColorStyle" Target="colors837.xml"/><Relationship Id="rId1" Type="http://schemas.microsoft.com/office/2011/relationships/chartStyle" Target="style837.xml"/></Relationships>
</file>

<file path=xl/charts/_rels/chart838.xml.rels><?xml version="1.0" encoding="UTF-8" standalone="yes"?>
<Relationships xmlns="http://schemas.openxmlformats.org/package/2006/relationships"><Relationship Id="rId2" Type="http://schemas.microsoft.com/office/2011/relationships/chartColorStyle" Target="colors838.xml"/><Relationship Id="rId1" Type="http://schemas.microsoft.com/office/2011/relationships/chartStyle" Target="style838.xml"/></Relationships>
</file>

<file path=xl/charts/_rels/chart839.xml.rels><?xml version="1.0" encoding="UTF-8" standalone="yes"?>
<Relationships xmlns="http://schemas.openxmlformats.org/package/2006/relationships"><Relationship Id="rId2" Type="http://schemas.microsoft.com/office/2011/relationships/chartColorStyle" Target="colors839.xml"/><Relationship Id="rId1" Type="http://schemas.microsoft.com/office/2011/relationships/chartStyle" Target="style839.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40.xml.rels><?xml version="1.0" encoding="UTF-8" standalone="yes"?>
<Relationships xmlns="http://schemas.openxmlformats.org/package/2006/relationships"><Relationship Id="rId2" Type="http://schemas.microsoft.com/office/2011/relationships/chartColorStyle" Target="colors840.xml"/><Relationship Id="rId1" Type="http://schemas.microsoft.com/office/2011/relationships/chartStyle" Target="style840.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'1-CD_Lab-RegFisVSBD_Num'!$C$635</c:f>
              <c:strCache>
                <c:ptCount val="1"/>
                <c:pt idx="0">
                  <c:v>Número de baciloscopias realizadas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06959760"/>
        <c:axId val="306963680"/>
      </c:barChart>
      <c:catAx>
        <c:axId val="30695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3680"/>
        <c:crosses val="autoZero"/>
        <c:auto val="1"/>
        <c:lblAlgn val="ctr"/>
        <c:lblOffset val="100"/>
        <c:noMultiLvlLbl val="0"/>
      </c:catAx>
      <c:valAx>
        <c:axId val="306963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695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4803149606299213" l="0.70866141732283472" r="0.70866141732283472" t="0.7480314960629921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'1-CD_Lab-RegFisVSBD_Num'!$L$635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06967992"/>
        <c:axId val="306968384"/>
      </c:barChart>
      <c:catAx>
        <c:axId val="306967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8384"/>
        <c:crosses val="autoZero"/>
        <c:auto val="1"/>
        <c:lblAlgn val="ctr"/>
        <c:lblOffset val="100"/>
        <c:noMultiLvlLbl val="0"/>
      </c:catAx>
      <c:valAx>
        <c:axId val="306968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7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429832240"/>
        <c:axId val="429829496"/>
      </c:barChart>
      <c:catAx>
        <c:axId val="42983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9496"/>
        <c:crosses val="autoZero"/>
        <c:auto val="1"/>
        <c:lblAlgn val="ctr"/>
        <c:lblOffset val="100"/>
        <c:noMultiLvlLbl val="0"/>
      </c:catAx>
      <c:valAx>
        <c:axId val="429829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'1-CD_Lab-RegFisVSBD_Num'!$AS$635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429825576"/>
        <c:axId val="429821264"/>
      </c:barChart>
      <c:catAx>
        <c:axId val="429825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1264"/>
        <c:crosses val="autoZero"/>
        <c:auto val="1"/>
        <c:lblAlgn val="ctr"/>
        <c:lblOffset val="100"/>
        <c:noMultiLvlLbl val="0"/>
      </c:catAx>
      <c:valAx>
        <c:axId val="429821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5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'1-CD_Lab-RegFisVSBD_Num'!$AT$635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429822440"/>
        <c:axId val="429820872"/>
      </c:barChart>
      <c:catAx>
        <c:axId val="429822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0872"/>
        <c:crosses val="autoZero"/>
        <c:auto val="1"/>
        <c:lblAlgn val="ctr"/>
        <c:lblOffset val="100"/>
        <c:noMultiLvlLbl val="0"/>
      </c:catAx>
      <c:valAx>
        <c:axId val="42982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'1-CD_Lab-RegFisVSBD_Num'!$AU$635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429823224"/>
        <c:axId val="429825968"/>
      </c:barChart>
      <c:catAx>
        <c:axId val="429823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5968"/>
        <c:crosses val="autoZero"/>
        <c:auto val="1"/>
        <c:lblAlgn val="ctr"/>
        <c:lblOffset val="100"/>
        <c:noMultiLvlLbl val="0"/>
      </c:catAx>
      <c:valAx>
        <c:axId val="429825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3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'1-CD_Lab-RegFisVSBD_Num'!$AV$635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429823616"/>
        <c:axId val="429824008"/>
      </c:barChart>
      <c:catAx>
        <c:axId val="429823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4008"/>
        <c:crosses val="autoZero"/>
        <c:auto val="1"/>
        <c:lblAlgn val="ctr"/>
        <c:lblOffset val="100"/>
        <c:noMultiLvlLbl val="0"/>
      </c:catAx>
      <c:valAx>
        <c:axId val="429824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3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'1-CD_Lab-RegFisVSBD_Num'!$AW$635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429838904"/>
        <c:axId val="429834592"/>
      </c:barChart>
      <c:catAx>
        <c:axId val="429838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4592"/>
        <c:crosses val="autoZero"/>
        <c:auto val="1"/>
        <c:lblAlgn val="ctr"/>
        <c:lblOffset val="100"/>
        <c:noMultiLvlLbl val="0"/>
      </c:catAx>
      <c:valAx>
        <c:axId val="429834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429838120"/>
        <c:axId val="429833416"/>
      </c:barChart>
      <c:catAx>
        <c:axId val="429838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3416"/>
        <c:crosses val="autoZero"/>
        <c:auto val="1"/>
        <c:lblAlgn val="ctr"/>
        <c:lblOffset val="100"/>
        <c:noMultiLvlLbl val="0"/>
      </c:catAx>
      <c:valAx>
        <c:axId val="429833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429840472"/>
        <c:axId val="429835376"/>
      </c:barChart>
      <c:catAx>
        <c:axId val="42984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5376"/>
        <c:crosses val="autoZero"/>
        <c:auto val="1"/>
        <c:lblAlgn val="ctr"/>
        <c:lblOffset val="100"/>
        <c:noMultiLvlLbl val="0"/>
      </c:catAx>
      <c:valAx>
        <c:axId val="429835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429842040"/>
        <c:axId val="429836160"/>
      </c:barChart>
      <c:catAx>
        <c:axId val="429842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6160"/>
        <c:crosses val="autoZero"/>
        <c:auto val="1"/>
        <c:lblAlgn val="ctr"/>
        <c:lblOffset val="100"/>
        <c:noMultiLvlLbl val="0"/>
      </c:catAx>
      <c:valAx>
        <c:axId val="429836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2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'1-CD_Lab-RegFisVSBD_Num'!$BB$635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429838512"/>
        <c:axId val="429841256"/>
      </c:barChart>
      <c:catAx>
        <c:axId val="42983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1256"/>
        <c:crosses val="autoZero"/>
        <c:auto val="1"/>
        <c:lblAlgn val="ctr"/>
        <c:lblOffset val="100"/>
        <c:noMultiLvlLbl val="0"/>
      </c:catAx>
      <c:valAx>
        <c:axId val="429841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'1-CD_Lab-RegFisVSBD_Num'!$M$635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06969168"/>
        <c:axId val="306969560"/>
      </c:barChart>
      <c:catAx>
        <c:axId val="306969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9560"/>
        <c:crosses val="autoZero"/>
        <c:auto val="1"/>
        <c:lblAlgn val="ctr"/>
        <c:lblOffset val="100"/>
        <c:noMultiLvlLbl val="0"/>
      </c:catAx>
      <c:valAx>
        <c:axId val="306969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'1-CD_Lab-RegFisVSBD_Num'!$BC$635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429844392"/>
        <c:axId val="429836944"/>
      </c:barChart>
      <c:catAx>
        <c:axId val="429844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6944"/>
        <c:crosses val="autoZero"/>
        <c:auto val="1"/>
        <c:lblAlgn val="ctr"/>
        <c:lblOffset val="100"/>
        <c:noMultiLvlLbl val="0"/>
      </c:catAx>
      <c:valAx>
        <c:axId val="42983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4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'1-CD_Lab-RegFisVSBD_Num'!$BD$635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429834200"/>
        <c:axId val="429839296"/>
      </c:barChart>
      <c:catAx>
        <c:axId val="429834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9296"/>
        <c:crosses val="autoZero"/>
        <c:auto val="1"/>
        <c:lblAlgn val="ctr"/>
        <c:lblOffset val="100"/>
        <c:noMultiLvlLbl val="0"/>
      </c:catAx>
      <c:valAx>
        <c:axId val="429839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4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'1-CD_Lab-RegFisVSBD_Num'!$BE$635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429840864"/>
        <c:axId val="429837336"/>
      </c:barChart>
      <c:catAx>
        <c:axId val="42984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7336"/>
        <c:crosses val="autoZero"/>
        <c:auto val="1"/>
        <c:lblAlgn val="ctr"/>
        <c:lblOffset val="100"/>
        <c:noMultiLvlLbl val="0"/>
      </c:catAx>
      <c:valAx>
        <c:axId val="429837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429842432"/>
        <c:axId val="429833808"/>
      </c:barChart>
      <c:catAx>
        <c:axId val="42984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3808"/>
        <c:crosses val="autoZero"/>
        <c:auto val="1"/>
        <c:lblAlgn val="ctr"/>
        <c:lblOffset val="100"/>
        <c:noMultiLvlLbl val="0"/>
      </c:catAx>
      <c:valAx>
        <c:axId val="429833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429832632"/>
        <c:axId val="429843216"/>
      </c:barChart>
      <c:catAx>
        <c:axId val="429832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3216"/>
        <c:crosses val="autoZero"/>
        <c:auto val="1"/>
        <c:lblAlgn val="ctr"/>
        <c:lblOffset val="100"/>
        <c:noMultiLvlLbl val="0"/>
      </c:catAx>
      <c:valAx>
        <c:axId val="429843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2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429833024"/>
        <c:axId val="429855368"/>
      </c:barChart>
      <c:catAx>
        <c:axId val="42983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5368"/>
        <c:crosses val="autoZero"/>
        <c:auto val="1"/>
        <c:lblAlgn val="ctr"/>
        <c:lblOffset val="100"/>
        <c:noMultiLvlLbl val="0"/>
      </c:catAx>
      <c:valAx>
        <c:axId val="429855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3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429850272"/>
        <c:axId val="429856544"/>
      </c:barChart>
      <c:catAx>
        <c:axId val="429850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544"/>
        <c:crosses val="autoZero"/>
        <c:auto val="1"/>
        <c:lblAlgn val="ctr"/>
        <c:lblOffset val="100"/>
        <c:noMultiLvlLbl val="0"/>
      </c:catAx>
      <c:valAx>
        <c:axId val="429856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'1-CD_Lab-RegFisVSBD_Num'!$BJ$635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429852232"/>
        <c:axId val="429856936"/>
      </c:barChart>
      <c:catAx>
        <c:axId val="4298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936"/>
        <c:crosses val="autoZero"/>
        <c:auto val="1"/>
        <c:lblAlgn val="ctr"/>
        <c:lblOffset val="100"/>
        <c:noMultiLvlLbl val="0"/>
      </c:catAx>
      <c:valAx>
        <c:axId val="42985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'1-CD_Lab-RegFisVSBD_Num'!$BK$635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429845568"/>
        <c:axId val="429848312"/>
      </c:barChart>
      <c:catAx>
        <c:axId val="429845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8312"/>
        <c:crosses val="autoZero"/>
        <c:auto val="1"/>
        <c:lblAlgn val="ctr"/>
        <c:lblOffset val="100"/>
        <c:noMultiLvlLbl val="0"/>
      </c:catAx>
      <c:valAx>
        <c:axId val="429848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'1-CD_Lab-RegFisVSBD_Num'!$BL$635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429855760"/>
        <c:axId val="429845960"/>
      </c:barChart>
      <c:catAx>
        <c:axId val="42985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5960"/>
        <c:crosses val="autoZero"/>
        <c:auto val="1"/>
        <c:lblAlgn val="ctr"/>
        <c:lblOffset val="100"/>
        <c:noMultiLvlLbl val="0"/>
      </c:catAx>
      <c:valAx>
        <c:axId val="429845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'1-CD_Lab-RegFisVSBD_Num'!$N$635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06976224"/>
        <c:axId val="306976616"/>
      </c:barChart>
      <c:catAx>
        <c:axId val="30697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6616"/>
        <c:crosses val="autoZero"/>
        <c:auto val="1"/>
        <c:lblAlgn val="ctr"/>
        <c:lblOffset val="100"/>
        <c:noMultiLvlLbl val="0"/>
      </c:catAx>
      <c:valAx>
        <c:axId val="306976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'1-CD_Lab-RegFisVSBD_Num'!$BM$635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429854584"/>
        <c:axId val="429856152"/>
      </c:barChart>
      <c:catAx>
        <c:axId val="429854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6152"/>
        <c:crosses val="autoZero"/>
        <c:auto val="1"/>
        <c:lblAlgn val="ctr"/>
        <c:lblOffset val="100"/>
        <c:noMultiLvlLbl val="0"/>
      </c:catAx>
      <c:valAx>
        <c:axId val="429856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'2-CD_Lab-RegFisVSBD_Den'!$C$635</c:f>
              <c:strCache>
                <c:ptCount val="1"/>
                <c:pt idx="0">
                  <c:v>Número de baciloscopias realizadas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429854192"/>
        <c:axId val="429857328"/>
      </c:barChart>
      <c:catAx>
        <c:axId val="429854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7328"/>
        <c:crosses val="autoZero"/>
        <c:auto val="1"/>
        <c:lblAlgn val="ctr"/>
        <c:lblOffset val="100"/>
        <c:noMultiLvlLbl val="0"/>
      </c:catAx>
      <c:valAx>
        <c:axId val="429857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854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'2-CD_Lab-RegFisVSBD_Den'!$D$635</c:f>
              <c:strCache>
                <c:ptCount val="1"/>
                <c:pt idx="0">
                  <c:v>Porcentaje de baciloscopias de diagnóstico positivas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429846744"/>
        <c:axId val="429851448"/>
      </c:barChart>
      <c:catAx>
        <c:axId val="429846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51448"/>
        <c:crosses val="autoZero"/>
        <c:auto val="1"/>
        <c:lblAlgn val="ctr"/>
        <c:lblOffset val="100"/>
        <c:noMultiLvlLbl val="0"/>
      </c:catAx>
      <c:valAx>
        <c:axId val="42985144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6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'2-CD_Lab-RegFisVSBD_Den'!$E$635</c:f>
              <c:strCache>
                <c:ptCount val="1"/>
                <c:pt idx="0">
                  <c:v>Porcentaje de baciloscopias de control de tratamiento positiva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429853016"/>
        <c:axId val="429848704"/>
      </c:barChart>
      <c:catAx>
        <c:axId val="429853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48704"/>
        <c:crosses val="autoZero"/>
        <c:auto val="1"/>
        <c:lblAlgn val="ctr"/>
        <c:lblOffset val="100"/>
        <c:noMultiLvlLbl val="0"/>
      </c:catAx>
      <c:valAx>
        <c:axId val="429848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'2-CD_Lab-RegFisVSBD_Den'!$F$635</c:f>
              <c:strCache>
                <c:ptCount val="1"/>
                <c:pt idx="0">
                  <c:v>Porcentaje de casos presuntivos examinados con baciloscopia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429849488"/>
        <c:axId val="429853408"/>
      </c:barChart>
      <c:catAx>
        <c:axId val="42984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3408"/>
        <c:crosses val="autoZero"/>
        <c:auto val="1"/>
        <c:lblAlgn val="ctr"/>
        <c:lblOffset val="100"/>
        <c:noMultiLvlLbl val="0"/>
      </c:catAx>
      <c:valAx>
        <c:axId val="429853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4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'2-CD_Lab-RegFisVSBD_Den'!$G$635</c:f>
              <c:strCache>
                <c:ptCount val="1"/>
                <c:pt idx="0">
                  <c:v>Porcentaje de casos diagnosticados por baciloscopia entre los casos presuntivos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429853800"/>
        <c:axId val="429849880"/>
      </c:barChart>
      <c:catAx>
        <c:axId val="42985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49880"/>
        <c:crosses val="autoZero"/>
        <c:auto val="1"/>
        <c:lblAlgn val="ctr"/>
        <c:lblOffset val="100"/>
        <c:noMultiLvlLbl val="0"/>
      </c:catAx>
      <c:valAx>
        <c:axId val="429849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85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'2-CD_Lab-RegFisVSBD_Den'!$H$635</c:f>
              <c:strCache>
                <c:ptCount val="1"/>
                <c:pt idx="0">
                  <c:v>Proporción de muestras deficientes entre las baciloscopias de diagnóstico</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429862032"/>
        <c:axId val="429868304"/>
      </c:barChart>
      <c:catAx>
        <c:axId val="42986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8304"/>
        <c:crosses val="autoZero"/>
        <c:auto val="1"/>
        <c:lblAlgn val="ctr"/>
        <c:lblOffset val="100"/>
        <c:noMultiLvlLbl val="0"/>
      </c:catAx>
      <c:valAx>
        <c:axId val="429868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86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'2-CD_Lab-RegFisVSBD_Den'!$I$635</c:f>
              <c:strCache>
                <c:ptCount val="1"/>
                <c:pt idx="0">
                  <c:v>Carga de trabajo</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429862424"/>
        <c:axId val="429869088"/>
      </c:barChart>
      <c:catAx>
        <c:axId val="429862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9088"/>
        <c:crosses val="autoZero"/>
        <c:auto val="1"/>
        <c:lblAlgn val="ctr"/>
        <c:lblOffset val="100"/>
        <c:noMultiLvlLbl val="0"/>
      </c:catAx>
      <c:valAx>
        <c:axId val="429869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2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429863600"/>
        <c:axId val="429862816"/>
      </c:barChart>
      <c:catAx>
        <c:axId val="429863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2816"/>
        <c:crosses val="autoZero"/>
        <c:auto val="1"/>
        <c:lblAlgn val="ctr"/>
        <c:lblOffset val="100"/>
        <c:noMultiLvlLbl val="0"/>
      </c:catAx>
      <c:valAx>
        <c:axId val="429862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'2-CD_Lab-RegFisVSBD_Den'!$K$635</c:f>
              <c:strCache>
                <c:ptCount val="1"/>
                <c:pt idx="0">
                  <c:v>Tiempo de respuesta del laboratorio en el informe del resultado de la baciloscopia</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429860856"/>
        <c:axId val="429865560"/>
      </c:barChart>
      <c:catAx>
        <c:axId val="429860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5560"/>
        <c:crosses val="autoZero"/>
        <c:auto val="1"/>
        <c:lblAlgn val="ctr"/>
        <c:lblOffset val="100"/>
        <c:noMultiLvlLbl val="0"/>
      </c:catAx>
      <c:valAx>
        <c:axId val="429865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0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'1-CD_Lab-RegFisVSBD_Num'!$P$635</c:f>
              <c:strCache>
                <c:ptCount val="1"/>
                <c:pt idx="0">
                  <c:v>Número de pruebas rápidas realizadas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06973480"/>
        <c:axId val="306974264"/>
      </c:barChart>
      <c:catAx>
        <c:axId val="306973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4264"/>
        <c:crosses val="autoZero"/>
        <c:auto val="1"/>
        <c:lblAlgn val="ctr"/>
        <c:lblOffset val="100"/>
        <c:noMultiLvlLbl val="0"/>
      </c:catAx>
      <c:valAx>
        <c:axId val="306974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3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'2-CD_Lab-RegFisVSBD_Den'!$L$635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429867128"/>
        <c:axId val="429858504"/>
      </c:barChart>
      <c:catAx>
        <c:axId val="429867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58504"/>
        <c:crosses val="autoZero"/>
        <c:auto val="1"/>
        <c:lblAlgn val="ctr"/>
        <c:lblOffset val="100"/>
        <c:noMultiLvlLbl val="0"/>
      </c:catAx>
      <c:valAx>
        <c:axId val="429858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7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'2-CD_Lab-RegFisVSBD_Den'!$M$635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429858112"/>
        <c:axId val="429864776"/>
      </c:barChart>
      <c:catAx>
        <c:axId val="42985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4776"/>
        <c:crosses val="autoZero"/>
        <c:auto val="1"/>
        <c:lblAlgn val="ctr"/>
        <c:lblOffset val="100"/>
        <c:noMultiLvlLbl val="0"/>
      </c:catAx>
      <c:valAx>
        <c:axId val="42986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'2-CD_Lab-RegFisVSBD_Den'!$N$635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429865168"/>
        <c:axId val="429864384"/>
      </c:barChart>
      <c:catAx>
        <c:axId val="429865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4384"/>
        <c:crosses val="autoZero"/>
        <c:auto val="1"/>
        <c:lblAlgn val="ctr"/>
        <c:lblOffset val="100"/>
        <c:noMultiLvlLbl val="0"/>
      </c:catAx>
      <c:valAx>
        <c:axId val="429864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5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'2-CD_Lab-RegFisVSBD_Den'!$P$635</c:f>
              <c:strCache>
                <c:ptCount val="1"/>
                <c:pt idx="0">
                  <c:v>Número de pruebas rápidas realizadas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429857720"/>
        <c:axId val="429865952"/>
      </c:barChart>
      <c:catAx>
        <c:axId val="429857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5952"/>
        <c:crosses val="autoZero"/>
        <c:auto val="1"/>
        <c:lblAlgn val="ctr"/>
        <c:lblOffset val="100"/>
        <c:noMultiLvlLbl val="0"/>
      </c:catAx>
      <c:valAx>
        <c:axId val="429865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57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'2-CD_Lab-RegFisVSBD_Den'!$Q$635</c:f>
              <c:strCache>
                <c:ptCount val="1"/>
                <c:pt idx="0">
                  <c:v>Proporción de M. tuberculosis detectado sensible a fármacos R, H o HyR</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429866344"/>
        <c:axId val="429860072"/>
      </c:barChart>
      <c:catAx>
        <c:axId val="429866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0072"/>
        <c:crosses val="autoZero"/>
        <c:auto val="1"/>
        <c:lblAlgn val="ctr"/>
        <c:lblOffset val="100"/>
        <c:noMultiLvlLbl val="0"/>
      </c:catAx>
      <c:valAx>
        <c:axId val="429860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6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'2-CD_Lab-RegFisVSBD_Den'!$R$635</c:f>
              <c:strCache>
                <c:ptCount val="1"/>
                <c:pt idx="0">
                  <c:v>Proporción de M. tuberculosis detectado resistente a R</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429861640"/>
        <c:axId val="429867912"/>
      </c:barChart>
      <c:catAx>
        <c:axId val="429861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7912"/>
        <c:crosses val="autoZero"/>
        <c:auto val="1"/>
        <c:lblAlgn val="ctr"/>
        <c:lblOffset val="100"/>
        <c:noMultiLvlLbl val="0"/>
      </c:catAx>
      <c:valAx>
        <c:axId val="429867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'2-CD_Lab-RegFisVSBD_Den'!$S$635</c:f>
              <c:strCache>
                <c:ptCount val="1"/>
                <c:pt idx="0">
                  <c:v>Proporción de M. tuberculosis detectado resistente a H</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429867520"/>
        <c:axId val="429869872"/>
      </c:barChart>
      <c:catAx>
        <c:axId val="42986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69872"/>
        <c:crosses val="autoZero"/>
        <c:auto val="1"/>
        <c:lblAlgn val="ctr"/>
        <c:lblOffset val="100"/>
        <c:noMultiLvlLbl val="0"/>
      </c:catAx>
      <c:valAx>
        <c:axId val="429869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6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'2-CD_Lab-RegFisVSBD_Den'!$T$635</c:f>
              <c:strCache>
                <c:ptCount val="1"/>
                <c:pt idx="0">
                  <c:v>Proporción de M. tuberculosis detectado resistente a HyR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429873400"/>
        <c:axId val="429875360"/>
      </c:barChart>
      <c:catAx>
        <c:axId val="429873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5360"/>
        <c:crosses val="autoZero"/>
        <c:auto val="1"/>
        <c:lblAlgn val="ctr"/>
        <c:lblOffset val="100"/>
        <c:noMultiLvlLbl val="0"/>
      </c:catAx>
      <c:valAx>
        <c:axId val="429875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'2-CD_Lab-RegFisVSBD_Den'!$U$635</c:f>
              <c:strCache>
                <c:ptCount val="1"/>
                <c:pt idx="0">
                  <c:v>Proporción de M. tuberculosis detectado con resistencia a fármacos indeterminada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429880064"/>
        <c:axId val="429878496"/>
      </c:barChart>
      <c:catAx>
        <c:axId val="429880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78496"/>
        <c:crosses val="autoZero"/>
        <c:auto val="1"/>
        <c:lblAlgn val="ctr"/>
        <c:lblOffset val="100"/>
        <c:noMultiLvlLbl val="0"/>
      </c:catAx>
      <c:valAx>
        <c:axId val="429878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'2-CD_Lab-RegFisVSBD_Den'!$V$635</c:f>
              <c:strCache>
                <c:ptCount val="1"/>
                <c:pt idx="0">
                  <c:v>Proporción de M. tuberculosis no detectado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429872224"/>
        <c:axId val="429879672"/>
      </c:barChart>
      <c:catAx>
        <c:axId val="42987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9672"/>
        <c:crosses val="autoZero"/>
        <c:auto val="1"/>
        <c:lblAlgn val="ctr"/>
        <c:lblOffset val="100"/>
        <c:noMultiLvlLbl val="0"/>
      </c:catAx>
      <c:valAx>
        <c:axId val="429879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'1-CD_Lab-RegFisVSBD_Num'!$Q$635</c:f>
              <c:strCache>
                <c:ptCount val="1"/>
                <c:pt idx="0">
                  <c:v>Proporción de M. tuberculosis detectado sensible a fármacos R, H o HyR</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06975832"/>
        <c:axId val="306979360"/>
      </c:barChart>
      <c:catAx>
        <c:axId val="306975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9360"/>
        <c:crosses val="autoZero"/>
        <c:auto val="1"/>
        <c:lblAlgn val="ctr"/>
        <c:lblOffset val="100"/>
        <c:noMultiLvlLbl val="0"/>
      </c:catAx>
      <c:valAx>
        <c:axId val="30697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'2-CD_Lab-RegFisVSBD_Den'!$W$635</c:f>
              <c:strCache>
                <c:ptCount val="1"/>
                <c:pt idx="0">
                  <c:v>Proporción de errores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429873008"/>
        <c:axId val="429876144"/>
      </c:barChart>
      <c:catAx>
        <c:axId val="429873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6144"/>
        <c:crosses val="autoZero"/>
        <c:auto val="1"/>
        <c:lblAlgn val="ctr"/>
        <c:lblOffset val="100"/>
        <c:noMultiLvlLbl val="0"/>
      </c:catAx>
      <c:valAx>
        <c:axId val="429876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'2-CD_Lab-RegFisVSBD_Den'!$X$635</c:f>
              <c:strCache>
                <c:ptCount val="1"/>
                <c:pt idx="0">
                  <c:v>Proporción de resultados inválidos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429878104"/>
        <c:axId val="429873792"/>
      </c:barChart>
      <c:catAx>
        <c:axId val="429878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3792"/>
        <c:crosses val="autoZero"/>
        <c:auto val="1"/>
        <c:lblAlgn val="ctr"/>
        <c:lblOffset val="100"/>
        <c:noMultiLvlLbl val="0"/>
      </c:catAx>
      <c:valAx>
        <c:axId val="429873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8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429874184"/>
        <c:axId val="429870264"/>
      </c:barChart>
      <c:catAx>
        <c:axId val="429874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0264"/>
        <c:crosses val="autoZero"/>
        <c:auto val="1"/>
        <c:lblAlgn val="ctr"/>
        <c:lblOffset val="100"/>
        <c:noMultiLvlLbl val="0"/>
      </c:catAx>
      <c:valAx>
        <c:axId val="429870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429874968"/>
        <c:axId val="429876536"/>
      </c:barChart>
      <c:catAx>
        <c:axId val="429874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6536"/>
        <c:crosses val="autoZero"/>
        <c:auto val="1"/>
        <c:lblAlgn val="ctr"/>
        <c:lblOffset val="100"/>
        <c:noMultiLvlLbl val="0"/>
      </c:catAx>
      <c:valAx>
        <c:axId val="429876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4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429876928"/>
        <c:axId val="429877712"/>
      </c:barChart>
      <c:catAx>
        <c:axId val="42987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77712"/>
        <c:crosses val="autoZero"/>
        <c:auto val="1"/>
        <c:lblAlgn val="ctr"/>
        <c:lblOffset val="100"/>
        <c:noMultiLvlLbl val="0"/>
      </c:catAx>
      <c:valAx>
        <c:axId val="429877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'2-CD_Lab-RegFisVSBD_Den'!$AB$635</c:f>
              <c:strCache>
                <c:ptCount val="1"/>
                <c:pt idx="0">
                  <c:v>Proporción de M. tuberculosis Sensible a fluoroquinolonas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429881240"/>
        <c:axId val="429880456"/>
      </c:barChart>
      <c:catAx>
        <c:axId val="429881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0456"/>
        <c:crosses val="autoZero"/>
        <c:auto val="1"/>
        <c:lblAlgn val="ctr"/>
        <c:lblOffset val="100"/>
        <c:noMultiLvlLbl val="0"/>
      </c:catAx>
      <c:valAx>
        <c:axId val="429880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'2-CD_Lab-RegFisVSBD_Den'!$AC$635</c:f>
              <c:strCache>
                <c:ptCount val="1"/>
                <c:pt idx="0">
                  <c:v>Proporción de M. tuberculosis Resistente a fluoroquinolonas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429879280"/>
        <c:axId val="429881632"/>
      </c:barChart>
      <c:catAx>
        <c:axId val="429879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1632"/>
        <c:crosses val="autoZero"/>
        <c:auto val="1"/>
        <c:lblAlgn val="ctr"/>
        <c:lblOffset val="100"/>
        <c:noMultiLvlLbl val="0"/>
      </c:catAx>
      <c:valAx>
        <c:axId val="429881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7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429882416"/>
        <c:axId val="429887904"/>
      </c:barChart>
      <c:catAx>
        <c:axId val="42988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7904"/>
        <c:crosses val="autoZero"/>
        <c:auto val="1"/>
        <c:lblAlgn val="ctr"/>
        <c:lblOffset val="100"/>
        <c:noMultiLvlLbl val="0"/>
      </c:catAx>
      <c:valAx>
        <c:axId val="429887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429883592"/>
        <c:axId val="429893784"/>
      </c:barChart>
      <c:catAx>
        <c:axId val="429883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3784"/>
        <c:crosses val="autoZero"/>
        <c:auto val="1"/>
        <c:lblAlgn val="ctr"/>
        <c:lblOffset val="100"/>
        <c:noMultiLvlLbl val="0"/>
      </c:catAx>
      <c:valAx>
        <c:axId val="429893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'2-CD_Lab-RegFisVSBD_Den'!$AF$635</c:f>
              <c:strCache>
                <c:ptCount val="1"/>
                <c:pt idx="0">
                  <c:v>Tiempo de respuesta del laboratorio en las pruebas moleculares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429883984"/>
        <c:axId val="429888688"/>
      </c:barChart>
      <c:catAx>
        <c:axId val="429883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8688"/>
        <c:crosses val="autoZero"/>
        <c:auto val="1"/>
        <c:lblAlgn val="ctr"/>
        <c:lblOffset val="100"/>
        <c:noMultiLvlLbl val="0"/>
      </c:catAx>
      <c:valAx>
        <c:axId val="429888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'1-CD_Lab-RegFisVSBD_Num'!$R$635</c:f>
              <c:strCache>
                <c:ptCount val="1"/>
                <c:pt idx="0">
                  <c:v>Proporción de M. tuberculosis detectado resistente a R</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06985632"/>
        <c:axId val="306982496"/>
      </c:barChart>
      <c:catAx>
        <c:axId val="306985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2496"/>
        <c:crosses val="autoZero"/>
        <c:auto val="1"/>
        <c:lblAlgn val="ctr"/>
        <c:lblOffset val="100"/>
        <c:noMultiLvlLbl val="0"/>
      </c:catAx>
      <c:valAx>
        <c:axId val="306982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'2-CD_Lab-RegFisVSBD_Den'!$AG$635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429885552"/>
        <c:axId val="429891040"/>
      </c:barChart>
      <c:catAx>
        <c:axId val="42988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1040"/>
        <c:crosses val="autoZero"/>
        <c:auto val="1"/>
        <c:lblAlgn val="ctr"/>
        <c:lblOffset val="100"/>
        <c:noMultiLvlLbl val="0"/>
      </c:catAx>
      <c:valAx>
        <c:axId val="429891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'2-CD_Lab-RegFisVSBD_Den'!$AH$635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429884376"/>
        <c:axId val="429891432"/>
      </c:barChart>
      <c:catAx>
        <c:axId val="429884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1432"/>
        <c:crosses val="autoZero"/>
        <c:auto val="1"/>
        <c:lblAlgn val="ctr"/>
        <c:lblOffset val="100"/>
        <c:noMultiLvlLbl val="0"/>
      </c:catAx>
      <c:valAx>
        <c:axId val="429891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'2-CD_Lab-RegFisVSBD_Den'!$AI$635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429893392"/>
        <c:axId val="429884768"/>
      </c:barChart>
      <c:catAx>
        <c:axId val="429893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4768"/>
        <c:crosses val="autoZero"/>
        <c:auto val="1"/>
        <c:lblAlgn val="ctr"/>
        <c:lblOffset val="100"/>
        <c:noMultiLvlLbl val="0"/>
      </c:catAx>
      <c:valAx>
        <c:axId val="429884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'2-CD_Lab-RegFisVSBD_Den'!$AJ$635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429891824"/>
        <c:axId val="429885944"/>
      </c:barChart>
      <c:catAx>
        <c:axId val="429891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5944"/>
        <c:crosses val="autoZero"/>
        <c:auto val="1"/>
        <c:lblAlgn val="ctr"/>
        <c:lblOffset val="100"/>
        <c:noMultiLvlLbl val="0"/>
      </c:catAx>
      <c:valAx>
        <c:axId val="429885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1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'2-CD_Lab-RegFisVSBD_Den'!$AL$635</c:f>
              <c:strCache>
                <c:ptCount val="1"/>
                <c:pt idx="0">
                  <c:v>Porcentaje de muestras baciloscopia positiva y cultivo negativo</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429885160"/>
        <c:axId val="429890648"/>
      </c:barChart>
      <c:catAx>
        <c:axId val="429885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0648"/>
        <c:crosses val="autoZero"/>
        <c:auto val="1"/>
        <c:lblAlgn val="ctr"/>
        <c:lblOffset val="100"/>
        <c:noMultiLvlLbl val="0"/>
      </c:catAx>
      <c:valAx>
        <c:axId val="429890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429892216"/>
        <c:axId val="429886336"/>
      </c:barChart>
      <c:catAx>
        <c:axId val="429892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6336"/>
        <c:crosses val="autoZero"/>
        <c:auto val="1"/>
        <c:lblAlgn val="ctr"/>
        <c:lblOffset val="100"/>
        <c:noMultiLvlLbl val="0"/>
      </c:catAx>
      <c:valAx>
        <c:axId val="429886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2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429893000"/>
        <c:axId val="429894568"/>
      </c:barChart>
      <c:catAx>
        <c:axId val="429893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4568"/>
        <c:crosses val="autoZero"/>
        <c:auto val="1"/>
        <c:lblAlgn val="ctr"/>
        <c:lblOffset val="100"/>
        <c:noMultiLvlLbl val="0"/>
      </c:catAx>
      <c:valAx>
        <c:axId val="429894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3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429889080"/>
        <c:axId val="429889472"/>
      </c:barChart>
      <c:catAx>
        <c:axId val="429889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89472"/>
        <c:crosses val="autoZero"/>
        <c:auto val="1"/>
        <c:lblAlgn val="ctr"/>
        <c:lblOffset val="100"/>
        <c:noMultiLvlLbl val="0"/>
      </c:catAx>
      <c:valAx>
        <c:axId val="429889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8908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'2-CD_Lab-RegFisVSBD_Den'!$AP$635</c:f>
              <c:strCache>
                <c:ptCount val="1"/>
                <c:pt idx="0">
                  <c:v>Tiempo de respuesta del laboratorio en los resultados del cultivo</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429907112"/>
        <c:axId val="429897704"/>
      </c:barChart>
      <c:catAx>
        <c:axId val="429907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7704"/>
        <c:crosses val="autoZero"/>
        <c:auto val="1"/>
        <c:lblAlgn val="ctr"/>
        <c:lblOffset val="100"/>
        <c:noMultiLvlLbl val="0"/>
      </c:catAx>
      <c:valAx>
        <c:axId val="429897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429905936"/>
        <c:axId val="429900840"/>
      </c:barChart>
      <c:catAx>
        <c:axId val="429905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840"/>
        <c:crosses val="autoZero"/>
        <c:auto val="1"/>
        <c:lblAlgn val="ctr"/>
        <c:lblOffset val="100"/>
        <c:noMultiLvlLbl val="0"/>
      </c:catAx>
      <c:valAx>
        <c:axId val="429900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'1-CD_Lab-RegFisVSBD_Num'!$S$635</c:f>
              <c:strCache>
                <c:ptCount val="1"/>
                <c:pt idx="0">
                  <c:v>Proporción de M. tuberculosis detectado resistente a H</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06986808"/>
        <c:axId val="306981712"/>
      </c:barChart>
      <c:catAx>
        <c:axId val="306986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1712"/>
        <c:crosses val="autoZero"/>
        <c:auto val="1"/>
        <c:lblAlgn val="ctr"/>
        <c:lblOffset val="100"/>
        <c:noMultiLvlLbl val="0"/>
      </c:catAx>
      <c:valAx>
        <c:axId val="306981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429895744"/>
        <c:axId val="429900056"/>
      </c:barChart>
      <c:catAx>
        <c:axId val="429895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056"/>
        <c:crosses val="autoZero"/>
        <c:auto val="1"/>
        <c:lblAlgn val="ctr"/>
        <c:lblOffset val="100"/>
        <c:noMultiLvlLbl val="0"/>
      </c:catAx>
      <c:valAx>
        <c:axId val="429900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'2-CD_Lab-RegFisVSBD_Den'!$AS$635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429896920"/>
        <c:axId val="429898488"/>
      </c:barChart>
      <c:catAx>
        <c:axId val="429896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8488"/>
        <c:crosses val="autoZero"/>
        <c:auto val="1"/>
        <c:lblAlgn val="ctr"/>
        <c:lblOffset val="100"/>
        <c:noMultiLvlLbl val="0"/>
      </c:catAx>
      <c:valAx>
        <c:axId val="429898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6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'2-CD_Lab-RegFisVSBD_Den'!$AT$635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429896136"/>
        <c:axId val="429898880"/>
      </c:barChart>
      <c:catAx>
        <c:axId val="429896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8880"/>
        <c:crosses val="autoZero"/>
        <c:auto val="1"/>
        <c:lblAlgn val="ctr"/>
        <c:lblOffset val="100"/>
        <c:noMultiLvlLbl val="0"/>
      </c:catAx>
      <c:valAx>
        <c:axId val="429898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6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'2-CD_Lab-RegFisVSBD_Den'!$AU$635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429903584"/>
        <c:axId val="429897312"/>
      </c:barChart>
      <c:catAx>
        <c:axId val="429903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97312"/>
        <c:crosses val="autoZero"/>
        <c:auto val="1"/>
        <c:lblAlgn val="ctr"/>
        <c:lblOffset val="100"/>
        <c:noMultiLvlLbl val="0"/>
      </c:catAx>
      <c:valAx>
        <c:axId val="429897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'2-CD_Lab-RegFisVSBD_Den'!$AV$635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429907504"/>
        <c:axId val="429900448"/>
      </c:barChart>
      <c:catAx>
        <c:axId val="429907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0448"/>
        <c:crosses val="autoZero"/>
        <c:auto val="1"/>
        <c:lblAlgn val="ctr"/>
        <c:lblOffset val="100"/>
        <c:noMultiLvlLbl val="0"/>
      </c:catAx>
      <c:valAx>
        <c:axId val="429900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'2-CD_Lab-RegFisVSBD_Den'!$AW$635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429901232"/>
        <c:axId val="429905544"/>
      </c:barChart>
      <c:catAx>
        <c:axId val="42990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5544"/>
        <c:crosses val="autoZero"/>
        <c:auto val="1"/>
        <c:lblAlgn val="ctr"/>
        <c:lblOffset val="100"/>
        <c:noMultiLvlLbl val="0"/>
      </c:catAx>
      <c:valAx>
        <c:axId val="429905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429901624"/>
        <c:axId val="429904368"/>
      </c:barChart>
      <c:catAx>
        <c:axId val="429901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4368"/>
        <c:crosses val="autoZero"/>
        <c:auto val="1"/>
        <c:lblAlgn val="ctr"/>
        <c:lblOffset val="100"/>
        <c:noMultiLvlLbl val="0"/>
      </c:catAx>
      <c:valAx>
        <c:axId val="429904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429895352"/>
        <c:axId val="429906720"/>
      </c:barChart>
      <c:catAx>
        <c:axId val="429895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6720"/>
        <c:crosses val="autoZero"/>
        <c:auto val="1"/>
        <c:lblAlgn val="ctr"/>
        <c:lblOffset val="100"/>
        <c:noMultiLvlLbl val="0"/>
      </c:catAx>
      <c:valAx>
        <c:axId val="429906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9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429902408"/>
        <c:axId val="429903192"/>
      </c:barChart>
      <c:catAx>
        <c:axId val="429902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3192"/>
        <c:crosses val="autoZero"/>
        <c:auto val="1"/>
        <c:lblAlgn val="ctr"/>
        <c:lblOffset val="100"/>
        <c:noMultiLvlLbl val="0"/>
      </c:catAx>
      <c:valAx>
        <c:axId val="429903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2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'2-CD_Lab-RegFisVSBD_Den'!$BB$635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429909856"/>
        <c:axId val="429914560"/>
      </c:barChart>
      <c:catAx>
        <c:axId val="429909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4560"/>
        <c:crosses val="autoZero"/>
        <c:auto val="1"/>
        <c:lblAlgn val="ctr"/>
        <c:lblOffset val="100"/>
        <c:noMultiLvlLbl val="0"/>
      </c:catAx>
      <c:valAx>
        <c:axId val="429914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'1-CD_Lab-RegFisVSBD_Num'!$T$635</c:f>
              <c:strCache>
                <c:ptCount val="1"/>
                <c:pt idx="0">
                  <c:v>Proporción de M. tuberculosis detectado resistente a HyR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06977008"/>
        <c:axId val="306983672"/>
      </c:barChart>
      <c:catAx>
        <c:axId val="30697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3672"/>
        <c:crosses val="autoZero"/>
        <c:auto val="1"/>
        <c:lblAlgn val="ctr"/>
        <c:lblOffset val="100"/>
        <c:noMultiLvlLbl val="0"/>
      </c:catAx>
      <c:valAx>
        <c:axId val="306983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'2-CD_Lab-RegFisVSBD_Den'!$BC$635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429914168"/>
        <c:axId val="429919264"/>
      </c:barChart>
      <c:catAx>
        <c:axId val="429914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9264"/>
        <c:crosses val="autoZero"/>
        <c:auto val="1"/>
        <c:lblAlgn val="ctr"/>
        <c:lblOffset val="100"/>
        <c:noMultiLvlLbl val="0"/>
      </c:catAx>
      <c:valAx>
        <c:axId val="429919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'2-CD_Lab-RegFisVSBD_Den'!$BD$635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429909464"/>
        <c:axId val="429912992"/>
      </c:barChart>
      <c:catAx>
        <c:axId val="429909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2992"/>
        <c:crosses val="autoZero"/>
        <c:auto val="1"/>
        <c:lblAlgn val="ctr"/>
        <c:lblOffset val="100"/>
        <c:noMultiLvlLbl val="0"/>
      </c:catAx>
      <c:valAx>
        <c:axId val="429912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9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'2-CD_Lab-RegFisVSBD_Den'!$BE$635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429913384"/>
        <c:axId val="429914952"/>
      </c:barChart>
      <c:catAx>
        <c:axId val="429913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4952"/>
        <c:crosses val="autoZero"/>
        <c:auto val="1"/>
        <c:lblAlgn val="ctr"/>
        <c:lblOffset val="100"/>
        <c:noMultiLvlLbl val="0"/>
      </c:catAx>
      <c:valAx>
        <c:axId val="429914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3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429916520"/>
        <c:axId val="429908680"/>
      </c:barChart>
      <c:catAx>
        <c:axId val="429916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08680"/>
        <c:crosses val="autoZero"/>
        <c:auto val="1"/>
        <c:lblAlgn val="ctr"/>
        <c:lblOffset val="100"/>
        <c:noMultiLvlLbl val="0"/>
      </c:catAx>
      <c:valAx>
        <c:axId val="429908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6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429910640"/>
        <c:axId val="429915736"/>
      </c:barChart>
      <c:catAx>
        <c:axId val="429910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5736"/>
        <c:crosses val="autoZero"/>
        <c:auto val="1"/>
        <c:lblAlgn val="ctr"/>
        <c:lblOffset val="100"/>
        <c:noMultiLvlLbl val="0"/>
      </c:catAx>
      <c:valAx>
        <c:axId val="429915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429907896"/>
        <c:axId val="429911424"/>
      </c:barChart>
      <c:catAx>
        <c:axId val="429907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1424"/>
        <c:crosses val="autoZero"/>
        <c:auto val="1"/>
        <c:lblAlgn val="ctr"/>
        <c:lblOffset val="100"/>
        <c:noMultiLvlLbl val="0"/>
      </c:catAx>
      <c:valAx>
        <c:axId val="429911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07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429911816"/>
        <c:axId val="429912600"/>
      </c:barChart>
      <c:catAx>
        <c:axId val="429911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2600"/>
        <c:crosses val="autoZero"/>
        <c:auto val="1"/>
        <c:lblAlgn val="ctr"/>
        <c:lblOffset val="100"/>
        <c:noMultiLvlLbl val="0"/>
      </c:catAx>
      <c:valAx>
        <c:axId val="429912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'2-CD_Lab-RegFisVSBD_Den'!$BJ$635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429915344"/>
        <c:axId val="429916128"/>
      </c:barChart>
      <c:catAx>
        <c:axId val="429915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6128"/>
        <c:crosses val="autoZero"/>
        <c:auto val="1"/>
        <c:lblAlgn val="ctr"/>
        <c:lblOffset val="100"/>
        <c:noMultiLvlLbl val="0"/>
      </c:catAx>
      <c:valAx>
        <c:axId val="429916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'2-CD_Lab-RegFisVSBD_Den'!$BK$635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429918480"/>
        <c:axId val="429917696"/>
      </c:barChart>
      <c:catAx>
        <c:axId val="42991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17696"/>
        <c:crosses val="autoZero"/>
        <c:auto val="1"/>
        <c:lblAlgn val="ctr"/>
        <c:lblOffset val="100"/>
        <c:noMultiLvlLbl val="0"/>
      </c:catAx>
      <c:valAx>
        <c:axId val="429917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'2-CD_Lab-RegFisVSBD_Den'!$BL$635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429918872"/>
        <c:axId val="429929064"/>
      </c:barChart>
      <c:catAx>
        <c:axId val="429918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9064"/>
        <c:crosses val="autoZero"/>
        <c:auto val="1"/>
        <c:lblAlgn val="ctr"/>
        <c:lblOffset val="100"/>
        <c:noMultiLvlLbl val="0"/>
      </c:catAx>
      <c:valAx>
        <c:axId val="429929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18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'1-CD_Lab-RegFisVSBD_Num'!$U$635</c:f>
              <c:strCache>
                <c:ptCount val="1"/>
                <c:pt idx="0">
                  <c:v>Proporción de M. tuberculosis detectado con resistencia a fármacos indeterminada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06982104"/>
        <c:axId val="306987592"/>
      </c:barChart>
      <c:catAx>
        <c:axId val="306982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87592"/>
        <c:crosses val="autoZero"/>
        <c:auto val="1"/>
        <c:lblAlgn val="ctr"/>
        <c:lblOffset val="100"/>
        <c:noMultiLvlLbl val="0"/>
      </c:catAx>
      <c:valAx>
        <c:axId val="30698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2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'2-CD_Lab-RegFisVSBD_Den'!$BM$635</c:f>
              <c:strCache>
                <c:ptCount val="1"/>
              </c:strCache>
            </c:strRef>
          </c:tx>
          <c:spPr>
            <a:solidFill>
              <a:schemeClr val="accent1"/>
            </a:solidFill>
            <a:ln>
              <a:noFill/>
            </a:ln>
            <a:effectLst/>
          </c:spPr>
          <c:invertIfNegative val="0"/>
          <c:cat>
            <c:strRef>
              <c:f>'2-CD_Lab-RegFisVSBD_Den'!$B$636:$B$646</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429931416"/>
        <c:axId val="429929848"/>
      </c:barChart>
      <c:catAx>
        <c:axId val="429931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9848"/>
        <c:crosses val="autoZero"/>
        <c:auto val="1"/>
        <c:lblAlgn val="ctr"/>
        <c:lblOffset val="100"/>
        <c:noMultiLvlLbl val="0"/>
      </c:catAx>
      <c:valAx>
        <c:axId val="429929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'2-CD_Lab-RegFisVSBD_Den'!$C$635</c:f>
              <c:strCache>
                <c:ptCount val="1"/>
                <c:pt idx="0">
                  <c:v>Número de baciloscopias realizadas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429924752"/>
        <c:axId val="429923184"/>
      </c:barChart>
      <c:catAx>
        <c:axId val="42992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3184"/>
        <c:crosses val="autoZero"/>
        <c:auto val="1"/>
        <c:lblAlgn val="ctr"/>
        <c:lblOffset val="100"/>
        <c:noMultiLvlLbl val="0"/>
      </c:catAx>
      <c:valAx>
        <c:axId val="429923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92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'2-CD_Lab-RegFisVSBD_Den'!$D$635</c:f>
              <c:strCache>
                <c:ptCount val="1"/>
                <c:pt idx="0">
                  <c:v>Porcentaje de baciloscopias de diagnóstico positivas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429921224"/>
        <c:axId val="429927888"/>
      </c:barChart>
      <c:catAx>
        <c:axId val="429921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7888"/>
        <c:crosses val="autoZero"/>
        <c:auto val="1"/>
        <c:lblAlgn val="ctr"/>
        <c:lblOffset val="100"/>
        <c:noMultiLvlLbl val="0"/>
      </c:catAx>
      <c:valAx>
        <c:axId val="42992788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1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'2-CD_Lab-RegFisVSBD_Den'!$E$635</c:f>
              <c:strCache>
                <c:ptCount val="1"/>
                <c:pt idx="0">
                  <c:v>Porcentaje de baciloscopias de control de tratamiento positiva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429930240"/>
        <c:axId val="429925536"/>
      </c:barChart>
      <c:catAx>
        <c:axId val="429930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25536"/>
        <c:crosses val="autoZero"/>
        <c:auto val="1"/>
        <c:lblAlgn val="ctr"/>
        <c:lblOffset val="100"/>
        <c:noMultiLvlLbl val="0"/>
      </c:catAx>
      <c:valAx>
        <c:axId val="429925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'2-CD_Lab-RegFisVSBD_Den'!$F$635</c:f>
              <c:strCache>
                <c:ptCount val="1"/>
                <c:pt idx="0">
                  <c:v>Porcentaje de casos presuntivos examinados con baciloscopia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429931024"/>
        <c:axId val="429921616"/>
      </c:barChart>
      <c:catAx>
        <c:axId val="429931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1616"/>
        <c:crosses val="autoZero"/>
        <c:auto val="1"/>
        <c:lblAlgn val="ctr"/>
        <c:lblOffset val="100"/>
        <c:noMultiLvlLbl val="0"/>
      </c:catAx>
      <c:valAx>
        <c:axId val="429921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'2-CD_Lab-RegFisVSBD_Den'!$G$635</c:f>
              <c:strCache>
                <c:ptCount val="1"/>
                <c:pt idx="0">
                  <c:v>Porcentaje de casos diagnosticados por baciloscopia entre los casos presuntivos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429920832"/>
        <c:axId val="429929456"/>
      </c:barChart>
      <c:catAx>
        <c:axId val="42992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9456"/>
        <c:crosses val="autoZero"/>
        <c:auto val="1"/>
        <c:lblAlgn val="ctr"/>
        <c:lblOffset val="100"/>
        <c:noMultiLvlLbl val="0"/>
      </c:catAx>
      <c:valAx>
        <c:axId val="429929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92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'2-CD_Lab-RegFisVSBD_Den'!$H$635</c:f>
              <c:strCache>
                <c:ptCount val="1"/>
                <c:pt idx="0">
                  <c:v>Proporción de muestras deficientes entre las baciloscopias de diagnóstico</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429926320"/>
        <c:axId val="429932592"/>
      </c:barChart>
      <c:catAx>
        <c:axId val="429926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2592"/>
        <c:crosses val="autoZero"/>
        <c:auto val="1"/>
        <c:lblAlgn val="ctr"/>
        <c:lblOffset val="100"/>
        <c:noMultiLvlLbl val="0"/>
      </c:catAx>
      <c:valAx>
        <c:axId val="429932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92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'2-CD_Lab-RegFisVSBD_Den'!$I$635</c:f>
              <c:strCache>
                <c:ptCount val="1"/>
                <c:pt idx="0">
                  <c:v>Carga de trabajo</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429920440"/>
        <c:axId val="429924360"/>
      </c:barChart>
      <c:catAx>
        <c:axId val="429920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4360"/>
        <c:crosses val="autoZero"/>
        <c:auto val="1"/>
        <c:lblAlgn val="ctr"/>
        <c:lblOffset val="100"/>
        <c:noMultiLvlLbl val="0"/>
      </c:catAx>
      <c:valAx>
        <c:axId val="429924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0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429922792"/>
        <c:axId val="429923576"/>
      </c:barChart>
      <c:catAx>
        <c:axId val="429922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3576"/>
        <c:crosses val="autoZero"/>
        <c:auto val="1"/>
        <c:lblAlgn val="ctr"/>
        <c:lblOffset val="100"/>
        <c:noMultiLvlLbl val="0"/>
      </c:catAx>
      <c:valAx>
        <c:axId val="429923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2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'2-CD_Lab-RegFisVSBD_Den'!$K$635</c:f>
              <c:strCache>
                <c:ptCount val="1"/>
                <c:pt idx="0">
                  <c:v>Tiempo de respuesta del laboratorio en el informe del resultado de la baciloscopia</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429927104"/>
        <c:axId val="429927496"/>
      </c:barChart>
      <c:catAx>
        <c:axId val="42992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27496"/>
        <c:crosses val="autoZero"/>
        <c:auto val="1"/>
        <c:lblAlgn val="ctr"/>
        <c:lblOffset val="100"/>
        <c:noMultiLvlLbl val="0"/>
      </c:catAx>
      <c:valAx>
        <c:axId val="429927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27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'1-CD_Lab-RegFisVSBD_Num'!$V$635</c:f>
              <c:strCache>
                <c:ptCount val="1"/>
                <c:pt idx="0">
                  <c:v>Proporción de M. tuberculosis no detectado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06986024"/>
        <c:axId val="306978184"/>
      </c:barChart>
      <c:catAx>
        <c:axId val="306986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78184"/>
        <c:crosses val="autoZero"/>
        <c:auto val="1"/>
        <c:lblAlgn val="ctr"/>
        <c:lblOffset val="100"/>
        <c:noMultiLvlLbl val="0"/>
      </c:catAx>
      <c:valAx>
        <c:axId val="306978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'2-CD_Lab-RegFisVSBD_Den'!$L$635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429934552"/>
        <c:axId val="429937296"/>
      </c:barChart>
      <c:catAx>
        <c:axId val="429934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7296"/>
        <c:crosses val="autoZero"/>
        <c:auto val="1"/>
        <c:lblAlgn val="ctr"/>
        <c:lblOffset val="100"/>
        <c:noMultiLvlLbl val="0"/>
      </c:catAx>
      <c:valAx>
        <c:axId val="429937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4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'2-CD_Lab-RegFisVSBD_Den'!$M$635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429933376"/>
        <c:axId val="429934944"/>
      </c:barChart>
      <c:catAx>
        <c:axId val="42993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4944"/>
        <c:crosses val="autoZero"/>
        <c:auto val="1"/>
        <c:lblAlgn val="ctr"/>
        <c:lblOffset val="100"/>
        <c:noMultiLvlLbl val="0"/>
      </c:catAx>
      <c:valAx>
        <c:axId val="429934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'2-CD_Lab-RegFisVSBD_Den'!$N$635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429936512"/>
        <c:axId val="429944744"/>
      </c:barChart>
      <c:catAx>
        <c:axId val="42993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44744"/>
        <c:crosses val="autoZero"/>
        <c:auto val="1"/>
        <c:lblAlgn val="ctr"/>
        <c:lblOffset val="100"/>
        <c:noMultiLvlLbl val="0"/>
      </c:catAx>
      <c:valAx>
        <c:axId val="429944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'2-CD_Lab-RegFisVSBD_Den'!$P$635</c:f>
              <c:strCache>
                <c:ptCount val="1"/>
                <c:pt idx="0">
                  <c:v>Número de pruebas rápidas realizadas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429943960"/>
        <c:axId val="429936904"/>
      </c:barChart>
      <c:catAx>
        <c:axId val="429943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6904"/>
        <c:crosses val="autoZero"/>
        <c:auto val="1"/>
        <c:lblAlgn val="ctr"/>
        <c:lblOffset val="100"/>
        <c:noMultiLvlLbl val="0"/>
      </c:catAx>
      <c:valAx>
        <c:axId val="429936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3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'2-CD_Lab-RegFisVSBD_Den'!$Q$635</c:f>
              <c:strCache>
                <c:ptCount val="1"/>
                <c:pt idx="0">
                  <c:v>Proporción de M. tuberculosis detectado sensible a fármacos R, H o HyR</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429945136"/>
        <c:axId val="429937688"/>
      </c:barChart>
      <c:catAx>
        <c:axId val="429945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7688"/>
        <c:crosses val="autoZero"/>
        <c:auto val="1"/>
        <c:lblAlgn val="ctr"/>
        <c:lblOffset val="100"/>
        <c:noMultiLvlLbl val="0"/>
      </c:catAx>
      <c:valAx>
        <c:axId val="429937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'2-CD_Lab-RegFisVSBD_Den'!$R$635</c:f>
              <c:strCache>
                <c:ptCount val="1"/>
                <c:pt idx="0">
                  <c:v>Proporción de M. tuberculosis detectado resistente a R</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429942000"/>
        <c:axId val="429932984"/>
      </c:barChart>
      <c:catAx>
        <c:axId val="429942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2984"/>
        <c:crosses val="autoZero"/>
        <c:auto val="1"/>
        <c:lblAlgn val="ctr"/>
        <c:lblOffset val="100"/>
        <c:noMultiLvlLbl val="0"/>
      </c:catAx>
      <c:valAx>
        <c:axId val="429932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'2-CD_Lab-RegFisVSBD_Den'!$S$635</c:f>
              <c:strCache>
                <c:ptCount val="1"/>
                <c:pt idx="0">
                  <c:v>Proporción de M. tuberculosis detectado resistente a H</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429942784"/>
        <c:axId val="429944352"/>
      </c:barChart>
      <c:catAx>
        <c:axId val="42994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44352"/>
        <c:crosses val="autoZero"/>
        <c:auto val="1"/>
        <c:lblAlgn val="ctr"/>
        <c:lblOffset val="100"/>
        <c:noMultiLvlLbl val="0"/>
      </c:catAx>
      <c:valAx>
        <c:axId val="429944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'2-CD_Lab-RegFisVSBD_Den'!$T$635</c:f>
              <c:strCache>
                <c:ptCount val="1"/>
                <c:pt idx="0">
                  <c:v>Proporción de M. tuberculosis detectado resistente a HyR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429938472"/>
        <c:axId val="429935728"/>
      </c:barChart>
      <c:catAx>
        <c:axId val="4299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35728"/>
        <c:crosses val="autoZero"/>
        <c:auto val="1"/>
        <c:lblAlgn val="ctr"/>
        <c:lblOffset val="100"/>
        <c:noMultiLvlLbl val="0"/>
      </c:catAx>
      <c:valAx>
        <c:axId val="429935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'2-CD_Lab-RegFisVSBD_Den'!$U$635</c:f>
              <c:strCache>
                <c:ptCount val="1"/>
                <c:pt idx="0">
                  <c:v>Proporción de M. tuberculosis detectado con resistencia a fármacos indeterminada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429938080"/>
        <c:axId val="429938864"/>
      </c:barChart>
      <c:catAx>
        <c:axId val="42993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938864"/>
        <c:crosses val="autoZero"/>
        <c:auto val="1"/>
        <c:lblAlgn val="ctr"/>
        <c:lblOffset val="100"/>
        <c:noMultiLvlLbl val="0"/>
      </c:catAx>
      <c:valAx>
        <c:axId val="429938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38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'2-CD_Lab-RegFisVSBD_Den'!$V$635</c:f>
              <c:strCache>
                <c:ptCount val="1"/>
                <c:pt idx="0">
                  <c:v>Proporción de M. tuberculosis no detectado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429940824"/>
        <c:axId val="429940040"/>
      </c:barChart>
      <c:catAx>
        <c:axId val="429940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0040"/>
        <c:crosses val="autoZero"/>
        <c:auto val="1"/>
        <c:lblAlgn val="ctr"/>
        <c:lblOffset val="100"/>
        <c:noMultiLvlLbl val="0"/>
      </c:catAx>
      <c:valAx>
        <c:axId val="429940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0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'1-CD_Lab-RegFisVSBD_Num'!$D$635</c:f>
              <c:strCache>
                <c:ptCount val="1"/>
                <c:pt idx="0">
                  <c:v>Porcentaje de baciloscopias de diagnóstico positivas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06953096"/>
        <c:axId val="306953488"/>
      </c:barChart>
      <c:catAx>
        <c:axId val="306953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53488"/>
        <c:crosses val="autoZero"/>
        <c:auto val="1"/>
        <c:lblAlgn val="ctr"/>
        <c:lblOffset val="100"/>
        <c:noMultiLvlLbl val="0"/>
      </c:catAx>
      <c:valAx>
        <c:axId val="306953488"/>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53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'1-CD_Lab-RegFisVSBD_Num'!$W$635</c:f>
              <c:strCache>
                <c:ptCount val="1"/>
                <c:pt idx="0">
                  <c:v>Proporción de errores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06987984"/>
        <c:axId val="306986416"/>
      </c:barChart>
      <c:catAx>
        <c:axId val="306987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6416"/>
        <c:crosses val="autoZero"/>
        <c:auto val="1"/>
        <c:lblAlgn val="ctr"/>
        <c:lblOffset val="100"/>
        <c:noMultiLvlLbl val="0"/>
      </c:catAx>
      <c:valAx>
        <c:axId val="306986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7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'2-CD_Lab-RegFisVSBD_Den'!$W$635</c:f>
              <c:strCache>
                <c:ptCount val="1"/>
                <c:pt idx="0">
                  <c:v>Proporción de errores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429941608"/>
        <c:axId val="429954544"/>
      </c:barChart>
      <c:catAx>
        <c:axId val="42994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4544"/>
        <c:crosses val="autoZero"/>
        <c:auto val="1"/>
        <c:lblAlgn val="ctr"/>
        <c:lblOffset val="100"/>
        <c:noMultiLvlLbl val="0"/>
      </c:catAx>
      <c:valAx>
        <c:axId val="429954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1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'2-CD_Lab-RegFisVSBD_Den'!$X$635</c:f>
              <c:strCache>
                <c:ptCount val="1"/>
                <c:pt idx="0">
                  <c:v>Proporción de resultados inválidos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429947488"/>
        <c:axId val="429947880"/>
      </c:barChart>
      <c:catAx>
        <c:axId val="429947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7880"/>
        <c:crosses val="autoZero"/>
        <c:auto val="1"/>
        <c:lblAlgn val="ctr"/>
        <c:lblOffset val="100"/>
        <c:noMultiLvlLbl val="0"/>
      </c:catAx>
      <c:valAx>
        <c:axId val="429947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429949448"/>
        <c:axId val="429948272"/>
      </c:barChart>
      <c:catAx>
        <c:axId val="429949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8272"/>
        <c:crosses val="autoZero"/>
        <c:auto val="1"/>
        <c:lblAlgn val="ctr"/>
        <c:lblOffset val="100"/>
        <c:noMultiLvlLbl val="0"/>
      </c:catAx>
      <c:valAx>
        <c:axId val="429948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429946312"/>
        <c:axId val="429956112"/>
      </c:barChart>
      <c:catAx>
        <c:axId val="429946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6112"/>
        <c:crosses val="autoZero"/>
        <c:auto val="1"/>
        <c:lblAlgn val="ctr"/>
        <c:lblOffset val="100"/>
        <c:noMultiLvlLbl val="0"/>
      </c:catAx>
      <c:valAx>
        <c:axId val="429956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429949056"/>
        <c:axId val="429948664"/>
      </c:barChart>
      <c:catAx>
        <c:axId val="42994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48664"/>
        <c:crosses val="autoZero"/>
        <c:auto val="1"/>
        <c:lblAlgn val="ctr"/>
        <c:lblOffset val="100"/>
        <c:noMultiLvlLbl val="0"/>
      </c:catAx>
      <c:valAx>
        <c:axId val="429948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'2-CD_Lab-RegFisVSBD_Den'!$AB$635</c:f>
              <c:strCache>
                <c:ptCount val="1"/>
                <c:pt idx="0">
                  <c:v>Proporción de M. tuberculosis Sensible a fluoroquinolonas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429947096"/>
        <c:axId val="429950624"/>
      </c:barChart>
      <c:catAx>
        <c:axId val="429947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0624"/>
        <c:crosses val="autoZero"/>
        <c:auto val="1"/>
        <c:lblAlgn val="ctr"/>
        <c:lblOffset val="100"/>
        <c:noMultiLvlLbl val="0"/>
      </c:catAx>
      <c:valAx>
        <c:axId val="429950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4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'2-CD_Lab-RegFisVSBD_Den'!$AC$635</c:f>
              <c:strCache>
                <c:ptCount val="1"/>
                <c:pt idx="0">
                  <c:v>Proporción de M. tuberculosis Resistente a fluoroquinolonas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429954936"/>
        <c:axId val="429953368"/>
      </c:barChart>
      <c:catAx>
        <c:axId val="429954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3368"/>
        <c:crosses val="autoZero"/>
        <c:auto val="1"/>
        <c:lblAlgn val="ctr"/>
        <c:lblOffset val="100"/>
        <c:noMultiLvlLbl val="0"/>
      </c:catAx>
      <c:valAx>
        <c:axId val="429953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4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429955328"/>
        <c:axId val="429951800"/>
      </c:barChart>
      <c:catAx>
        <c:axId val="429955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1800"/>
        <c:crosses val="autoZero"/>
        <c:auto val="1"/>
        <c:lblAlgn val="ctr"/>
        <c:lblOffset val="100"/>
        <c:noMultiLvlLbl val="0"/>
      </c:catAx>
      <c:valAx>
        <c:axId val="429951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5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429952584"/>
        <c:axId val="429957680"/>
      </c:barChart>
      <c:catAx>
        <c:axId val="429952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7680"/>
        <c:crosses val="autoZero"/>
        <c:auto val="1"/>
        <c:lblAlgn val="ctr"/>
        <c:lblOffset val="100"/>
        <c:noMultiLvlLbl val="0"/>
      </c:catAx>
      <c:valAx>
        <c:axId val="429957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2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'2-CD_Lab-RegFisVSBD_Den'!$AF$635</c:f>
              <c:strCache>
                <c:ptCount val="1"/>
                <c:pt idx="0">
                  <c:v>Tiempo de respuesta del laboratorio en las pruebas moleculares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429956504"/>
        <c:axId val="429956896"/>
      </c:barChart>
      <c:catAx>
        <c:axId val="429956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6896"/>
        <c:crosses val="autoZero"/>
        <c:auto val="1"/>
        <c:lblAlgn val="ctr"/>
        <c:lblOffset val="100"/>
        <c:noMultiLvlLbl val="0"/>
      </c:catAx>
      <c:valAx>
        <c:axId val="429956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6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'1-CD_Lab-RegFisVSBD_Num'!$X$635</c:f>
              <c:strCache>
                <c:ptCount val="1"/>
                <c:pt idx="0">
                  <c:v>Proporción de resultados inválidos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06980928"/>
        <c:axId val="306983280"/>
      </c:barChart>
      <c:catAx>
        <c:axId val="306980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3280"/>
        <c:crosses val="autoZero"/>
        <c:auto val="1"/>
        <c:lblAlgn val="ctr"/>
        <c:lblOffset val="100"/>
        <c:noMultiLvlLbl val="0"/>
      </c:catAx>
      <c:valAx>
        <c:axId val="306983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'2-CD_Lab-RegFisVSBD_Den'!$AG$635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429952976"/>
        <c:axId val="429954152"/>
      </c:barChart>
      <c:catAx>
        <c:axId val="429952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4152"/>
        <c:crosses val="autoZero"/>
        <c:auto val="1"/>
        <c:lblAlgn val="ctr"/>
        <c:lblOffset val="100"/>
        <c:noMultiLvlLbl val="0"/>
      </c:catAx>
      <c:valAx>
        <c:axId val="429954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'2-CD_Lab-RegFisVSBD_Den'!$AH$635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429958072"/>
        <c:axId val="429958856"/>
      </c:barChart>
      <c:catAx>
        <c:axId val="429958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8856"/>
        <c:crosses val="autoZero"/>
        <c:auto val="1"/>
        <c:lblAlgn val="ctr"/>
        <c:lblOffset val="100"/>
        <c:noMultiLvlLbl val="0"/>
      </c:catAx>
      <c:valAx>
        <c:axId val="429958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8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'2-CD_Lab-RegFisVSBD_Den'!$AI$635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429969440"/>
        <c:axId val="429968264"/>
      </c:barChart>
      <c:catAx>
        <c:axId val="42996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8264"/>
        <c:crosses val="autoZero"/>
        <c:auto val="1"/>
        <c:lblAlgn val="ctr"/>
        <c:lblOffset val="100"/>
        <c:noMultiLvlLbl val="0"/>
      </c:catAx>
      <c:valAx>
        <c:axId val="429968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'2-CD_Lab-RegFisVSBD_Den'!$AJ$635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429962384"/>
        <c:axId val="429964344"/>
      </c:barChart>
      <c:catAx>
        <c:axId val="429962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4344"/>
        <c:crosses val="autoZero"/>
        <c:auto val="1"/>
        <c:lblAlgn val="ctr"/>
        <c:lblOffset val="100"/>
        <c:noMultiLvlLbl val="0"/>
      </c:catAx>
      <c:valAx>
        <c:axId val="429964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'2-CD_Lab-RegFisVSBD_Den'!$AL$635</c:f>
              <c:strCache>
                <c:ptCount val="1"/>
                <c:pt idx="0">
                  <c:v>Porcentaje de muestras baciloscopia positiva y cultivo negativo</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429963952"/>
        <c:axId val="429964736"/>
      </c:barChart>
      <c:catAx>
        <c:axId val="429963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4736"/>
        <c:crosses val="autoZero"/>
        <c:auto val="1"/>
        <c:lblAlgn val="ctr"/>
        <c:lblOffset val="100"/>
        <c:noMultiLvlLbl val="0"/>
      </c:catAx>
      <c:valAx>
        <c:axId val="429964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429965128"/>
        <c:axId val="429958464"/>
      </c:barChart>
      <c:catAx>
        <c:axId val="429965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58464"/>
        <c:crosses val="autoZero"/>
        <c:auto val="1"/>
        <c:lblAlgn val="ctr"/>
        <c:lblOffset val="100"/>
        <c:noMultiLvlLbl val="0"/>
      </c:catAx>
      <c:valAx>
        <c:axId val="429958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5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429959640"/>
        <c:axId val="429967480"/>
      </c:barChart>
      <c:catAx>
        <c:axId val="429959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7480"/>
        <c:crosses val="autoZero"/>
        <c:auto val="1"/>
        <c:lblAlgn val="ctr"/>
        <c:lblOffset val="100"/>
        <c:noMultiLvlLbl val="0"/>
      </c:catAx>
      <c:valAx>
        <c:axId val="429967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5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429960424"/>
        <c:axId val="429960816"/>
      </c:barChart>
      <c:catAx>
        <c:axId val="42996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0816"/>
        <c:crosses val="autoZero"/>
        <c:auto val="1"/>
        <c:lblAlgn val="ctr"/>
        <c:lblOffset val="100"/>
        <c:noMultiLvlLbl val="0"/>
      </c:catAx>
      <c:valAx>
        <c:axId val="429960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'2-CD_Lab-RegFisVSBD_Den'!$AP$635</c:f>
              <c:strCache>
                <c:ptCount val="1"/>
                <c:pt idx="0">
                  <c:v>Tiempo de respuesta del laboratorio en los resultados del cultivo</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429966304"/>
        <c:axId val="429967872"/>
      </c:barChart>
      <c:catAx>
        <c:axId val="429966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7872"/>
        <c:crosses val="autoZero"/>
        <c:auto val="1"/>
        <c:lblAlgn val="ctr"/>
        <c:lblOffset val="100"/>
        <c:noMultiLvlLbl val="0"/>
      </c:catAx>
      <c:valAx>
        <c:axId val="429967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429965520"/>
        <c:axId val="429961992"/>
      </c:barChart>
      <c:catAx>
        <c:axId val="42996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1992"/>
        <c:crosses val="autoZero"/>
        <c:auto val="1"/>
        <c:lblAlgn val="ctr"/>
        <c:lblOffset val="100"/>
        <c:noMultiLvlLbl val="0"/>
      </c:catAx>
      <c:valAx>
        <c:axId val="429961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06988768"/>
        <c:axId val="306984456"/>
      </c:barChart>
      <c:catAx>
        <c:axId val="30698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4456"/>
        <c:crosses val="autoZero"/>
        <c:auto val="1"/>
        <c:lblAlgn val="ctr"/>
        <c:lblOffset val="100"/>
        <c:noMultiLvlLbl val="0"/>
      </c:catAx>
      <c:valAx>
        <c:axId val="306984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429963560"/>
        <c:axId val="429965912"/>
      </c:barChart>
      <c:catAx>
        <c:axId val="429963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5912"/>
        <c:crosses val="autoZero"/>
        <c:auto val="1"/>
        <c:lblAlgn val="ctr"/>
        <c:lblOffset val="100"/>
        <c:noMultiLvlLbl val="0"/>
      </c:catAx>
      <c:valAx>
        <c:axId val="429965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'2-CD_Lab-RegFisVSBD_Den'!$AS$635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429967088"/>
        <c:axId val="429968656"/>
      </c:barChart>
      <c:catAx>
        <c:axId val="42996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68656"/>
        <c:crosses val="autoZero"/>
        <c:auto val="1"/>
        <c:lblAlgn val="ctr"/>
        <c:lblOffset val="100"/>
        <c:noMultiLvlLbl val="0"/>
      </c:catAx>
      <c:valAx>
        <c:axId val="429968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6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'2-CD_Lab-RegFisVSBD_Den'!$AT$635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429973360"/>
        <c:axId val="429976888"/>
      </c:barChart>
      <c:catAx>
        <c:axId val="42997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6888"/>
        <c:crosses val="autoZero"/>
        <c:auto val="1"/>
        <c:lblAlgn val="ctr"/>
        <c:lblOffset val="100"/>
        <c:noMultiLvlLbl val="0"/>
      </c:catAx>
      <c:valAx>
        <c:axId val="429976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'2-CD_Lab-RegFisVSBD_Den'!$AU$635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429975712"/>
        <c:axId val="429977280"/>
      </c:barChart>
      <c:catAx>
        <c:axId val="429975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7280"/>
        <c:crosses val="autoZero"/>
        <c:auto val="1"/>
        <c:lblAlgn val="ctr"/>
        <c:lblOffset val="100"/>
        <c:noMultiLvlLbl val="0"/>
      </c:catAx>
      <c:valAx>
        <c:axId val="429977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5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'2-CD_Lab-RegFisVSBD_Den'!$AV$635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429971400"/>
        <c:axId val="429972184"/>
      </c:barChart>
      <c:catAx>
        <c:axId val="42997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2184"/>
        <c:crosses val="autoZero"/>
        <c:auto val="1"/>
        <c:lblAlgn val="ctr"/>
        <c:lblOffset val="100"/>
        <c:noMultiLvlLbl val="0"/>
      </c:catAx>
      <c:valAx>
        <c:axId val="429972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'2-CD_Lab-RegFisVSBD_Den'!$AW$635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429973752"/>
        <c:axId val="429980024"/>
      </c:barChart>
      <c:catAx>
        <c:axId val="429973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0024"/>
        <c:crosses val="autoZero"/>
        <c:auto val="1"/>
        <c:lblAlgn val="ctr"/>
        <c:lblOffset val="100"/>
        <c:noMultiLvlLbl val="0"/>
      </c:catAx>
      <c:valAx>
        <c:axId val="429980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3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429975320"/>
        <c:axId val="429976104"/>
      </c:barChart>
      <c:catAx>
        <c:axId val="429975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6104"/>
        <c:crosses val="autoZero"/>
        <c:auto val="1"/>
        <c:lblAlgn val="ctr"/>
        <c:lblOffset val="100"/>
        <c:noMultiLvlLbl val="0"/>
      </c:catAx>
      <c:valAx>
        <c:axId val="429976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5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429982768"/>
        <c:axId val="429977672"/>
      </c:barChart>
      <c:catAx>
        <c:axId val="429982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7672"/>
        <c:crosses val="autoZero"/>
        <c:auto val="1"/>
        <c:lblAlgn val="ctr"/>
        <c:lblOffset val="100"/>
        <c:noMultiLvlLbl val="0"/>
      </c:catAx>
      <c:valAx>
        <c:axId val="429977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429976496"/>
        <c:axId val="429980416"/>
      </c:barChart>
      <c:catAx>
        <c:axId val="429976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0416"/>
        <c:crosses val="autoZero"/>
        <c:auto val="1"/>
        <c:lblAlgn val="ctr"/>
        <c:lblOffset val="100"/>
        <c:noMultiLvlLbl val="0"/>
      </c:catAx>
      <c:valAx>
        <c:axId val="42998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'2-CD_Lab-RegFisVSBD_Den'!$BB$635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429970616"/>
        <c:axId val="429978064"/>
      </c:barChart>
      <c:catAx>
        <c:axId val="429970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8064"/>
        <c:crosses val="autoZero"/>
        <c:auto val="1"/>
        <c:lblAlgn val="ctr"/>
        <c:lblOffset val="100"/>
        <c:noMultiLvlLbl val="0"/>
      </c:catAx>
      <c:valAx>
        <c:axId val="429978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0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06978576"/>
        <c:axId val="306984848"/>
      </c:barChart>
      <c:catAx>
        <c:axId val="306978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4848"/>
        <c:crosses val="autoZero"/>
        <c:auto val="1"/>
        <c:lblAlgn val="ctr"/>
        <c:lblOffset val="100"/>
        <c:noMultiLvlLbl val="0"/>
      </c:catAx>
      <c:valAx>
        <c:axId val="306984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'2-CD_Lab-RegFisVSBD_Den'!$BC$635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429980808"/>
        <c:axId val="429972576"/>
      </c:barChart>
      <c:catAx>
        <c:axId val="429980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72576"/>
        <c:crosses val="autoZero"/>
        <c:auto val="1"/>
        <c:lblAlgn val="ctr"/>
        <c:lblOffset val="100"/>
        <c:noMultiLvlLbl val="0"/>
      </c:catAx>
      <c:valAx>
        <c:axId val="429972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0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'2-CD_Lab-RegFisVSBD_Den'!$BD$635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429971008"/>
        <c:axId val="429981592"/>
      </c:barChart>
      <c:catAx>
        <c:axId val="42997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1592"/>
        <c:crosses val="autoZero"/>
        <c:auto val="1"/>
        <c:lblAlgn val="ctr"/>
        <c:lblOffset val="100"/>
        <c:noMultiLvlLbl val="0"/>
      </c:catAx>
      <c:valAx>
        <c:axId val="429981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'2-CD_Lab-RegFisVSBD_Den'!$BE$635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429979632"/>
        <c:axId val="429981984"/>
      </c:barChart>
      <c:catAx>
        <c:axId val="42997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1984"/>
        <c:crosses val="autoZero"/>
        <c:auto val="1"/>
        <c:lblAlgn val="ctr"/>
        <c:lblOffset val="100"/>
        <c:noMultiLvlLbl val="0"/>
      </c:catAx>
      <c:valAx>
        <c:axId val="429981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7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429984728"/>
        <c:axId val="429985120"/>
      </c:barChart>
      <c:catAx>
        <c:axId val="429984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5120"/>
        <c:crosses val="autoZero"/>
        <c:auto val="1"/>
        <c:lblAlgn val="ctr"/>
        <c:lblOffset val="100"/>
        <c:noMultiLvlLbl val="0"/>
      </c:catAx>
      <c:valAx>
        <c:axId val="429985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4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429983944"/>
        <c:axId val="429983552"/>
      </c:barChart>
      <c:catAx>
        <c:axId val="429983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983552"/>
        <c:crosses val="autoZero"/>
        <c:auto val="1"/>
        <c:lblAlgn val="ctr"/>
        <c:lblOffset val="100"/>
        <c:noMultiLvlLbl val="0"/>
      </c:catAx>
      <c:valAx>
        <c:axId val="429983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983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429724048"/>
        <c:axId val="429729928"/>
      </c:barChart>
      <c:catAx>
        <c:axId val="42972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9928"/>
        <c:crosses val="autoZero"/>
        <c:auto val="1"/>
        <c:lblAlgn val="ctr"/>
        <c:lblOffset val="100"/>
        <c:noMultiLvlLbl val="0"/>
      </c:catAx>
      <c:valAx>
        <c:axId val="429729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429721696"/>
        <c:axId val="429724440"/>
      </c:barChart>
      <c:catAx>
        <c:axId val="42972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4440"/>
        <c:crosses val="autoZero"/>
        <c:auto val="1"/>
        <c:lblAlgn val="ctr"/>
        <c:lblOffset val="100"/>
        <c:noMultiLvlLbl val="0"/>
      </c:catAx>
      <c:valAx>
        <c:axId val="42972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'2-CD_Lab-RegFisVSBD_Den'!$BJ$635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429723264"/>
        <c:axId val="429731888"/>
      </c:barChart>
      <c:catAx>
        <c:axId val="429723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31888"/>
        <c:crosses val="autoZero"/>
        <c:auto val="1"/>
        <c:lblAlgn val="ctr"/>
        <c:lblOffset val="100"/>
        <c:noMultiLvlLbl val="0"/>
      </c:catAx>
      <c:valAx>
        <c:axId val="429731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'2-CD_Lab-RegFisVSBD_Den'!$BK$635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429724832"/>
        <c:axId val="429725224"/>
      </c:barChart>
      <c:catAx>
        <c:axId val="429724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5224"/>
        <c:crosses val="autoZero"/>
        <c:auto val="1"/>
        <c:lblAlgn val="ctr"/>
        <c:lblOffset val="100"/>
        <c:noMultiLvlLbl val="0"/>
      </c:catAx>
      <c:valAx>
        <c:axId val="429725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'2-CD_Lab-RegFisVSBD_Den'!$BL$635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429726008"/>
        <c:axId val="429719736"/>
      </c:barChart>
      <c:catAx>
        <c:axId val="429726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19736"/>
        <c:crosses val="autoZero"/>
        <c:auto val="1"/>
        <c:lblAlgn val="ctr"/>
        <c:lblOffset val="100"/>
        <c:noMultiLvlLbl val="0"/>
      </c:catAx>
      <c:valAx>
        <c:axId val="429719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6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06979752"/>
        <c:axId val="306980144"/>
      </c:barChart>
      <c:catAx>
        <c:axId val="306979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0144"/>
        <c:crosses val="autoZero"/>
        <c:auto val="1"/>
        <c:lblAlgn val="ctr"/>
        <c:lblOffset val="100"/>
        <c:noMultiLvlLbl val="0"/>
      </c:catAx>
      <c:valAx>
        <c:axId val="306980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'2-CD_Lab-RegFisVSBD_Den'!$BM$635</c:f>
              <c:strCache>
                <c:ptCount val="1"/>
              </c:strCache>
            </c:strRef>
          </c:tx>
          <c:spPr>
            <a:solidFill>
              <a:schemeClr val="accent1"/>
            </a:solidFill>
            <a:ln>
              <a:noFill/>
            </a:ln>
            <a:effectLst/>
          </c:spPr>
          <c:invertIfNegative val="0"/>
          <c:cat>
            <c:strRef>
              <c:f>'2-CD_Lab-RegFisVSBD_Den'!$B$655:$B$664</c:f>
              <c:strCache>
                <c:ptCount val="10"/>
                <c:pt idx="0">
                  <c:v>L1</c:v>
                </c:pt>
                <c:pt idx="1">
                  <c:v>L2</c:v>
                </c:pt>
                <c:pt idx="2">
                  <c:v>L3</c:v>
                </c:pt>
                <c:pt idx="3">
                  <c:v>L4</c:v>
                </c:pt>
                <c:pt idx="4">
                  <c:v>L5</c:v>
                </c:pt>
                <c:pt idx="5">
                  <c:v>L6</c:v>
                </c:pt>
                <c:pt idx="6">
                  <c:v>L7</c:v>
                </c:pt>
                <c:pt idx="7">
                  <c:v>L8</c:v>
                </c:pt>
                <c:pt idx="8">
                  <c:v>L9</c:v>
                </c:pt>
                <c:pt idx="9">
                  <c:v>L10</c:v>
                </c:pt>
              </c:strCache>
            </c:strRef>
          </c:cat>
          <c:val>
            <c:numRef>
              <c:f>'2-CD_Lab-RegFisVSBD_Den'!$BM$655:$BM$664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429726400"/>
        <c:axId val="429726792"/>
      </c:barChart>
      <c:catAx>
        <c:axId val="429726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6792"/>
        <c:crosses val="autoZero"/>
        <c:auto val="1"/>
        <c:lblAlgn val="ctr"/>
        <c:lblOffset val="100"/>
        <c:noMultiLvlLbl val="0"/>
      </c:catAx>
      <c:valAx>
        <c:axId val="429726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'3-CD_Lab-RegFisVSCons_Num'!$C$635</c:f>
              <c:strCache>
                <c:ptCount val="1"/>
                <c:pt idx="0">
                  <c:v>Número de baciloscopias realizadas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429727576"/>
        <c:axId val="429727968"/>
      </c:barChart>
      <c:catAx>
        <c:axId val="429727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27968"/>
        <c:crosses val="autoZero"/>
        <c:auto val="1"/>
        <c:lblAlgn val="ctr"/>
        <c:lblOffset val="100"/>
        <c:noMultiLvlLbl val="0"/>
      </c:catAx>
      <c:valAx>
        <c:axId val="42972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27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74565855332718634"/>
          <c:h val="0.75271836991620189"/>
        </c:manualLayout>
      </c:layout>
      <c:barChart>
        <c:barDir val="bar"/>
        <c:grouping val="clustered"/>
        <c:varyColors val="0"/>
        <c:ser>
          <c:idx val="0"/>
          <c:order val="0"/>
          <c:tx>
            <c:strRef>
              <c:f>'3-CD_Lab-RegFisVSCons_Num'!$D$635</c:f>
              <c:strCache>
                <c:ptCount val="1"/>
                <c:pt idx="0">
                  <c:v>Porcentaje de baciloscopias de diagnóstico positivas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429728752"/>
        <c:axId val="429729144"/>
      </c:barChart>
      <c:catAx>
        <c:axId val="429728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9144"/>
        <c:crosses val="autoZero"/>
        <c:auto val="1"/>
        <c:lblAlgn val="ctr"/>
        <c:lblOffset val="100"/>
        <c:noMultiLvlLbl val="0"/>
      </c:catAx>
      <c:valAx>
        <c:axId val="4297291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'3-CD_Lab-RegFisVSCons_Num'!$E$635</c:f>
              <c:strCache>
                <c:ptCount val="1"/>
                <c:pt idx="0">
                  <c:v>Porcentaje de baciloscopias de control de tratamiento positiva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429731496"/>
        <c:axId val="429720128"/>
      </c:barChart>
      <c:catAx>
        <c:axId val="429731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20128"/>
        <c:crosses val="autoZero"/>
        <c:auto val="1"/>
        <c:lblAlgn val="ctr"/>
        <c:lblOffset val="100"/>
        <c:noMultiLvlLbl val="0"/>
      </c:catAx>
      <c:valAx>
        <c:axId val="429720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'3-CD_Lab-RegFisVSCons_Num'!$F$635</c:f>
              <c:strCache>
                <c:ptCount val="1"/>
                <c:pt idx="0">
                  <c:v>Porcentaje de casos presuntivos examinados con baciloscopia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429720912"/>
        <c:axId val="429722088"/>
      </c:barChart>
      <c:catAx>
        <c:axId val="429720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22088"/>
        <c:crosses val="autoZero"/>
        <c:auto val="1"/>
        <c:lblAlgn val="ctr"/>
        <c:lblOffset val="100"/>
        <c:noMultiLvlLbl val="0"/>
      </c:catAx>
      <c:valAx>
        <c:axId val="429722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2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5814970933960302"/>
          <c:h val="0.7374650274407003"/>
        </c:manualLayout>
      </c:layout>
      <c:barChart>
        <c:barDir val="bar"/>
        <c:grouping val="clustered"/>
        <c:varyColors val="0"/>
        <c:ser>
          <c:idx val="0"/>
          <c:order val="0"/>
          <c:tx>
            <c:strRef>
              <c:f>'3-CD_Lab-RegFisVSCons_Num'!$G$635</c:f>
              <c:strCache>
                <c:ptCount val="1"/>
                <c:pt idx="0">
                  <c:v>Porcentaje de casos diagnosticados por baciloscopia entre los casos presuntivos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429722872"/>
        <c:axId val="429736592"/>
      </c:barChart>
      <c:catAx>
        <c:axId val="429722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6592"/>
        <c:crosses val="autoZero"/>
        <c:auto val="1"/>
        <c:lblAlgn val="ctr"/>
        <c:lblOffset val="100"/>
        <c:noMultiLvlLbl val="0"/>
      </c:catAx>
      <c:valAx>
        <c:axId val="42973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722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'3-CD_Lab-RegFisVSCons_Num'!$H$635</c:f>
              <c:strCache>
                <c:ptCount val="1"/>
                <c:pt idx="0">
                  <c:v>Proporción de muestras deficientes entre las baciloscopias de diagnóstico</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429741688"/>
        <c:axId val="429732280"/>
      </c:barChart>
      <c:catAx>
        <c:axId val="429741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2280"/>
        <c:crosses val="autoZero"/>
        <c:auto val="1"/>
        <c:lblAlgn val="ctr"/>
        <c:lblOffset val="100"/>
        <c:noMultiLvlLbl val="0"/>
      </c:catAx>
      <c:valAx>
        <c:axId val="429732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41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'3-CD_Lab-RegFisVSCons_Num'!$I$635</c:f>
              <c:strCache>
                <c:ptCount val="1"/>
                <c:pt idx="0">
                  <c:v>Carga de trabajo</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429734632"/>
        <c:axId val="429737376"/>
      </c:barChart>
      <c:catAx>
        <c:axId val="429734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7376"/>
        <c:crosses val="autoZero"/>
        <c:auto val="1"/>
        <c:lblAlgn val="ctr"/>
        <c:lblOffset val="100"/>
        <c:noMultiLvlLbl val="0"/>
      </c:catAx>
      <c:valAx>
        <c:axId val="429737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429732672"/>
        <c:axId val="429738552"/>
      </c:barChart>
      <c:catAx>
        <c:axId val="429732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552"/>
        <c:crosses val="autoZero"/>
        <c:auto val="1"/>
        <c:lblAlgn val="ctr"/>
        <c:lblOffset val="100"/>
        <c:noMultiLvlLbl val="0"/>
      </c:catAx>
      <c:valAx>
        <c:axId val="429738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2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'3-CD_Lab-RegFisVSCons_Num'!$K$635</c:f>
              <c:strCache>
                <c:ptCount val="1"/>
                <c:pt idx="0">
                  <c:v>Tiempo de respuesta del laboratorio en el informe del resultado de la baciloscopia</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429739728"/>
        <c:axId val="429738944"/>
      </c:barChart>
      <c:catAx>
        <c:axId val="429739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944"/>
        <c:crosses val="autoZero"/>
        <c:auto val="1"/>
        <c:lblAlgn val="ctr"/>
        <c:lblOffset val="100"/>
        <c:noMultiLvlLbl val="0"/>
      </c:catAx>
      <c:valAx>
        <c:axId val="429738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'1-CD_Lab-RegFisVSBD_Num'!$AB$635</c:f>
              <c:strCache>
                <c:ptCount val="1"/>
                <c:pt idx="0">
                  <c:v>Proporción de M. tuberculosis Sensible a fluoroquinolonas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06997000"/>
        <c:axId val="306993472"/>
      </c:barChart>
      <c:catAx>
        <c:axId val="30699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472"/>
        <c:crosses val="autoZero"/>
        <c:auto val="1"/>
        <c:lblAlgn val="ctr"/>
        <c:lblOffset val="100"/>
        <c:noMultiLvlLbl val="0"/>
      </c:catAx>
      <c:valAx>
        <c:axId val="306993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'3-CD_Lab-RegFisVSCons_Num'!$L$635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429735024"/>
        <c:axId val="429736200"/>
      </c:barChart>
      <c:catAx>
        <c:axId val="42973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6200"/>
        <c:crosses val="autoZero"/>
        <c:auto val="1"/>
        <c:lblAlgn val="ctr"/>
        <c:lblOffset val="100"/>
        <c:noMultiLvlLbl val="0"/>
      </c:catAx>
      <c:valAx>
        <c:axId val="429736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'3-CD_Lab-RegFisVSCons_Num'!$M$635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429742864"/>
        <c:axId val="429743256"/>
      </c:barChart>
      <c:catAx>
        <c:axId val="4297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43256"/>
        <c:crosses val="autoZero"/>
        <c:auto val="1"/>
        <c:lblAlgn val="ctr"/>
        <c:lblOffset val="100"/>
        <c:noMultiLvlLbl val="0"/>
      </c:catAx>
      <c:valAx>
        <c:axId val="429743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2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'3-CD_Lab-RegFisVSCons_Num'!$N$635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429743648"/>
        <c:axId val="429738160"/>
      </c:barChart>
      <c:catAx>
        <c:axId val="42974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8160"/>
        <c:crosses val="autoZero"/>
        <c:auto val="1"/>
        <c:lblAlgn val="ctr"/>
        <c:lblOffset val="100"/>
        <c:noMultiLvlLbl val="0"/>
      </c:catAx>
      <c:valAx>
        <c:axId val="429738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'3-CD_Lab-RegFisVSCons_Num'!$P$635</c:f>
              <c:strCache>
                <c:ptCount val="1"/>
                <c:pt idx="0">
                  <c:v>Número de pruebas rápidas realizadas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429733456"/>
        <c:axId val="429740120"/>
      </c:barChart>
      <c:catAx>
        <c:axId val="429733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40120"/>
        <c:crosses val="autoZero"/>
        <c:auto val="1"/>
        <c:lblAlgn val="ctr"/>
        <c:lblOffset val="100"/>
        <c:noMultiLvlLbl val="0"/>
      </c:catAx>
      <c:valAx>
        <c:axId val="429740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'3-CD_Lab-RegFisVSCons_Num'!$Q$635</c:f>
              <c:strCache>
                <c:ptCount val="1"/>
                <c:pt idx="0">
                  <c:v>Proporción de M. tuberculosis detectado sensible a fármacos R, H o HyR</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429733848"/>
        <c:axId val="429733064"/>
      </c:barChart>
      <c:catAx>
        <c:axId val="429733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3064"/>
        <c:crosses val="autoZero"/>
        <c:auto val="1"/>
        <c:lblAlgn val="ctr"/>
        <c:lblOffset val="100"/>
        <c:noMultiLvlLbl val="0"/>
      </c:catAx>
      <c:valAx>
        <c:axId val="429733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3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'3-CD_Lab-RegFisVSCons_Num'!$R$635</c:f>
              <c:strCache>
                <c:ptCount val="1"/>
                <c:pt idx="0">
                  <c:v>Proporción de M. tuberculosis detectado resistente a R</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429742472"/>
        <c:axId val="429734240"/>
      </c:barChart>
      <c:catAx>
        <c:axId val="429742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34240"/>
        <c:crosses val="autoZero"/>
        <c:auto val="1"/>
        <c:lblAlgn val="ctr"/>
        <c:lblOffset val="100"/>
        <c:noMultiLvlLbl val="0"/>
      </c:catAx>
      <c:valAx>
        <c:axId val="429734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2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'3-CD_Lab-RegFisVSCons_Num'!$S$635</c:f>
              <c:strCache>
                <c:ptCount val="1"/>
                <c:pt idx="0">
                  <c:v>Proporción de M. tuberculosis detectado resistente a H</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429754624"/>
        <c:axId val="429754232"/>
      </c:barChart>
      <c:catAx>
        <c:axId val="429754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54232"/>
        <c:crosses val="autoZero"/>
        <c:auto val="1"/>
        <c:lblAlgn val="ctr"/>
        <c:lblOffset val="100"/>
        <c:noMultiLvlLbl val="0"/>
      </c:catAx>
      <c:valAx>
        <c:axId val="429754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'3-CD_Lab-RegFisVSCons_Num'!$T$635</c:f>
              <c:strCache>
                <c:ptCount val="1"/>
                <c:pt idx="0">
                  <c:v>Proporción de M. tuberculosis detectado resistente a HyR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429747568"/>
        <c:axId val="429749920"/>
      </c:barChart>
      <c:catAx>
        <c:axId val="42974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9920"/>
        <c:crosses val="autoZero"/>
        <c:auto val="1"/>
        <c:lblAlgn val="ctr"/>
        <c:lblOffset val="100"/>
        <c:noMultiLvlLbl val="0"/>
      </c:catAx>
      <c:valAx>
        <c:axId val="429749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'3-CD_Lab-RegFisVSCons_Num'!$U$635</c:f>
              <c:strCache>
                <c:ptCount val="1"/>
                <c:pt idx="0">
                  <c:v>Proporción de M. tuberculosis detectado con resistencia a fármacos indeterminada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429756584"/>
        <c:axId val="429755016"/>
      </c:barChart>
      <c:catAx>
        <c:axId val="42975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55016"/>
        <c:crosses val="autoZero"/>
        <c:auto val="1"/>
        <c:lblAlgn val="ctr"/>
        <c:lblOffset val="100"/>
        <c:noMultiLvlLbl val="0"/>
      </c:catAx>
      <c:valAx>
        <c:axId val="429755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6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'3-CD_Lab-RegFisVSCons_Num'!$V$635</c:f>
              <c:strCache>
                <c:ptCount val="1"/>
                <c:pt idx="0">
                  <c:v>Proporción de M. tuberculosis no detectado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429751096"/>
        <c:axId val="429751488"/>
      </c:barChart>
      <c:catAx>
        <c:axId val="429751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1488"/>
        <c:crosses val="autoZero"/>
        <c:auto val="1"/>
        <c:lblAlgn val="ctr"/>
        <c:lblOffset val="100"/>
        <c:noMultiLvlLbl val="0"/>
      </c:catAx>
      <c:valAx>
        <c:axId val="429751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1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'1-CD_Lab-RegFisVSBD_Num'!$AC$635</c:f>
              <c:strCache>
                <c:ptCount val="1"/>
                <c:pt idx="0">
                  <c:v>Proporción de M. tuberculosis Resistente a fluoroquinolonas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06989552"/>
        <c:axId val="306993080"/>
      </c:barChart>
      <c:catAx>
        <c:axId val="30698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080"/>
        <c:crosses val="autoZero"/>
        <c:auto val="1"/>
        <c:lblAlgn val="ctr"/>
        <c:lblOffset val="100"/>
        <c:noMultiLvlLbl val="0"/>
      </c:catAx>
      <c:valAx>
        <c:axId val="306993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8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'3-CD_Lab-RegFisVSCons_Num'!$W$635</c:f>
              <c:strCache>
                <c:ptCount val="1"/>
                <c:pt idx="0">
                  <c:v>Proporción de errores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429749136"/>
        <c:axId val="429756976"/>
      </c:barChart>
      <c:catAx>
        <c:axId val="429749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6976"/>
        <c:crosses val="autoZero"/>
        <c:auto val="1"/>
        <c:lblAlgn val="ctr"/>
        <c:lblOffset val="100"/>
        <c:noMultiLvlLbl val="0"/>
      </c:catAx>
      <c:valAx>
        <c:axId val="429756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'3-CD_Lab-RegFisVSCons_Num'!$X$635</c:f>
              <c:strCache>
                <c:ptCount val="1"/>
                <c:pt idx="0">
                  <c:v>Proporción de resultados inválidos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429747960"/>
        <c:axId val="429751880"/>
      </c:barChart>
      <c:catAx>
        <c:axId val="429747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1880"/>
        <c:crosses val="autoZero"/>
        <c:auto val="1"/>
        <c:lblAlgn val="ctr"/>
        <c:lblOffset val="100"/>
        <c:noMultiLvlLbl val="0"/>
      </c:catAx>
      <c:valAx>
        <c:axId val="429751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429746392"/>
        <c:axId val="429748744"/>
      </c:barChart>
      <c:catAx>
        <c:axId val="429746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8744"/>
        <c:crosses val="autoZero"/>
        <c:auto val="1"/>
        <c:lblAlgn val="ctr"/>
        <c:lblOffset val="100"/>
        <c:noMultiLvlLbl val="0"/>
      </c:catAx>
      <c:valAx>
        <c:axId val="429748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6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429750312"/>
        <c:axId val="429752272"/>
      </c:barChart>
      <c:catAx>
        <c:axId val="429750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2272"/>
        <c:crosses val="autoZero"/>
        <c:auto val="1"/>
        <c:lblAlgn val="ctr"/>
        <c:lblOffset val="100"/>
        <c:noMultiLvlLbl val="0"/>
      </c:catAx>
      <c:valAx>
        <c:axId val="429752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0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429753056"/>
        <c:axId val="429753448"/>
      </c:barChart>
      <c:catAx>
        <c:axId val="42975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3448"/>
        <c:crosses val="autoZero"/>
        <c:auto val="1"/>
        <c:lblAlgn val="ctr"/>
        <c:lblOffset val="100"/>
        <c:noMultiLvlLbl val="0"/>
      </c:catAx>
      <c:valAx>
        <c:axId val="429753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5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'3-CD_Lab-RegFisVSCons_Num'!$AB$635</c:f>
              <c:strCache>
                <c:ptCount val="1"/>
                <c:pt idx="0">
                  <c:v>Proporción de M. tuberculosis Sensible a fluoroquinolonas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429744824"/>
        <c:axId val="429753840"/>
      </c:barChart>
      <c:catAx>
        <c:axId val="429744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3840"/>
        <c:crosses val="autoZero"/>
        <c:auto val="1"/>
        <c:lblAlgn val="ctr"/>
        <c:lblOffset val="100"/>
        <c:noMultiLvlLbl val="0"/>
      </c:catAx>
      <c:valAx>
        <c:axId val="429753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'3-CD_Lab-RegFisVSCons_Num'!$AC$635</c:f>
              <c:strCache>
                <c:ptCount val="1"/>
                <c:pt idx="0">
                  <c:v>Proporción de M. tuberculosis Resistente a fluoroquinolonas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429745216"/>
        <c:axId val="429745608"/>
      </c:barChart>
      <c:catAx>
        <c:axId val="429745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45608"/>
        <c:crosses val="autoZero"/>
        <c:auto val="1"/>
        <c:lblAlgn val="ctr"/>
        <c:lblOffset val="100"/>
        <c:noMultiLvlLbl val="0"/>
      </c:catAx>
      <c:valAx>
        <c:axId val="429745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4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28540368"/>
        <c:axId val="328549384"/>
      </c:barChart>
      <c:catAx>
        <c:axId val="328540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9384"/>
        <c:crosses val="autoZero"/>
        <c:auto val="1"/>
        <c:lblAlgn val="ctr"/>
        <c:lblOffset val="100"/>
        <c:noMultiLvlLbl val="0"/>
      </c:catAx>
      <c:valAx>
        <c:axId val="328549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0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28542720"/>
        <c:axId val="328547032"/>
      </c:barChart>
      <c:catAx>
        <c:axId val="328542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032"/>
        <c:crosses val="autoZero"/>
        <c:auto val="1"/>
        <c:lblAlgn val="ctr"/>
        <c:lblOffset val="100"/>
        <c:noMultiLvlLbl val="0"/>
      </c:catAx>
      <c:valAx>
        <c:axId val="328547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'3-CD_Lab-RegFisVSCons_Num'!$AF$635</c:f>
              <c:strCache>
                <c:ptCount val="1"/>
                <c:pt idx="0">
                  <c:v>Tiempo de respuesta del laboratorio en las pruebas moleculares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28552520"/>
        <c:axId val="328550168"/>
      </c:barChart>
      <c:catAx>
        <c:axId val="328552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168"/>
        <c:crosses val="autoZero"/>
        <c:auto val="1"/>
        <c:lblAlgn val="ctr"/>
        <c:lblOffset val="100"/>
        <c:noMultiLvlLbl val="0"/>
      </c:catAx>
      <c:valAx>
        <c:axId val="328550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2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06991904"/>
        <c:axId val="306998568"/>
      </c:barChart>
      <c:catAx>
        <c:axId val="30699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8568"/>
        <c:crosses val="autoZero"/>
        <c:auto val="1"/>
        <c:lblAlgn val="ctr"/>
        <c:lblOffset val="100"/>
        <c:noMultiLvlLbl val="0"/>
      </c:catAx>
      <c:valAx>
        <c:axId val="306998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'3-CD_Lab-RegFisVSCons_Num'!$AG$635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28545072"/>
        <c:axId val="328550560"/>
      </c:barChart>
      <c:catAx>
        <c:axId val="328545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560"/>
        <c:crosses val="autoZero"/>
        <c:auto val="1"/>
        <c:lblAlgn val="ctr"/>
        <c:lblOffset val="100"/>
        <c:noMultiLvlLbl val="0"/>
      </c:catAx>
      <c:valAx>
        <c:axId val="328550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'3-CD_Lab-RegFisVSCons_Num'!$AH$635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28551736"/>
        <c:axId val="328550952"/>
      </c:barChart>
      <c:catAx>
        <c:axId val="328551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0952"/>
        <c:crosses val="autoZero"/>
        <c:auto val="1"/>
        <c:lblAlgn val="ctr"/>
        <c:lblOffset val="100"/>
        <c:noMultiLvlLbl val="0"/>
      </c:catAx>
      <c:valAx>
        <c:axId val="328550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1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'3-CD_Lab-RegFisVSCons_Num'!$AI$635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28545464"/>
        <c:axId val="328540760"/>
      </c:barChart>
      <c:catAx>
        <c:axId val="328545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0760"/>
        <c:crosses val="autoZero"/>
        <c:auto val="1"/>
        <c:lblAlgn val="ctr"/>
        <c:lblOffset val="100"/>
        <c:noMultiLvlLbl val="0"/>
      </c:catAx>
      <c:valAx>
        <c:axId val="328540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5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'3-CD_Lab-RegFisVSCons_Num'!$AJ$635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28541152"/>
        <c:axId val="328547424"/>
      </c:barChart>
      <c:catAx>
        <c:axId val="328541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424"/>
        <c:crosses val="autoZero"/>
        <c:auto val="1"/>
        <c:lblAlgn val="ctr"/>
        <c:lblOffset val="100"/>
        <c:noMultiLvlLbl val="0"/>
      </c:catAx>
      <c:valAx>
        <c:axId val="328547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'3-CD_Lab-RegFisVSCons_Num'!$AL$635</c:f>
              <c:strCache>
                <c:ptCount val="1"/>
                <c:pt idx="0">
                  <c:v>Porcentaje de muestras baciloscopia positiva y cultivo negativo</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28541936"/>
        <c:axId val="328542328"/>
      </c:barChart>
      <c:catAx>
        <c:axId val="328541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2328"/>
        <c:crosses val="autoZero"/>
        <c:auto val="1"/>
        <c:lblAlgn val="ctr"/>
        <c:lblOffset val="100"/>
        <c:noMultiLvlLbl val="0"/>
      </c:catAx>
      <c:valAx>
        <c:axId val="328542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1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28543112"/>
        <c:axId val="328544288"/>
      </c:barChart>
      <c:catAx>
        <c:axId val="328543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4288"/>
        <c:crosses val="autoZero"/>
        <c:auto val="1"/>
        <c:lblAlgn val="ctr"/>
        <c:lblOffset val="100"/>
        <c:noMultiLvlLbl val="0"/>
      </c:catAx>
      <c:valAx>
        <c:axId val="328544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3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28546640"/>
        <c:axId val="328547816"/>
      </c:barChart>
      <c:catAx>
        <c:axId val="328546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47816"/>
        <c:crosses val="autoZero"/>
        <c:auto val="1"/>
        <c:lblAlgn val="ctr"/>
        <c:lblOffset val="100"/>
        <c:noMultiLvlLbl val="0"/>
      </c:catAx>
      <c:valAx>
        <c:axId val="328547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28548600"/>
        <c:axId val="328561144"/>
      </c:barChart>
      <c:catAx>
        <c:axId val="328548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1144"/>
        <c:crosses val="autoZero"/>
        <c:auto val="1"/>
        <c:lblAlgn val="ctr"/>
        <c:lblOffset val="100"/>
        <c:noMultiLvlLbl val="0"/>
      </c:catAx>
      <c:valAx>
        <c:axId val="328561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4860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'3-CD_Lab-RegFisVSCons_Num'!$AP$635</c:f>
              <c:strCache>
                <c:ptCount val="1"/>
                <c:pt idx="0">
                  <c:v>Tiempo de respuesta del laboratorio en los resultados del cultivo</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28559968"/>
        <c:axId val="328559576"/>
      </c:barChart>
      <c:catAx>
        <c:axId val="328559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9576"/>
        <c:crosses val="autoZero"/>
        <c:auto val="1"/>
        <c:lblAlgn val="ctr"/>
        <c:lblOffset val="100"/>
        <c:noMultiLvlLbl val="0"/>
      </c:catAx>
      <c:valAx>
        <c:axId val="328559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28564280"/>
        <c:axId val="328561536"/>
      </c:barChart>
      <c:catAx>
        <c:axId val="328564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1536"/>
        <c:crosses val="autoZero"/>
        <c:auto val="1"/>
        <c:lblAlgn val="ctr"/>
        <c:lblOffset val="100"/>
        <c:noMultiLvlLbl val="0"/>
      </c:catAx>
      <c:valAx>
        <c:axId val="328561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4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06997392"/>
        <c:axId val="306989944"/>
      </c:barChart>
      <c:catAx>
        <c:axId val="30699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89944"/>
        <c:crosses val="autoZero"/>
        <c:auto val="1"/>
        <c:lblAlgn val="ctr"/>
        <c:lblOffset val="100"/>
        <c:noMultiLvlLbl val="0"/>
      </c:catAx>
      <c:valAx>
        <c:axId val="306989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28553696"/>
        <c:axId val="328554088"/>
      </c:barChart>
      <c:catAx>
        <c:axId val="328553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4088"/>
        <c:crosses val="autoZero"/>
        <c:auto val="1"/>
        <c:lblAlgn val="ctr"/>
        <c:lblOffset val="100"/>
        <c:noMultiLvlLbl val="0"/>
      </c:catAx>
      <c:valAx>
        <c:axId val="328554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'3-CD_Lab-RegFisVSCons_Num'!$AS$635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28560360"/>
        <c:axId val="328560752"/>
      </c:barChart>
      <c:catAx>
        <c:axId val="328560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0752"/>
        <c:crosses val="autoZero"/>
        <c:auto val="1"/>
        <c:lblAlgn val="ctr"/>
        <c:lblOffset val="100"/>
        <c:noMultiLvlLbl val="0"/>
      </c:catAx>
      <c:valAx>
        <c:axId val="328560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'3-CD_Lab-RegFisVSCons_Num'!$AT$635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28558400"/>
        <c:axId val="328563496"/>
      </c:barChart>
      <c:catAx>
        <c:axId val="328558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3496"/>
        <c:crosses val="autoZero"/>
        <c:auto val="1"/>
        <c:lblAlgn val="ctr"/>
        <c:lblOffset val="100"/>
        <c:noMultiLvlLbl val="0"/>
      </c:catAx>
      <c:valAx>
        <c:axId val="328563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'3-CD_Lab-RegFisVSCons_Num'!$AU$635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28558792"/>
        <c:axId val="328562712"/>
      </c:barChart>
      <c:catAx>
        <c:axId val="328558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2712"/>
        <c:crosses val="autoZero"/>
        <c:auto val="1"/>
        <c:lblAlgn val="ctr"/>
        <c:lblOffset val="100"/>
        <c:noMultiLvlLbl val="0"/>
      </c:catAx>
      <c:valAx>
        <c:axId val="328562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8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'3-CD_Lab-RegFisVSCons_Num'!$AV$635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28563888"/>
        <c:axId val="328554480"/>
      </c:barChart>
      <c:catAx>
        <c:axId val="328563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4480"/>
        <c:crosses val="autoZero"/>
        <c:auto val="1"/>
        <c:lblAlgn val="ctr"/>
        <c:lblOffset val="100"/>
        <c:noMultiLvlLbl val="0"/>
      </c:catAx>
      <c:valAx>
        <c:axId val="328554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'3-CD_Lab-RegFisVSCons_Num'!$AW$635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28557616"/>
        <c:axId val="328559184"/>
      </c:barChart>
      <c:catAx>
        <c:axId val="328557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9184"/>
        <c:crosses val="autoZero"/>
        <c:auto val="1"/>
        <c:lblAlgn val="ctr"/>
        <c:lblOffset val="100"/>
        <c:noMultiLvlLbl val="0"/>
      </c:catAx>
      <c:valAx>
        <c:axId val="328559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28562320"/>
        <c:axId val="328563104"/>
      </c:barChart>
      <c:catAx>
        <c:axId val="32856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3104"/>
        <c:crosses val="autoZero"/>
        <c:auto val="1"/>
        <c:lblAlgn val="ctr"/>
        <c:lblOffset val="100"/>
        <c:noMultiLvlLbl val="0"/>
      </c:catAx>
      <c:valAx>
        <c:axId val="328563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28552912"/>
        <c:axId val="328555264"/>
      </c:barChart>
      <c:catAx>
        <c:axId val="328552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55264"/>
        <c:crosses val="autoZero"/>
        <c:auto val="1"/>
        <c:lblAlgn val="ctr"/>
        <c:lblOffset val="100"/>
        <c:noMultiLvlLbl val="0"/>
      </c:catAx>
      <c:valAx>
        <c:axId val="328555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5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28576040"/>
        <c:axId val="328569768"/>
      </c:barChart>
      <c:catAx>
        <c:axId val="328576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9768"/>
        <c:crosses val="autoZero"/>
        <c:auto val="1"/>
        <c:lblAlgn val="ctr"/>
        <c:lblOffset val="100"/>
        <c:noMultiLvlLbl val="0"/>
      </c:catAx>
      <c:valAx>
        <c:axId val="328569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6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'3-CD_Lab-RegFisVSCons_Num'!$BB$635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28574864"/>
        <c:axId val="328570552"/>
      </c:barChart>
      <c:catAx>
        <c:axId val="328574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0552"/>
        <c:crosses val="autoZero"/>
        <c:auto val="1"/>
        <c:lblAlgn val="ctr"/>
        <c:lblOffset val="100"/>
        <c:noMultiLvlLbl val="0"/>
      </c:catAx>
      <c:valAx>
        <c:axId val="328570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'1-CD_Lab-RegFisVSBD_Num'!$AF$635</c:f>
              <c:strCache>
                <c:ptCount val="1"/>
                <c:pt idx="0">
                  <c:v>Tiempo de respuesta del laboratorio en las pruebas moleculares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06991512"/>
        <c:axId val="306993864"/>
      </c:barChart>
      <c:catAx>
        <c:axId val="306991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3864"/>
        <c:crosses val="autoZero"/>
        <c:auto val="1"/>
        <c:lblAlgn val="ctr"/>
        <c:lblOffset val="100"/>
        <c:noMultiLvlLbl val="0"/>
      </c:catAx>
      <c:valAx>
        <c:axId val="306993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1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'3-CD_Lab-RegFisVSCons_Num'!$BC$635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28577608"/>
        <c:axId val="328573296"/>
      </c:barChart>
      <c:catAx>
        <c:axId val="328577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3296"/>
        <c:crosses val="autoZero"/>
        <c:auto val="1"/>
        <c:lblAlgn val="ctr"/>
        <c:lblOffset val="100"/>
        <c:noMultiLvlLbl val="0"/>
      </c:catAx>
      <c:valAx>
        <c:axId val="328573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7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'3-CD_Lab-RegFisVSCons_Num'!$BD$635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28568200"/>
        <c:axId val="328568592"/>
      </c:barChart>
      <c:catAx>
        <c:axId val="328568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8592"/>
        <c:crosses val="autoZero"/>
        <c:auto val="1"/>
        <c:lblAlgn val="ctr"/>
        <c:lblOffset val="100"/>
        <c:noMultiLvlLbl val="0"/>
      </c:catAx>
      <c:valAx>
        <c:axId val="328568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8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'3-CD_Lab-RegFisVSCons_Num'!$BE$635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28567024"/>
        <c:axId val="328567416"/>
      </c:barChart>
      <c:catAx>
        <c:axId val="328567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67416"/>
        <c:crosses val="autoZero"/>
        <c:auto val="1"/>
        <c:lblAlgn val="ctr"/>
        <c:lblOffset val="100"/>
        <c:noMultiLvlLbl val="0"/>
      </c:catAx>
      <c:valAx>
        <c:axId val="328567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28569376"/>
        <c:axId val="328577216"/>
      </c:barChart>
      <c:catAx>
        <c:axId val="328569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7216"/>
        <c:crosses val="autoZero"/>
        <c:auto val="1"/>
        <c:lblAlgn val="ctr"/>
        <c:lblOffset val="100"/>
        <c:noMultiLvlLbl val="0"/>
      </c:catAx>
      <c:valAx>
        <c:axId val="328577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6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28575256"/>
        <c:axId val="328572904"/>
      </c:barChart>
      <c:catAx>
        <c:axId val="328575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2904"/>
        <c:crosses val="autoZero"/>
        <c:auto val="1"/>
        <c:lblAlgn val="ctr"/>
        <c:lblOffset val="100"/>
        <c:noMultiLvlLbl val="0"/>
      </c:catAx>
      <c:valAx>
        <c:axId val="328572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5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28576432"/>
        <c:axId val="328570160"/>
      </c:barChart>
      <c:catAx>
        <c:axId val="328576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0160"/>
        <c:crosses val="autoZero"/>
        <c:auto val="1"/>
        <c:lblAlgn val="ctr"/>
        <c:lblOffset val="100"/>
        <c:noMultiLvlLbl val="0"/>
      </c:catAx>
      <c:valAx>
        <c:axId val="328570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28570944"/>
        <c:axId val="328571336"/>
      </c:barChart>
      <c:catAx>
        <c:axId val="328570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1336"/>
        <c:crosses val="autoZero"/>
        <c:auto val="1"/>
        <c:lblAlgn val="ctr"/>
        <c:lblOffset val="100"/>
        <c:noMultiLvlLbl val="0"/>
      </c:catAx>
      <c:valAx>
        <c:axId val="328571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'3-CD_Lab-RegFisVSCons_Num'!$BJ$635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28571728"/>
        <c:axId val="328572120"/>
      </c:barChart>
      <c:catAx>
        <c:axId val="32857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2120"/>
        <c:crosses val="autoZero"/>
        <c:auto val="1"/>
        <c:lblAlgn val="ctr"/>
        <c:lblOffset val="100"/>
        <c:noMultiLvlLbl val="0"/>
      </c:catAx>
      <c:valAx>
        <c:axId val="328572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'3-CD_Lab-RegFisVSCons_Num'!$BK$635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28574080"/>
        <c:axId val="328574472"/>
      </c:barChart>
      <c:catAx>
        <c:axId val="328574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74472"/>
        <c:crosses val="autoZero"/>
        <c:auto val="1"/>
        <c:lblAlgn val="ctr"/>
        <c:lblOffset val="100"/>
        <c:noMultiLvlLbl val="0"/>
      </c:catAx>
      <c:valAx>
        <c:axId val="32857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7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'3-CD_Lab-RegFisVSCons_Num'!$BL$635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28583488"/>
        <c:axId val="328587016"/>
      </c:barChart>
      <c:catAx>
        <c:axId val="328583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7016"/>
        <c:crosses val="autoZero"/>
        <c:auto val="1"/>
        <c:lblAlgn val="ctr"/>
        <c:lblOffset val="100"/>
        <c:noMultiLvlLbl val="0"/>
      </c:catAx>
      <c:valAx>
        <c:axId val="328587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'1-CD_Lab-RegFisVSBD_Num'!$E$635</c:f>
              <c:strCache>
                <c:ptCount val="1"/>
                <c:pt idx="0">
                  <c:v>Porcentaje de baciloscopias de control de tratamiento positiva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06953880"/>
        <c:axId val="306955056"/>
      </c:barChart>
      <c:catAx>
        <c:axId val="306953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55056"/>
        <c:crosses val="autoZero"/>
        <c:auto val="1"/>
        <c:lblAlgn val="ctr"/>
        <c:lblOffset val="100"/>
        <c:noMultiLvlLbl val="0"/>
      </c:catAx>
      <c:valAx>
        <c:axId val="306955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53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'1-CD_Lab-RegFisVSBD_Num'!$AG$635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07000136"/>
        <c:axId val="306994256"/>
      </c:barChart>
      <c:catAx>
        <c:axId val="307000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4256"/>
        <c:crosses val="autoZero"/>
        <c:auto val="1"/>
        <c:lblAlgn val="ctr"/>
        <c:lblOffset val="100"/>
        <c:noMultiLvlLbl val="0"/>
      </c:catAx>
      <c:valAx>
        <c:axId val="306994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'3-CD_Lab-RegFisVSCons_Num'!$BM$635</c:f>
              <c:strCache>
                <c:ptCount val="1"/>
              </c:strCache>
            </c:strRef>
          </c:tx>
          <c:spPr>
            <a:solidFill>
              <a:schemeClr val="accent1"/>
            </a:solidFill>
            <a:ln>
              <a:noFill/>
            </a:ln>
            <a:effectLst/>
          </c:spPr>
          <c:invertIfNegative val="0"/>
          <c:cat>
            <c:strRef>
              <c:f>'3-CD_Lab-RegFisVSCons_Num'!$B$636:$B$646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28589760"/>
        <c:axId val="328583880"/>
      </c:barChart>
      <c:catAx>
        <c:axId val="32858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3880"/>
        <c:crosses val="autoZero"/>
        <c:auto val="1"/>
        <c:lblAlgn val="ctr"/>
        <c:lblOffset val="100"/>
        <c:noMultiLvlLbl val="0"/>
      </c:catAx>
      <c:valAx>
        <c:axId val="328583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'3-CD_Lab-RegFisVSCons_Num'!$C$635</c:f>
              <c:strCache>
                <c:ptCount val="1"/>
                <c:pt idx="0">
                  <c:v>Número de baciloscopias realizadas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28589368"/>
        <c:axId val="328578392"/>
      </c:barChart>
      <c:catAx>
        <c:axId val="328589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8392"/>
        <c:crosses val="autoZero"/>
        <c:auto val="1"/>
        <c:lblAlgn val="ctr"/>
        <c:lblOffset val="100"/>
        <c:noMultiLvlLbl val="0"/>
      </c:catAx>
      <c:valAx>
        <c:axId val="328578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589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'3-CD_Lab-RegFisVSCons_Num'!$D$635</c:f>
              <c:strCache>
                <c:ptCount val="1"/>
                <c:pt idx="0">
                  <c:v>Porcentaje de baciloscopias de diagnóstico positivas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28588584"/>
        <c:axId val="328580744"/>
      </c:barChart>
      <c:catAx>
        <c:axId val="328588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0744"/>
        <c:crosses val="autoZero"/>
        <c:auto val="1"/>
        <c:lblAlgn val="ctr"/>
        <c:lblOffset val="100"/>
        <c:noMultiLvlLbl val="0"/>
      </c:catAx>
      <c:valAx>
        <c:axId val="3285807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8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'3-CD_Lab-RegFisVSCons_Num'!$E$635</c:f>
              <c:strCache>
                <c:ptCount val="1"/>
                <c:pt idx="0">
                  <c:v>Porcentaje de baciloscopias de control de tratamiento positiva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28587800"/>
        <c:axId val="328588976"/>
      </c:barChart>
      <c:catAx>
        <c:axId val="328587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88976"/>
        <c:crosses val="autoZero"/>
        <c:auto val="1"/>
        <c:lblAlgn val="ctr"/>
        <c:lblOffset val="100"/>
        <c:noMultiLvlLbl val="0"/>
      </c:catAx>
      <c:valAx>
        <c:axId val="328588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7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'3-CD_Lab-RegFisVSCons_Num'!$F$635</c:f>
              <c:strCache>
                <c:ptCount val="1"/>
                <c:pt idx="0">
                  <c:v>Porcentaje de casos presuntivos examinados con baciloscopia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28584664"/>
        <c:axId val="328580352"/>
      </c:barChart>
      <c:catAx>
        <c:axId val="328584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0352"/>
        <c:crosses val="autoZero"/>
        <c:auto val="1"/>
        <c:lblAlgn val="ctr"/>
        <c:lblOffset val="100"/>
        <c:noMultiLvlLbl val="0"/>
      </c:catAx>
      <c:valAx>
        <c:axId val="328580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4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'3-CD_Lab-RegFisVSCons_Num'!$G$635</c:f>
              <c:strCache>
                <c:ptCount val="1"/>
                <c:pt idx="0">
                  <c:v>Porcentaje de casos diagnosticados por baciloscopia entre los casos presuntivos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28578000"/>
        <c:axId val="328579960"/>
      </c:barChart>
      <c:catAx>
        <c:axId val="328578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9960"/>
        <c:crosses val="autoZero"/>
        <c:auto val="1"/>
        <c:lblAlgn val="ctr"/>
        <c:lblOffset val="100"/>
        <c:noMultiLvlLbl val="0"/>
      </c:catAx>
      <c:valAx>
        <c:axId val="328579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57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'3-CD_Lab-RegFisVSCons_Num'!$H$635</c:f>
              <c:strCache>
                <c:ptCount val="1"/>
                <c:pt idx="0">
                  <c:v>Proporción de muestras deficientes entre las baciloscopias de diagnóstico</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28578784"/>
        <c:axId val="328579176"/>
      </c:barChart>
      <c:catAx>
        <c:axId val="32857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79176"/>
        <c:crosses val="autoZero"/>
        <c:auto val="1"/>
        <c:lblAlgn val="ctr"/>
        <c:lblOffset val="100"/>
        <c:noMultiLvlLbl val="0"/>
      </c:catAx>
      <c:valAx>
        <c:axId val="328579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57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'3-CD_Lab-RegFisVSCons_Num'!$I$635</c:f>
              <c:strCache>
                <c:ptCount val="1"/>
                <c:pt idx="0">
                  <c:v>Carga de trabajo</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28582312"/>
        <c:axId val="328581136"/>
      </c:barChart>
      <c:catAx>
        <c:axId val="328582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1136"/>
        <c:crosses val="autoZero"/>
        <c:auto val="1"/>
        <c:lblAlgn val="ctr"/>
        <c:lblOffset val="100"/>
        <c:noMultiLvlLbl val="0"/>
      </c:catAx>
      <c:valAx>
        <c:axId val="328581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2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28586232"/>
        <c:axId val="328582704"/>
      </c:barChart>
      <c:catAx>
        <c:axId val="328586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82704"/>
        <c:crosses val="autoZero"/>
        <c:auto val="1"/>
        <c:lblAlgn val="ctr"/>
        <c:lblOffset val="100"/>
        <c:noMultiLvlLbl val="0"/>
      </c:catAx>
      <c:valAx>
        <c:axId val="328582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8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'3-CD_Lab-RegFisVSCons_Num'!$K$635</c:f>
              <c:strCache>
                <c:ptCount val="1"/>
                <c:pt idx="0">
                  <c:v>Tiempo de respuesta del laboratorio en el informe del resultado de la baciloscopia</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28592112"/>
        <c:axId val="328596424"/>
      </c:barChart>
      <c:catAx>
        <c:axId val="328592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6424"/>
        <c:crosses val="autoZero"/>
        <c:auto val="1"/>
        <c:lblAlgn val="ctr"/>
        <c:lblOffset val="100"/>
        <c:noMultiLvlLbl val="0"/>
      </c:catAx>
      <c:valAx>
        <c:axId val="328596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2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'1-CD_Lab-RegFisVSBD_Num'!$AH$635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06995432"/>
        <c:axId val="306996608"/>
      </c:barChart>
      <c:catAx>
        <c:axId val="306995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6608"/>
        <c:crosses val="autoZero"/>
        <c:auto val="1"/>
        <c:lblAlgn val="ctr"/>
        <c:lblOffset val="100"/>
        <c:noMultiLvlLbl val="0"/>
      </c:catAx>
      <c:valAx>
        <c:axId val="306996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5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'3-CD_Lab-RegFisVSCons_Num'!$L$635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28596032"/>
        <c:axId val="328597600"/>
      </c:barChart>
      <c:catAx>
        <c:axId val="328596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7600"/>
        <c:crosses val="autoZero"/>
        <c:auto val="1"/>
        <c:lblAlgn val="ctr"/>
        <c:lblOffset val="100"/>
        <c:noMultiLvlLbl val="0"/>
      </c:catAx>
      <c:valAx>
        <c:axId val="328597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'3-CD_Lab-RegFisVSCons_Num'!$M$635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28600344"/>
        <c:axId val="328594464"/>
      </c:barChart>
      <c:catAx>
        <c:axId val="328600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4464"/>
        <c:crosses val="autoZero"/>
        <c:auto val="1"/>
        <c:lblAlgn val="ctr"/>
        <c:lblOffset val="100"/>
        <c:noMultiLvlLbl val="0"/>
      </c:catAx>
      <c:valAx>
        <c:axId val="328594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'3-CD_Lab-RegFisVSCons_Num'!$N$635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28595248"/>
        <c:axId val="328592896"/>
      </c:barChart>
      <c:catAx>
        <c:axId val="32859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2896"/>
        <c:crosses val="autoZero"/>
        <c:auto val="1"/>
        <c:lblAlgn val="ctr"/>
        <c:lblOffset val="100"/>
        <c:noMultiLvlLbl val="0"/>
      </c:catAx>
      <c:valAx>
        <c:axId val="328592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'3-CD_Lab-RegFisVSCons_Num'!$P$635</c:f>
              <c:strCache>
                <c:ptCount val="1"/>
                <c:pt idx="0">
                  <c:v>Número de pruebas rápidas realizadas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28599952"/>
        <c:axId val="328590544"/>
      </c:barChart>
      <c:catAx>
        <c:axId val="3285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0544"/>
        <c:crosses val="autoZero"/>
        <c:auto val="1"/>
        <c:lblAlgn val="ctr"/>
        <c:lblOffset val="100"/>
        <c:noMultiLvlLbl val="0"/>
      </c:catAx>
      <c:valAx>
        <c:axId val="328590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'3-CD_Lab-RegFisVSCons_Num'!$Q$635</c:f>
              <c:strCache>
                <c:ptCount val="1"/>
                <c:pt idx="0">
                  <c:v>Proporción de M. tuberculosis detectado sensible a fármacos R, H o HyR</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28597992"/>
        <c:axId val="328595640"/>
      </c:barChart>
      <c:catAx>
        <c:axId val="328597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5640"/>
        <c:crosses val="autoZero"/>
        <c:auto val="1"/>
        <c:lblAlgn val="ctr"/>
        <c:lblOffset val="100"/>
        <c:noMultiLvlLbl val="0"/>
      </c:catAx>
      <c:valAx>
        <c:axId val="328595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7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'3-CD_Lab-RegFisVSCons_Num'!$R$635</c:f>
              <c:strCache>
                <c:ptCount val="1"/>
                <c:pt idx="0">
                  <c:v>Proporción de M. tuberculosis detectado resistente a R</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28590936"/>
        <c:axId val="328601520"/>
      </c:barChart>
      <c:catAx>
        <c:axId val="328590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01520"/>
        <c:crosses val="autoZero"/>
        <c:auto val="1"/>
        <c:lblAlgn val="ctr"/>
        <c:lblOffset val="100"/>
        <c:noMultiLvlLbl val="0"/>
      </c:catAx>
      <c:valAx>
        <c:axId val="328601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0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'3-CD_Lab-RegFisVSCons_Num'!$S$635</c:f>
              <c:strCache>
                <c:ptCount val="1"/>
                <c:pt idx="0">
                  <c:v>Proporción de M. tuberculosis detectado resistente a H</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28598384"/>
        <c:axId val="328600736"/>
      </c:barChart>
      <c:catAx>
        <c:axId val="328598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00736"/>
        <c:crosses val="autoZero"/>
        <c:auto val="1"/>
        <c:lblAlgn val="ctr"/>
        <c:lblOffset val="100"/>
        <c:noMultiLvlLbl val="0"/>
      </c:catAx>
      <c:valAx>
        <c:axId val="328600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'3-CD_Lab-RegFisVSCons_Num'!$T$635</c:f>
              <c:strCache>
                <c:ptCount val="1"/>
                <c:pt idx="0">
                  <c:v>Proporción de M. tuberculosis detectado resistente a HyR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28592504"/>
        <c:axId val="328591720"/>
      </c:barChart>
      <c:catAx>
        <c:axId val="328592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91720"/>
        <c:crosses val="autoZero"/>
        <c:auto val="1"/>
        <c:lblAlgn val="ctr"/>
        <c:lblOffset val="100"/>
        <c:noMultiLvlLbl val="0"/>
      </c:catAx>
      <c:valAx>
        <c:axId val="328591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2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'3-CD_Lab-RegFisVSCons_Num'!$U$635</c:f>
              <c:strCache>
                <c:ptCount val="1"/>
                <c:pt idx="0">
                  <c:v>Proporción de M. tuberculosis detectado con resistencia a fármacos indeterminada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28601128"/>
        <c:axId val="328593680"/>
      </c:barChart>
      <c:catAx>
        <c:axId val="328601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593680"/>
        <c:crosses val="autoZero"/>
        <c:auto val="1"/>
        <c:lblAlgn val="ctr"/>
        <c:lblOffset val="100"/>
        <c:noMultiLvlLbl val="0"/>
      </c:catAx>
      <c:valAx>
        <c:axId val="328593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'3-CD_Lab-RegFisVSCons_Num'!$V$635</c:f>
              <c:strCache>
                <c:ptCount val="1"/>
                <c:pt idx="0">
                  <c:v>Proporción de M. tuberculosis no detectado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28594072"/>
        <c:axId val="328594856"/>
      </c:barChart>
      <c:catAx>
        <c:axId val="328594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594856"/>
        <c:crosses val="autoZero"/>
        <c:auto val="1"/>
        <c:lblAlgn val="ctr"/>
        <c:lblOffset val="100"/>
        <c:noMultiLvlLbl val="0"/>
      </c:catAx>
      <c:valAx>
        <c:axId val="328594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59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'1-CD_Lab-RegFisVSBD_Num'!$AI$635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06996216"/>
        <c:axId val="306990336"/>
      </c:barChart>
      <c:catAx>
        <c:axId val="306996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0336"/>
        <c:crosses val="autoZero"/>
        <c:auto val="1"/>
        <c:lblAlgn val="ctr"/>
        <c:lblOffset val="100"/>
        <c:noMultiLvlLbl val="0"/>
      </c:catAx>
      <c:valAx>
        <c:axId val="306990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'3-CD_Lab-RegFisVSCons_Num'!$W$635</c:f>
              <c:strCache>
                <c:ptCount val="1"/>
                <c:pt idx="0">
                  <c:v>Proporción de errores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28603872"/>
        <c:axId val="328611712"/>
      </c:barChart>
      <c:catAx>
        <c:axId val="32860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1712"/>
        <c:crosses val="autoZero"/>
        <c:auto val="1"/>
        <c:lblAlgn val="ctr"/>
        <c:lblOffset val="100"/>
        <c:noMultiLvlLbl val="0"/>
      </c:catAx>
      <c:valAx>
        <c:axId val="328611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'3-CD_Lab-RegFisVSCons_Num'!$X$635</c:f>
              <c:strCache>
                <c:ptCount val="1"/>
                <c:pt idx="0">
                  <c:v>Proporción de resultados inválidos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28610928"/>
        <c:axId val="328608968"/>
      </c:barChart>
      <c:catAx>
        <c:axId val="328610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8968"/>
        <c:crosses val="autoZero"/>
        <c:auto val="1"/>
        <c:lblAlgn val="ctr"/>
        <c:lblOffset val="100"/>
        <c:noMultiLvlLbl val="0"/>
      </c:catAx>
      <c:valAx>
        <c:axId val="328608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28605832"/>
        <c:axId val="328609360"/>
      </c:barChart>
      <c:catAx>
        <c:axId val="328605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9360"/>
        <c:crosses val="autoZero"/>
        <c:auto val="1"/>
        <c:lblAlgn val="ctr"/>
        <c:lblOffset val="100"/>
        <c:noMultiLvlLbl val="0"/>
      </c:catAx>
      <c:valAx>
        <c:axId val="32860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28604656"/>
        <c:axId val="328613672"/>
      </c:barChart>
      <c:catAx>
        <c:axId val="32860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3672"/>
        <c:crosses val="autoZero"/>
        <c:auto val="1"/>
        <c:lblAlgn val="ctr"/>
        <c:lblOffset val="100"/>
        <c:noMultiLvlLbl val="0"/>
      </c:catAx>
      <c:valAx>
        <c:axId val="328613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28605048"/>
        <c:axId val="328603088"/>
      </c:barChart>
      <c:catAx>
        <c:axId val="328605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3088"/>
        <c:crosses val="autoZero"/>
        <c:auto val="1"/>
        <c:lblAlgn val="ctr"/>
        <c:lblOffset val="100"/>
        <c:noMultiLvlLbl val="0"/>
      </c:catAx>
      <c:valAx>
        <c:axId val="328603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5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'3-CD_Lab-RegFisVSCons_Num'!$AB$635</c:f>
              <c:strCache>
                <c:ptCount val="1"/>
                <c:pt idx="0">
                  <c:v>Proporción de M. tuberculosis Sensible a fluoroquinolonas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28609752"/>
        <c:axId val="328612104"/>
      </c:barChart>
      <c:catAx>
        <c:axId val="328609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2104"/>
        <c:crosses val="autoZero"/>
        <c:auto val="1"/>
        <c:lblAlgn val="ctr"/>
        <c:lblOffset val="100"/>
        <c:noMultiLvlLbl val="0"/>
      </c:catAx>
      <c:valAx>
        <c:axId val="328612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'3-CD_Lab-RegFisVSCons_Num'!$AC$635</c:f>
              <c:strCache>
                <c:ptCount val="1"/>
                <c:pt idx="0">
                  <c:v>Proporción de M. tuberculosis Resistente a fluoroquinolonas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28606224"/>
        <c:axId val="328606616"/>
      </c:barChart>
      <c:catAx>
        <c:axId val="32860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6616"/>
        <c:crosses val="autoZero"/>
        <c:auto val="1"/>
        <c:lblAlgn val="ctr"/>
        <c:lblOffset val="100"/>
        <c:noMultiLvlLbl val="0"/>
      </c:catAx>
      <c:valAx>
        <c:axId val="328606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28615240"/>
        <c:axId val="328607008"/>
      </c:barChart>
      <c:catAx>
        <c:axId val="328615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7008"/>
        <c:crosses val="autoZero"/>
        <c:auto val="1"/>
        <c:lblAlgn val="ctr"/>
        <c:lblOffset val="100"/>
        <c:noMultiLvlLbl val="0"/>
      </c:catAx>
      <c:valAx>
        <c:axId val="328607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5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28607400"/>
        <c:axId val="328607792"/>
      </c:barChart>
      <c:catAx>
        <c:axId val="328607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07792"/>
        <c:crosses val="autoZero"/>
        <c:auto val="1"/>
        <c:lblAlgn val="ctr"/>
        <c:lblOffset val="100"/>
        <c:noMultiLvlLbl val="0"/>
      </c:catAx>
      <c:valAx>
        <c:axId val="328607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'3-CD_Lab-RegFisVSCons_Num'!$AF$635</c:f>
              <c:strCache>
                <c:ptCount val="1"/>
                <c:pt idx="0">
                  <c:v>Tiempo de respuesta del laboratorio en las pruebas moleculares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28608576"/>
        <c:axId val="328610144"/>
      </c:barChart>
      <c:catAx>
        <c:axId val="328608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0144"/>
        <c:crosses val="autoZero"/>
        <c:auto val="1"/>
        <c:lblAlgn val="ctr"/>
        <c:lblOffset val="100"/>
        <c:noMultiLvlLbl val="0"/>
      </c:catAx>
      <c:valAx>
        <c:axId val="3286101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0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'1-CD_Lab-RegFisVSBD_Num'!$AJ$635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06990728"/>
        <c:axId val="306998176"/>
      </c:barChart>
      <c:catAx>
        <c:axId val="306990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8176"/>
        <c:crosses val="autoZero"/>
        <c:auto val="1"/>
        <c:lblAlgn val="ctr"/>
        <c:lblOffset val="100"/>
        <c:noMultiLvlLbl val="0"/>
      </c:catAx>
      <c:valAx>
        <c:axId val="306998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0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'3-CD_Lab-RegFisVSCons_Num'!$AG$635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28610536"/>
        <c:axId val="328625824"/>
      </c:barChart>
      <c:catAx>
        <c:axId val="328610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5824"/>
        <c:crosses val="autoZero"/>
        <c:auto val="1"/>
        <c:lblAlgn val="ctr"/>
        <c:lblOffset val="100"/>
        <c:noMultiLvlLbl val="0"/>
      </c:catAx>
      <c:valAx>
        <c:axId val="328625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'3-CD_Lab-RegFisVSCons_Num'!$AH$635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28623080"/>
        <c:axId val="328622688"/>
      </c:barChart>
      <c:catAx>
        <c:axId val="328623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2688"/>
        <c:crosses val="autoZero"/>
        <c:auto val="1"/>
        <c:lblAlgn val="ctr"/>
        <c:lblOffset val="100"/>
        <c:noMultiLvlLbl val="0"/>
      </c:catAx>
      <c:valAx>
        <c:axId val="328622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3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'3-CD_Lab-RegFisVSCons_Num'!$AI$635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28626216"/>
        <c:axId val="328624256"/>
      </c:barChart>
      <c:catAx>
        <c:axId val="328626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4256"/>
        <c:crosses val="autoZero"/>
        <c:auto val="1"/>
        <c:lblAlgn val="ctr"/>
        <c:lblOffset val="100"/>
        <c:noMultiLvlLbl val="0"/>
      </c:catAx>
      <c:valAx>
        <c:axId val="328624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'3-CD_Lab-RegFisVSCons_Num'!$AJ$635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28626608"/>
        <c:axId val="328616808"/>
      </c:barChart>
      <c:catAx>
        <c:axId val="328626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6808"/>
        <c:crosses val="autoZero"/>
        <c:auto val="1"/>
        <c:lblAlgn val="ctr"/>
        <c:lblOffset val="100"/>
        <c:noMultiLvlLbl val="0"/>
      </c:catAx>
      <c:valAx>
        <c:axId val="328616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'3-CD_Lab-RegFisVSCons_Num'!$AL$635</c:f>
              <c:strCache>
                <c:ptCount val="1"/>
                <c:pt idx="0">
                  <c:v>Porcentaje de muestras baciloscopia positiva y cultivo negativo</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28621120"/>
        <c:axId val="328619160"/>
      </c:barChart>
      <c:catAx>
        <c:axId val="32862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9160"/>
        <c:crosses val="autoZero"/>
        <c:auto val="1"/>
        <c:lblAlgn val="ctr"/>
        <c:lblOffset val="100"/>
        <c:noMultiLvlLbl val="0"/>
      </c:catAx>
      <c:valAx>
        <c:axId val="328619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1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28627392"/>
        <c:axId val="328627784"/>
      </c:barChart>
      <c:catAx>
        <c:axId val="32862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7784"/>
        <c:crosses val="autoZero"/>
        <c:auto val="1"/>
        <c:lblAlgn val="ctr"/>
        <c:lblOffset val="100"/>
        <c:noMultiLvlLbl val="0"/>
      </c:catAx>
      <c:valAx>
        <c:axId val="328627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28621904"/>
        <c:axId val="328617592"/>
      </c:barChart>
      <c:catAx>
        <c:axId val="32862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7592"/>
        <c:crosses val="autoZero"/>
        <c:auto val="1"/>
        <c:lblAlgn val="ctr"/>
        <c:lblOffset val="100"/>
        <c:noMultiLvlLbl val="0"/>
      </c:catAx>
      <c:valAx>
        <c:axId val="32861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28622296"/>
        <c:axId val="328624648"/>
      </c:barChart>
      <c:catAx>
        <c:axId val="328622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4648"/>
        <c:crosses val="autoZero"/>
        <c:auto val="1"/>
        <c:lblAlgn val="ctr"/>
        <c:lblOffset val="100"/>
        <c:noMultiLvlLbl val="0"/>
      </c:catAx>
      <c:valAx>
        <c:axId val="328624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'3-CD_Lab-RegFisVSCons_Num'!$AP$635</c:f>
              <c:strCache>
                <c:ptCount val="1"/>
                <c:pt idx="0">
                  <c:v>Tiempo de respuesta del laboratorio en los resultados del cultivo</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28619552"/>
        <c:axId val="328618768"/>
      </c:barChart>
      <c:catAx>
        <c:axId val="32861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18768"/>
        <c:crosses val="autoZero"/>
        <c:auto val="1"/>
        <c:lblAlgn val="ctr"/>
        <c:lblOffset val="100"/>
        <c:noMultiLvlLbl val="0"/>
      </c:catAx>
      <c:valAx>
        <c:axId val="328618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28619944"/>
        <c:axId val="328625432"/>
      </c:barChart>
      <c:catAx>
        <c:axId val="328619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5432"/>
        <c:crosses val="autoZero"/>
        <c:auto val="1"/>
        <c:lblAlgn val="ctr"/>
        <c:lblOffset val="100"/>
        <c:noMultiLvlLbl val="0"/>
      </c:catAx>
      <c:valAx>
        <c:axId val="328625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'1-CD_Lab-RegFisVSBD_Num'!$AL$635</c:f>
              <c:strCache>
                <c:ptCount val="1"/>
                <c:pt idx="0">
                  <c:v>Porcentaje de muestras baciloscopia positiva y cultivo negativo</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06999352"/>
        <c:axId val="307000920"/>
      </c:barChart>
      <c:catAx>
        <c:axId val="30699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0920"/>
        <c:crosses val="autoZero"/>
        <c:auto val="1"/>
        <c:lblAlgn val="ctr"/>
        <c:lblOffset val="100"/>
        <c:noMultiLvlLbl val="0"/>
      </c:catAx>
      <c:valAx>
        <c:axId val="307000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9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28616416"/>
        <c:axId val="328620728"/>
      </c:barChart>
      <c:catAx>
        <c:axId val="32861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0728"/>
        <c:crosses val="autoZero"/>
        <c:auto val="1"/>
        <c:lblAlgn val="ctr"/>
        <c:lblOffset val="100"/>
        <c:noMultiLvlLbl val="0"/>
      </c:catAx>
      <c:valAx>
        <c:axId val="328620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1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'3-CD_Lab-RegFisVSCons_Num'!$AS$635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28623864"/>
        <c:axId val="328639544"/>
      </c:barChart>
      <c:catAx>
        <c:axId val="328623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9544"/>
        <c:crosses val="autoZero"/>
        <c:auto val="1"/>
        <c:lblAlgn val="ctr"/>
        <c:lblOffset val="100"/>
        <c:noMultiLvlLbl val="0"/>
      </c:catAx>
      <c:valAx>
        <c:axId val="328639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'3-CD_Lab-RegFisVSCons_Num'!$AT$635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28632488"/>
        <c:axId val="328628568"/>
      </c:barChart>
      <c:catAx>
        <c:axId val="328632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8568"/>
        <c:crosses val="autoZero"/>
        <c:auto val="1"/>
        <c:lblAlgn val="ctr"/>
        <c:lblOffset val="100"/>
        <c:noMultiLvlLbl val="0"/>
      </c:catAx>
      <c:valAx>
        <c:axId val="328628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'3-CD_Lab-RegFisVSCons_Num'!$AU$635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28637584"/>
        <c:axId val="328636016"/>
      </c:barChart>
      <c:catAx>
        <c:axId val="328637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6016"/>
        <c:crosses val="autoZero"/>
        <c:auto val="1"/>
        <c:lblAlgn val="ctr"/>
        <c:lblOffset val="100"/>
        <c:noMultiLvlLbl val="0"/>
      </c:catAx>
      <c:valAx>
        <c:axId val="328636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'3-CD_Lab-RegFisVSCons_Num'!$AV$635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28639152"/>
        <c:axId val="328640328"/>
      </c:barChart>
      <c:catAx>
        <c:axId val="328639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0328"/>
        <c:crosses val="autoZero"/>
        <c:auto val="1"/>
        <c:lblAlgn val="ctr"/>
        <c:lblOffset val="100"/>
        <c:noMultiLvlLbl val="0"/>
      </c:catAx>
      <c:valAx>
        <c:axId val="328640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9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'3-CD_Lab-RegFisVSCons_Num'!$AW$635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28628960"/>
        <c:axId val="328635624"/>
      </c:barChart>
      <c:catAx>
        <c:axId val="32862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5624"/>
        <c:crosses val="autoZero"/>
        <c:auto val="1"/>
        <c:lblAlgn val="ctr"/>
        <c:lblOffset val="100"/>
        <c:noMultiLvlLbl val="0"/>
      </c:catAx>
      <c:valAx>
        <c:axId val="328635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28632096"/>
        <c:axId val="328634056"/>
      </c:barChart>
      <c:catAx>
        <c:axId val="328632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4056"/>
        <c:crosses val="autoZero"/>
        <c:auto val="1"/>
        <c:lblAlgn val="ctr"/>
        <c:lblOffset val="100"/>
        <c:noMultiLvlLbl val="0"/>
      </c:catAx>
      <c:valAx>
        <c:axId val="328634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28629352"/>
        <c:axId val="328634448"/>
      </c:barChart>
      <c:catAx>
        <c:axId val="32862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4448"/>
        <c:crosses val="autoZero"/>
        <c:auto val="1"/>
        <c:lblAlgn val="ctr"/>
        <c:lblOffset val="100"/>
        <c:noMultiLvlLbl val="0"/>
      </c:catAx>
      <c:valAx>
        <c:axId val="32863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28628176"/>
        <c:axId val="328629744"/>
      </c:barChart>
      <c:catAx>
        <c:axId val="328628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29744"/>
        <c:crosses val="autoZero"/>
        <c:auto val="1"/>
        <c:lblAlgn val="ctr"/>
        <c:lblOffset val="100"/>
        <c:noMultiLvlLbl val="0"/>
      </c:catAx>
      <c:valAx>
        <c:axId val="328629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2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'3-CD_Lab-RegFisVSCons_Num'!$BB$635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28633272"/>
        <c:axId val="328630528"/>
      </c:barChart>
      <c:catAx>
        <c:axId val="328633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0528"/>
        <c:crosses val="autoZero"/>
        <c:auto val="1"/>
        <c:lblAlgn val="ctr"/>
        <c:lblOffset val="100"/>
        <c:noMultiLvlLbl val="0"/>
      </c:catAx>
      <c:valAx>
        <c:axId val="328630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07001704"/>
        <c:axId val="306991120"/>
      </c:barChart>
      <c:catAx>
        <c:axId val="307001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6991120"/>
        <c:crosses val="autoZero"/>
        <c:auto val="1"/>
        <c:lblAlgn val="ctr"/>
        <c:lblOffset val="100"/>
        <c:noMultiLvlLbl val="0"/>
      </c:catAx>
      <c:valAx>
        <c:axId val="306991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1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'3-CD_Lab-RegFisVSCons_Num'!$BC$635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28632880"/>
        <c:axId val="328631704"/>
      </c:barChart>
      <c:catAx>
        <c:axId val="32863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1704"/>
        <c:crosses val="autoZero"/>
        <c:auto val="1"/>
        <c:lblAlgn val="ctr"/>
        <c:lblOffset val="100"/>
        <c:noMultiLvlLbl val="0"/>
      </c:catAx>
      <c:valAx>
        <c:axId val="328631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'3-CD_Lab-RegFisVSCons_Num'!$BD$635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28636800"/>
        <c:axId val="328638368"/>
      </c:barChart>
      <c:catAx>
        <c:axId val="32863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38368"/>
        <c:crosses val="autoZero"/>
        <c:auto val="1"/>
        <c:lblAlgn val="ctr"/>
        <c:lblOffset val="100"/>
        <c:noMultiLvlLbl val="0"/>
      </c:catAx>
      <c:valAx>
        <c:axId val="328638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3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'3-CD_Lab-RegFisVSCons_Num'!$BE$635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28648560"/>
        <c:axId val="328652872"/>
      </c:barChart>
      <c:catAx>
        <c:axId val="32864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2872"/>
        <c:crosses val="autoZero"/>
        <c:auto val="1"/>
        <c:lblAlgn val="ctr"/>
        <c:lblOffset val="100"/>
        <c:noMultiLvlLbl val="0"/>
      </c:catAx>
      <c:valAx>
        <c:axId val="328652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28651696"/>
        <c:axId val="328652088"/>
      </c:barChart>
      <c:catAx>
        <c:axId val="32865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2088"/>
        <c:crosses val="autoZero"/>
        <c:auto val="1"/>
        <c:lblAlgn val="ctr"/>
        <c:lblOffset val="100"/>
        <c:noMultiLvlLbl val="0"/>
      </c:catAx>
      <c:valAx>
        <c:axId val="328652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28641504"/>
        <c:axId val="328649344"/>
      </c:barChart>
      <c:catAx>
        <c:axId val="32864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9344"/>
        <c:crosses val="autoZero"/>
        <c:auto val="1"/>
        <c:lblAlgn val="ctr"/>
        <c:lblOffset val="100"/>
        <c:noMultiLvlLbl val="0"/>
      </c:catAx>
      <c:valAx>
        <c:axId val="328649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28642680"/>
        <c:axId val="328642288"/>
      </c:barChart>
      <c:catAx>
        <c:axId val="328642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2288"/>
        <c:crosses val="autoZero"/>
        <c:auto val="1"/>
        <c:lblAlgn val="ctr"/>
        <c:lblOffset val="100"/>
        <c:noMultiLvlLbl val="0"/>
      </c:catAx>
      <c:valAx>
        <c:axId val="328642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2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28643464"/>
        <c:axId val="328643856"/>
      </c:barChart>
      <c:catAx>
        <c:axId val="328643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3856"/>
        <c:crosses val="autoZero"/>
        <c:auto val="1"/>
        <c:lblAlgn val="ctr"/>
        <c:lblOffset val="100"/>
        <c:noMultiLvlLbl val="0"/>
      </c:catAx>
      <c:valAx>
        <c:axId val="328643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3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'3-CD_Lab-RegFisVSCons_Num'!$BJ$635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28645816"/>
        <c:axId val="328651304"/>
      </c:barChart>
      <c:catAx>
        <c:axId val="328645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1304"/>
        <c:crosses val="autoZero"/>
        <c:auto val="1"/>
        <c:lblAlgn val="ctr"/>
        <c:lblOffset val="100"/>
        <c:noMultiLvlLbl val="0"/>
      </c:catAx>
      <c:valAx>
        <c:axId val="328651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5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'3-CD_Lab-RegFisVSCons_Num'!$BK$635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28644248"/>
        <c:axId val="328648952"/>
      </c:barChart>
      <c:catAx>
        <c:axId val="328644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8952"/>
        <c:crosses val="autoZero"/>
        <c:auto val="1"/>
        <c:lblAlgn val="ctr"/>
        <c:lblOffset val="100"/>
        <c:noMultiLvlLbl val="0"/>
      </c:catAx>
      <c:valAx>
        <c:axId val="328648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4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'3-CD_Lab-RegFisVSCons_Num'!$BL$635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28641896"/>
        <c:axId val="328644640"/>
      </c:barChart>
      <c:catAx>
        <c:axId val="328641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44640"/>
        <c:crosses val="autoZero"/>
        <c:auto val="1"/>
        <c:lblAlgn val="ctr"/>
        <c:lblOffset val="100"/>
        <c:noMultiLvlLbl val="0"/>
      </c:catAx>
      <c:valAx>
        <c:axId val="328644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1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07006408"/>
        <c:axId val="307006800"/>
      </c:barChart>
      <c:catAx>
        <c:axId val="307006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6800"/>
        <c:crosses val="autoZero"/>
        <c:auto val="1"/>
        <c:lblAlgn val="ctr"/>
        <c:lblOffset val="100"/>
        <c:noMultiLvlLbl val="0"/>
      </c:catAx>
      <c:valAx>
        <c:axId val="307006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'3-CD_Lab-RegFisVSCons_Num'!$BM$635</c:f>
              <c:strCache>
                <c:ptCount val="1"/>
              </c:strCache>
            </c:strRef>
          </c:tx>
          <c:spPr>
            <a:solidFill>
              <a:schemeClr val="accent1"/>
            </a:solidFill>
            <a:ln>
              <a:noFill/>
            </a:ln>
            <a:effectLst/>
          </c:spPr>
          <c:invertIfNegative val="0"/>
          <c:cat>
            <c:strRef>
              <c:f>'3-CD_Lab-RegFisVSCons_Num'!$B$655:$B$664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'3-CD_Lab-RegFisVSCons_Num'!$BM$655:$BM$664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28645032"/>
        <c:axId val="328650912"/>
      </c:barChart>
      <c:catAx>
        <c:axId val="328645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0912"/>
        <c:crosses val="autoZero"/>
        <c:auto val="1"/>
        <c:lblAlgn val="ctr"/>
        <c:lblOffset val="100"/>
        <c:noMultiLvlLbl val="0"/>
      </c:catAx>
      <c:valAx>
        <c:axId val="328650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45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'4-CD_Lab-RegFisVSCons_Den'!$C$635</c:f>
              <c:strCache>
                <c:ptCount val="1"/>
                <c:pt idx="0">
                  <c:v>Número de baciloscopias realizadas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28646600"/>
        <c:axId val="328646992"/>
      </c:barChart>
      <c:catAx>
        <c:axId val="328646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46992"/>
        <c:crosses val="autoZero"/>
        <c:auto val="1"/>
        <c:lblAlgn val="ctr"/>
        <c:lblOffset val="100"/>
        <c:noMultiLvlLbl val="0"/>
      </c:catAx>
      <c:valAx>
        <c:axId val="328646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646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'4-CD_Lab-RegFisVSCons_Den'!$D$635</c:f>
              <c:strCache>
                <c:ptCount val="1"/>
                <c:pt idx="0">
                  <c:v>Porcentaje de baciloscopias de diagnóstico positivas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28650128"/>
        <c:axId val="328650520"/>
      </c:barChart>
      <c:catAx>
        <c:axId val="32865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0520"/>
        <c:crosses val="autoZero"/>
        <c:auto val="1"/>
        <c:lblAlgn val="ctr"/>
        <c:lblOffset val="100"/>
        <c:noMultiLvlLbl val="0"/>
      </c:catAx>
      <c:valAx>
        <c:axId val="328650520"/>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'4-CD_Lab-RegFisVSCons_Den'!$E$635</c:f>
              <c:strCache>
                <c:ptCount val="1"/>
                <c:pt idx="0">
                  <c:v>Porcentaje de baciloscopias de control de tratamiento positiva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28655616"/>
        <c:axId val="328654440"/>
      </c:barChart>
      <c:catAx>
        <c:axId val="328655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54440"/>
        <c:crosses val="autoZero"/>
        <c:auto val="1"/>
        <c:lblAlgn val="ctr"/>
        <c:lblOffset val="100"/>
        <c:noMultiLvlLbl val="0"/>
      </c:catAx>
      <c:valAx>
        <c:axId val="32865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'4-CD_Lab-RegFisVSCons_Den'!$F$635</c:f>
              <c:strCache>
                <c:ptCount val="1"/>
                <c:pt idx="0">
                  <c:v>Porcentaje de casos presuntivos examinados con baciloscopia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28656008"/>
        <c:axId val="328656400"/>
      </c:barChart>
      <c:catAx>
        <c:axId val="328656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6400"/>
        <c:crosses val="autoZero"/>
        <c:auto val="1"/>
        <c:lblAlgn val="ctr"/>
        <c:lblOffset val="100"/>
        <c:noMultiLvlLbl val="0"/>
      </c:catAx>
      <c:valAx>
        <c:axId val="328656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6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'4-CD_Lab-RegFisVSCons_Den'!$G$635</c:f>
              <c:strCache>
                <c:ptCount val="1"/>
                <c:pt idx="0">
                  <c:v>Porcentaje de casos diagnosticados por baciloscopia entre los casos presuntivos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28657184"/>
        <c:axId val="328662672"/>
      </c:barChart>
      <c:catAx>
        <c:axId val="32865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2672"/>
        <c:crosses val="autoZero"/>
        <c:auto val="1"/>
        <c:lblAlgn val="ctr"/>
        <c:lblOffset val="100"/>
        <c:noMultiLvlLbl val="0"/>
      </c:catAx>
      <c:valAx>
        <c:axId val="328662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65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'4-CD_Lab-RegFisVSCons_Den'!$H$635</c:f>
              <c:strCache>
                <c:ptCount val="1"/>
                <c:pt idx="0">
                  <c:v>Proporción de muestras deficientes entre las baciloscopias de diagnóstico</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28659144"/>
        <c:axId val="328659928"/>
      </c:barChart>
      <c:catAx>
        <c:axId val="32865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9928"/>
        <c:crosses val="autoZero"/>
        <c:auto val="1"/>
        <c:lblAlgn val="ctr"/>
        <c:lblOffset val="100"/>
        <c:noMultiLvlLbl val="0"/>
      </c:catAx>
      <c:valAx>
        <c:axId val="328659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659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'4-CD_Lab-RegFisVSCons_Den'!$I$635</c:f>
              <c:strCache>
                <c:ptCount val="1"/>
                <c:pt idx="0">
                  <c:v>Carga de trabajo</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28659536"/>
        <c:axId val="328657968"/>
      </c:barChart>
      <c:catAx>
        <c:axId val="328659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7968"/>
        <c:crosses val="autoZero"/>
        <c:auto val="1"/>
        <c:lblAlgn val="ctr"/>
        <c:lblOffset val="100"/>
        <c:noMultiLvlLbl val="0"/>
      </c:catAx>
      <c:valAx>
        <c:axId val="32865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9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28660320"/>
        <c:axId val="328658360"/>
      </c:barChart>
      <c:catAx>
        <c:axId val="328660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8360"/>
        <c:crosses val="autoZero"/>
        <c:auto val="1"/>
        <c:lblAlgn val="ctr"/>
        <c:lblOffset val="100"/>
        <c:noMultiLvlLbl val="0"/>
      </c:catAx>
      <c:valAx>
        <c:axId val="328658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'4-CD_Lab-RegFisVSCons_Den'!$K$635</c:f>
              <c:strCache>
                <c:ptCount val="1"/>
                <c:pt idx="0">
                  <c:v>Tiempo de respuesta del laboratorio en el informe del resultado de la baciloscopia</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28661496"/>
        <c:axId val="328661104"/>
      </c:barChart>
      <c:catAx>
        <c:axId val="328661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1104"/>
        <c:crosses val="autoZero"/>
        <c:auto val="1"/>
        <c:lblAlgn val="ctr"/>
        <c:lblOffset val="100"/>
        <c:noMultiLvlLbl val="0"/>
      </c:catAx>
      <c:valAx>
        <c:axId val="328661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1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07004056"/>
        <c:axId val="307004448"/>
      </c:barChart>
      <c:catAx>
        <c:axId val="30700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4448"/>
        <c:crosses val="autoZero"/>
        <c:auto val="1"/>
        <c:lblAlgn val="ctr"/>
        <c:lblOffset val="100"/>
        <c:noMultiLvlLbl val="0"/>
      </c:catAx>
      <c:valAx>
        <c:axId val="30700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40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'4-CD_Lab-RegFisVSCons_Den'!$L$635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28654048"/>
        <c:axId val="328663456"/>
      </c:barChart>
      <c:catAx>
        <c:axId val="32865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3456"/>
        <c:crosses val="autoZero"/>
        <c:auto val="1"/>
        <c:lblAlgn val="ctr"/>
        <c:lblOffset val="100"/>
        <c:noMultiLvlLbl val="0"/>
      </c:catAx>
      <c:valAx>
        <c:axId val="328663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'4-CD_Lab-RegFisVSCons_Den'!$M$635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28664240"/>
        <c:axId val="328654832"/>
      </c:barChart>
      <c:catAx>
        <c:axId val="328664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54832"/>
        <c:crosses val="autoZero"/>
        <c:auto val="1"/>
        <c:lblAlgn val="ctr"/>
        <c:lblOffset val="100"/>
        <c:noMultiLvlLbl val="0"/>
      </c:catAx>
      <c:valAx>
        <c:axId val="328654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4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'4-CD_Lab-RegFisVSCons_Den'!$N$635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28665024"/>
        <c:axId val="328665416"/>
      </c:barChart>
      <c:catAx>
        <c:axId val="32866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5416"/>
        <c:crosses val="autoZero"/>
        <c:auto val="1"/>
        <c:lblAlgn val="ctr"/>
        <c:lblOffset val="100"/>
        <c:noMultiLvlLbl val="0"/>
      </c:catAx>
      <c:valAx>
        <c:axId val="328665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'4-CD_Lab-RegFisVSCons_Den'!$P$635</c:f>
              <c:strCache>
                <c:ptCount val="1"/>
                <c:pt idx="0">
                  <c:v>Número de pruebas rápidas realizadas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28653656"/>
        <c:axId val="328666592"/>
      </c:barChart>
      <c:catAx>
        <c:axId val="328653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66592"/>
        <c:crosses val="autoZero"/>
        <c:auto val="1"/>
        <c:lblAlgn val="ctr"/>
        <c:lblOffset val="100"/>
        <c:noMultiLvlLbl val="0"/>
      </c:catAx>
      <c:valAx>
        <c:axId val="32866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53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'4-CD_Lab-RegFisVSCons_Den'!$Q$635</c:f>
              <c:strCache>
                <c:ptCount val="1"/>
                <c:pt idx="0">
                  <c:v>Proporción de M. tuberculosis detectado sensible a fármacos R, H o HyR</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28674040"/>
        <c:axId val="328674824"/>
      </c:barChart>
      <c:catAx>
        <c:axId val="328674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4824"/>
        <c:crosses val="autoZero"/>
        <c:auto val="1"/>
        <c:lblAlgn val="ctr"/>
        <c:lblOffset val="100"/>
        <c:noMultiLvlLbl val="0"/>
      </c:catAx>
      <c:valAx>
        <c:axId val="3286748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4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'4-CD_Lab-RegFisVSCons_Den'!$R$635</c:f>
              <c:strCache>
                <c:ptCount val="1"/>
                <c:pt idx="0">
                  <c:v>Proporción de M. tuberculosis detectado resistente a R</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28670512"/>
        <c:axId val="328674432"/>
      </c:barChart>
      <c:catAx>
        <c:axId val="328670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4432"/>
        <c:crosses val="autoZero"/>
        <c:auto val="1"/>
        <c:lblAlgn val="ctr"/>
        <c:lblOffset val="100"/>
        <c:noMultiLvlLbl val="0"/>
      </c:catAx>
      <c:valAx>
        <c:axId val="328674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'4-CD_Lab-RegFisVSCons_Den'!$S$635</c:f>
              <c:strCache>
                <c:ptCount val="1"/>
                <c:pt idx="0">
                  <c:v>Proporción de M. tuberculosis detectado resistente a H</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28668944"/>
        <c:axId val="328675216"/>
      </c:barChart>
      <c:catAx>
        <c:axId val="328668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5216"/>
        <c:crosses val="autoZero"/>
        <c:auto val="1"/>
        <c:lblAlgn val="ctr"/>
        <c:lblOffset val="100"/>
        <c:noMultiLvlLbl val="0"/>
      </c:catAx>
      <c:valAx>
        <c:axId val="328675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'4-CD_Lab-RegFisVSCons_Den'!$T$635</c:f>
              <c:strCache>
                <c:ptCount val="1"/>
                <c:pt idx="0">
                  <c:v>Proporción de M. tuberculosis detectado resistente a HyR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28677176"/>
        <c:axId val="328672472"/>
      </c:barChart>
      <c:catAx>
        <c:axId val="328677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2472"/>
        <c:crosses val="autoZero"/>
        <c:auto val="1"/>
        <c:lblAlgn val="ctr"/>
        <c:lblOffset val="100"/>
        <c:noMultiLvlLbl val="0"/>
      </c:catAx>
      <c:valAx>
        <c:axId val="328672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7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'4-CD_Lab-RegFisVSCons_Den'!$U$635</c:f>
              <c:strCache>
                <c:ptCount val="1"/>
                <c:pt idx="0">
                  <c:v>Proporción de M. tuberculosis detectado con resistencia a fármacos indeterminada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28669336"/>
        <c:axId val="328675608"/>
      </c:barChart>
      <c:catAx>
        <c:axId val="328669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675608"/>
        <c:crosses val="autoZero"/>
        <c:auto val="1"/>
        <c:lblAlgn val="ctr"/>
        <c:lblOffset val="100"/>
        <c:noMultiLvlLbl val="0"/>
      </c:catAx>
      <c:valAx>
        <c:axId val="328675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'4-CD_Lab-RegFisVSCons_Den'!$V$635</c:f>
              <c:strCache>
                <c:ptCount val="1"/>
                <c:pt idx="0">
                  <c:v>Proporción de M. tuberculosis no detectado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28676000"/>
        <c:axId val="328673256"/>
      </c:barChart>
      <c:catAx>
        <c:axId val="328676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3256"/>
        <c:crosses val="autoZero"/>
        <c:auto val="1"/>
        <c:lblAlgn val="ctr"/>
        <c:lblOffset val="100"/>
        <c:noMultiLvlLbl val="0"/>
      </c:catAx>
      <c:valAx>
        <c:axId val="328673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'1-CD_Lab-RegFisVSBD_Num'!$AP$635</c:f>
              <c:strCache>
                <c:ptCount val="1"/>
                <c:pt idx="0">
                  <c:v>Tiempo de respuesta del laboratorio en los resultados del cultivo</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07003664"/>
        <c:axId val="307004840"/>
      </c:barChart>
      <c:catAx>
        <c:axId val="30700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4840"/>
        <c:crosses val="autoZero"/>
        <c:auto val="1"/>
        <c:lblAlgn val="ctr"/>
        <c:lblOffset val="100"/>
        <c:noMultiLvlLbl val="0"/>
      </c:catAx>
      <c:valAx>
        <c:axId val="307004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'4-CD_Lab-RegFisVSCons_Den'!$W$635</c:f>
              <c:strCache>
                <c:ptCount val="1"/>
                <c:pt idx="0">
                  <c:v>Proporción de errores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28667768"/>
        <c:axId val="328671296"/>
      </c:barChart>
      <c:catAx>
        <c:axId val="328667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1296"/>
        <c:crosses val="autoZero"/>
        <c:auto val="1"/>
        <c:lblAlgn val="ctr"/>
        <c:lblOffset val="100"/>
        <c:noMultiLvlLbl val="0"/>
      </c:catAx>
      <c:valAx>
        <c:axId val="328671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'4-CD_Lab-RegFisVSCons_Den'!$X$635</c:f>
              <c:strCache>
                <c:ptCount val="1"/>
                <c:pt idx="0">
                  <c:v>Proporción de resultados inválidos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28673648"/>
        <c:axId val="328677960"/>
      </c:barChart>
      <c:catAx>
        <c:axId val="32867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7960"/>
        <c:crosses val="autoZero"/>
        <c:auto val="1"/>
        <c:lblAlgn val="ctr"/>
        <c:lblOffset val="100"/>
        <c:noMultiLvlLbl val="0"/>
      </c:catAx>
      <c:valAx>
        <c:axId val="328677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28672080"/>
        <c:axId val="328672864"/>
      </c:barChart>
      <c:catAx>
        <c:axId val="32867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2864"/>
        <c:crosses val="autoZero"/>
        <c:auto val="1"/>
        <c:lblAlgn val="ctr"/>
        <c:lblOffset val="100"/>
        <c:noMultiLvlLbl val="0"/>
      </c:catAx>
      <c:valAx>
        <c:axId val="328672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28666200"/>
        <c:axId val="328668160"/>
      </c:barChart>
      <c:catAx>
        <c:axId val="328666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68160"/>
        <c:crosses val="autoZero"/>
        <c:auto val="1"/>
        <c:lblAlgn val="ctr"/>
        <c:lblOffset val="100"/>
        <c:noMultiLvlLbl val="0"/>
      </c:catAx>
      <c:valAx>
        <c:axId val="328668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66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28685016"/>
        <c:axId val="328678744"/>
      </c:barChart>
      <c:catAx>
        <c:axId val="32868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8744"/>
        <c:crosses val="autoZero"/>
        <c:auto val="1"/>
        <c:lblAlgn val="ctr"/>
        <c:lblOffset val="100"/>
        <c:noMultiLvlLbl val="0"/>
      </c:catAx>
      <c:valAx>
        <c:axId val="328678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'4-CD_Lab-RegFisVSCons_Den'!$AB$635</c:f>
              <c:strCache>
                <c:ptCount val="1"/>
                <c:pt idx="0">
                  <c:v>Proporción de M. tuberculosis Sensible a fluoroquinolonas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28687760"/>
        <c:axId val="328686192"/>
      </c:barChart>
      <c:catAx>
        <c:axId val="328687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6192"/>
        <c:crosses val="autoZero"/>
        <c:auto val="1"/>
        <c:lblAlgn val="ctr"/>
        <c:lblOffset val="100"/>
        <c:noMultiLvlLbl val="0"/>
      </c:catAx>
      <c:valAx>
        <c:axId val="328686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'4-CD_Lab-RegFisVSCons_Den'!$AC$635</c:f>
              <c:strCache>
                <c:ptCount val="1"/>
                <c:pt idx="0">
                  <c:v>Proporción de M. tuberculosis Resistente a fluoroquinolonas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28687368"/>
        <c:axId val="328685800"/>
      </c:barChart>
      <c:catAx>
        <c:axId val="32868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5800"/>
        <c:crosses val="autoZero"/>
        <c:auto val="1"/>
        <c:lblAlgn val="ctr"/>
        <c:lblOffset val="100"/>
        <c:noMultiLvlLbl val="0"/>
      </c:catAx>
      <c:valAx>
        <c:axId val="328685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7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28683448"/>
        <c:axId val="328681096"/>
      </c:barChart>
      <c:catAx>
        <c:axId val="328683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1096"/>
        <c:crosses val="autoZero"/>
        <c:auto val="1"/>
        <c:lblAlgn val="ctr"/>
        <c:lblOffset val="100"/>
        <c:noMultiLvlLbl val="0"/>
      </c:catAx>
      <c:valAx>
        <c:axId val="328681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3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28688152"/>
        <c:axId val="328679528"/>
      </c:barChart>
      <c:catAx>
        <c:axId val="328688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79528"/>
        <c:crosses val="autoZero"/>
        <c:auto val="1"/>
        <c:lblAlgn val="ctr"/>
        <c:lblOffset val="100"/>
        <c:noMultiLvlLbl val="0"/>
      </c:catAx>
      <c:valAx>
        <c:axId val="328679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8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'4-CD_Lab-RegFisVSCons_Den'!$AF$635</c:f>
              <c:strCache>
                <c:ptCount val="1"/>
                <c:pt idx="0">
                  <c:v>Tiempo de respuesta del laboratorio en las pruebas moleculares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28681488"/>
        <c:axId val="328684232"/>
      </c:barChart>
      <c:catAx>
        <c:axId val="328681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4232"/>
        <c:crosses val="autoZero"/>
        <c:auto val="1"/>
        <c:lblAlgn val="ctr"/>
        <c:lblOffset val="100"/>
        <c:noMultiLvlLbl val="0"/>
      </c:catAx>
      <c:valAx>
        <c:axId val="328684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07005624"/>
        <c:axId val="307003272"/>
      </c:barChart>
      <c:catAx>
        <c:axId val="307005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7003272"/>
        <c:crosses val="autoZero"/>
        <c:auto val="1"/>
        <c:lblAlgn val="ctr"/>
        <c:lblOffset val="100"/>
        <c:noMultiLvlLbl val="0"/>
      </c:catAx>
      <c:valAx>
        <c:axId val="307003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5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'4-CD_Lab-RegFisVSCons_Den'!$AG$635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28689328"/>
        <c:axId val="328688936"/>
      </c:barChart>
      <c:catAx>
        <c:axId val="328689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8936"/>
        <c:crosses val="autoZero"/>
        <c:auto val="1"/>
        <c:lblAlgn val="ctr"/>
        <c:lblOffset val="100"/>
        <c:noMultiLvlLbl val="0"/>
      </c:catAx>
      <c:valAx>
        <c:axId val="328688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'4-CD_Lab-RegFisVSCons_Den'!$AH$635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28684624"/>
        <c:axId val="328681880"/>
      </c:barChart>
      <c:catAx>
        <c:axId val="328684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1880"/>
        <c:crosses val="autoZero"/>
        <c:auto val="1"/>
        <c:lblAlgn val="ctr"/>
        <c:lblOffset val="100"/>
        <c:noMultiLvlLbl val="0"/>
      </c:catAx>
      <c:valAx>
        <c:axId val="328681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'4-CD_Lab-RegFisVSCons_Den'!$AI$635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28689720"/>
        <c:axId val="328690112"/>
      </c:barChart>
      <c:catAx>
        <c:axId val="328689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0112"/>
        <c:crosses val="autoZero"/>
        <c:auto val="1"/>
        <c:lblAlgn val="ctr"/>
        <c:lblOffset val="100"/>
        <c:noMultiLvlLbl val="0"/>
      </c:catAx>
      <c:valAx>
        <c:axId val="328690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9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'4-CD_Lab-RegFisVSCons_Den'!$AJ$635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28678352"/>
        <c:axId val="328680312"/>
      </c:barChart>
      <c:catAx>
        <c:axId val="328678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0312"/>
        <c:crosses val="autoZero"/>
        <c:auto val="1"/>
        <c:lblAlgn val="ctr"/>
        <c:lblOffset val="100"/>
        <c:noMultiLvlLbl val="0"/>
      </c:catAx>
      <c:valAx>
        <c:axId val="328680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7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'4-CD_Lab-RegFisVSCons_Den'!$AL$635</c:f>
              <c:strCache>
                <c:ptCount val="1"/>
                <c:pt idx="0">
                  <c:v>Porcentaje de muestras baciloscopia positiva y cultivo negativo</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28682664"/>
        <c:axId val="328680704"/>
      </c:barChart>
      <c:catAx>
        <c:axId val="328682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80704"/>
        <c:crosses val="autoZero"/>
        <c:auto val="1"/>
        <c:lblAlgn val="ctr"/>
        <c:lblOffset val="100"/>
        <c:noMultiLvlLbl val="0"/>
      </c:catAx>
      <c:valAx>
        <c:axId val="328680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8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28691288"/>
        <c:axId val="328694816"/>
      </c:barChart>
      <c:catAx>
        <c:axId val="328691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4816"/>
        <c:crosses val="autoZero"/>
        <c:auto val="1"/>
        <c:lblAlgn val="ctr"/>
        <c:lblOffset val="100"/>
        <c:noMultiLvlLbl val="0"/>
      </c:catAx>
      <c:valAx>
        <c:axId val="328694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1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28700696"/>
        <c:axId val="328696384"/>
      </c:barChart>
      <c:catAx>
        <c:axId val="32870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6384"/>
        <c:crosses val="autoZero"/>
        <c:auto val="1"/>
        <c:lblAlgn val="ctr"/>
        <c:lblOffset val="100"/>
        <c:noMultiLvlLbl val="0"/>
      </c:catAx>
      <c:valAx>
        <c:axId val="328696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28690896"/>
        <c:axId val="328697168"/>
      </c:barChart>
      <c:catAx>
        <c:axId val="32869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7168"/>
        <c:crosses val="autoZero"/>
        <c:auto val="1"/>
        <c:lblAlgn val="ctr"/>
        <c:lblOffset val="100"/>
        <c:noMultiLvlLbl val="0"/>
      </c:catAx>
      <c:valAx>
        <c:axId val="328697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08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'4-CD_Lab-RegFisVSCons_Den'!$AP$635</c:f>
              <c:strCache>
                <c:ptCount val="1"/>
                <c:pt idx="0">
                  <c:v>Tiempo de respuesta del laboratorio en los resultados del cultivo</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28697560"/>
        <c:axId val="328697952"/>
      </c:barChart>
      <c:catAx>
        <c:axId val="32869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7952"/>
        <c:crosses val="autoZero"/>
        <c:auto val="1"/>
        <c:lblAlgn val="ctr"/>
        <c:lblOffset val="100"/>
        <c:noMultiLvlLbl val="0"/>
      </c:catAx>
      <c:valAx>
        <c:axId val="32869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7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28693640"/>
        <c:axId val="328692464"/>
      </c:barChart>
      <c:catAx>
        <c:axId val="328693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2464"/>
        <c:crosses val="autoZero"/>
        <c:auto val="1"/>
        <c:lblAlgn val="ctr"/>
        <c:lblOffset val="100"/>
        <c:noMultiLvlLbl val="0"/>
      </c:catAx>
      <c:valAx>
        <c:axId val="328692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'1-CD_Lab-RegFisVSBD_Num'!$F$635</c:f>
              <c:strCache>
                <c:ptCount val="1"/>
                <c:pt idx="0">
                  <c:v>Porcentaje de casos presuntivos examinados con baciloscopia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06970736"/>
        <c:axId val="306971520"/>
      </c:barChart>
      <c:catAx>
        <c:axId val="30697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1520"/>
        <c:crosses val="autoZero"/>
        <c:auto val="1"/>
        <c:lblAlgn val="ctr"/>
        <c:lblOffset val="100"/>
        <c:noMultiLvlLbl val="0"/>
      </c:catAx>
      <c:valAx>
        <c:axId val="306971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7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07005232"/>
        <c:axId val="322770128"/>
      </c:barChart>
      <c:catAx>
        <c:axId val="307005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2770128"/>
        <c:crosses val="autoZero"/>
        <c:auto val="1"/>
        <c:lblAlgn val="ctr"/>
        <c:lblOffset val="100"/>
        <c:noMultiLvlLbl val="0"/>
      </c:catAx>
      <c:valAx>
        <c:axId val="322770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700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28699912"/>
        <c:axId val="328698736"/>
      </c:barChart>
      <c:catAx>
        <c:axId val="32869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8736"/>
        <c:crosses val="autoZero"/>
        <c:auto val="1"/>
        <c:lblAlgn val="ctr"/>
        <c:lblOffset val="100"/>
        <c:noMultiLvlLbl val="0"/>
      </c:catAx>
      <c:valAx>
        <c:axId val="328698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'4-CD_Lab-RegFisVSCons_Den'!$AS$635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28701480"/>
        <c:axId val="328695208"/>
      </c:barChart>
      <c:catAx>
        <c:axId val="328701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5208"/>
        <c:crosses val="autoZero"/>
        <c:auto val="1"/>
        <c:lblAlgn val="ctr"/>
        <c:lblOffset val="100"/>
        <c:noMultiLvlLbl val="0"/>
      </c:catAx>
      <c:valAx>
        <c:axId val="328695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1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'4-CD_Lab-RegFisVSCons_Den'!$AT$635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28695600"/>
        <c:axId val="328699520"/>
      </c:barChart>
      <c:catAx>
        <c:axId val="328695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9520"/>
        <c:crosses val="autoZero"/>
        <c:auto val="1"/>
        <c:lblAlgn val="ctr"/>
        <c:lblOffset val="100"/>
        <c:noMultiLvlLbl val="0"/>
      </c:catAx>
      <c:valAx>
        <c:axId val="328699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'4-CD_Lab-RegFisVSCons_Den'!$AU$635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28692856"/>
        <c:axId val="328693248"/>
      </c:barChart>
      <c:catAx>
        <c:axId val="32869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693248"/>
        <c:crosses val="autoZero"/>
        <c:auto val="1"/>
        <c:lblAlgn val="ctr"/>
        <c:lblOffset val="100"/>
        <c:noMultiLvlLbl val="0"/>
      </c:catAx>
      <c:valAx>
        <c:axId val="328693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'4-CD_Lab-RegFisVSCons_Den'!$AV$635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28695992"/>
        <c:axId val="328701872"/>
      </c:barChart>
      <c:catAx>
        <c:axId val="328695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1872"/>
        <c:crosses val="autoZero"/>
        <c:auto val="1"/>
        <c:lblAlgn val="ctr"/>
        <c:lblOffset val="100"/>
        <c:noMultiLvlLbl val="0"/>
      </c:catAx>
      <c:valAx>
        <c:axId val="32870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695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'4-CD_Lab-RegFisVSCons_Den'!$AW$635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28703048"/>
        <c:axId val="328711672"/>
      </c:barChart>
      <c:catAx>
        <c:axId val="328703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1672"/>
        <c:crosses val="autoZero"/>
        <c:auto val="1"/>
        <c:lblAlgn val="ctr"/>
        <c:lblOffset val="100"/>
        <c:noMultiLvlLbl val="0"/>
      </c:catAx>
      <c:valAx>
        <c:axId val="328711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28705792"/>
        <c:axId val="328704616"/>
      </c:barChart>
      <c:catAx>
        <c:axId val="328705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4616"/>
        <c:crosses val="autoZero"/>
        <c:auto val="1"/>
        <c:lblAlgn val="ctr"/>
        <c:lblOffset val="100"/>
        <c:noMultiLvlLbl val="0"/>
      </c:catAx>
      <c:valAx>
        <c:axId val="32870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28703440"/>
        <c:axId val="328710888"/>
      </c:barChart>
      <c:catAx>
        <c:axId val="32870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0888"/>
        <c:crosses val="autoZero"/>
        <c:auto val="1"/>
        <c:lblAlgn val="ctr"/>
        <c:lblOffset val="100"/>
        <c:noMultiLvlLbl val="0"/>
      </c:catAx>
      <c:valAx>
        <c:axId val="328710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28714416"/>
        <c:axId val="328712848"/>
      </c:barChart>
      <c:catAx>
        <c:axId val="32871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2848"/>
        <c:crosses val="autoZero"/>
        <c:auto val="1"/>
        <c:lblAlgn val="ctr"/>
        <c:lblOffset val="100"/>
        <c:noMultiLvlLbl val="0"/>
      </c:catAx>
      <c:valAx>
        <c:axId val="328712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'4-CD_Lab-RegFisVSCons_Den'!$BB$635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28709320"/>
        <c:axId val="328705400"/>
      </c:barChart>
      <c:catAx>
        <c:axId val="32870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5400"/>
        <c:crosses val="autoZero"/>
        <c:auto val="1"/>
        <c:lblAlgn val="ctr"/>
        <c:lblOffset val="100"/>
        <c:noMultiLvlLbl val="0"/>
      </c:catAx>
      <c:valAx>
        <c:axId val="328705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9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'1-CD_Lab-RegFisVSBD_Num'!$AS$635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429763640"/>
        <c:axId val="429769520"/>
      </c:barChart>
      <c:catAx>
        <c:axId val="429763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9520"/>
        <c:crosses val="autoZero"/>
        <c:auto val="1"/>
        <c:lblAlgn val="ctr"/>
        <c:lblOffset val="100"/>
        <c:noMultiLvlLbl val="0"/>
      </c:catAx>
      <c:valAx>
        <c:axId val="429769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3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'4-CD_Lab-RegFisVSCons_Den'!$BC$635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28711280"/>
        <c:axId val="328712456"/>
      </c:barChart>
      <c:catAx>
        <c:axId val="328711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2456"/>
        <c:crosses val="autoZero"/>
        <c:auto val="1"/>
        <c:lblAlgn val="ctr"/>
        <c:lblOffset val="100"/>
        <c:noMultiLvlLbl val="0"/>
      </c:catAx>
      <c:valAx>
        <c:axId val="328712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'4-CD_Lab-RegFisVSCons_Den'!$BD$635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28707360"/>
        <c:axId val="328713240"/>
      </c:barChart>
      <c:catAx>
        <c:axId val="32870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3240"/>
        <c:crosses val="autoZero"/>
        <c:auto val="1"/>
        <c:lblAlgn val="ctr"/>
        <c:lblOffset val="100"/>
        <c:noMultiLvlLbl val="0"/>
      </c:catAx>
      <c:valAx>
        <c:axId val="328713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'4-CD_Lab-RegFisVSCons_Den'!$BE$635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28710496"/>
        <c:axId val="328713632"/>
      </c:barChart>
      <c:catAx>
        <c:axId val="328710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3632"/>
        <c:crosses val="autoZero"/>
        <c:auto val="1"/>
        <c:lblAlgn val="ctr"/>
        <c:lblOffset val="100"/>
        <c:noMultiLvlLbl val="0"/>
      </c:catAx>
      <c:valAx>
        <c:axId val="32871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28708536"/>
        <c:axId val="328707752"/>
      </c:barChart>
      <c:catAx>
        <c:axId val="328708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7752"/>
        <c:crosses val="autoZero"/>
        <c:auto val="1"/>
        <c:lblAlgn val="ctr"/>
        <c:lblOffset val="100"/>
        <c:noMultiLvlLbl val="0"/>
      </c:catAx>
      <c:valAx>
        <c:axId val="328707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08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28714808"/>
        <c:axId val="328704224"/>
      </c:barChart>
      <c:catAx>
        <c:axId val="328714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4224"/>
        <c:crosses val="autoZero"/>
        <c:auto val="1"/>
        <c:lblAlgn val="ctr"/>
        <c:lblOffset val="100"/>
        <c:noMultiLvlLbl val="0"/>
      </c:catAx>
      <c:valAx>
        <c:axId val="328704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4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28715592"/>
        <c:axId val="328706184"/>
      </c:barChart>
      <c:catAx>
        <c:axId val="328715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06184"/>
        <c:crosses val="autoZero"/>
        <c:auto val="1"/>
        <c:lblAlgn val="ctr"/>
        <c:lblOffset val="100"/>
        <c:noMultiLvlLbl val="0"/>
      </c:catAx>
      <c:valAx>
        <c:axId val="328706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5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28721864"/>
        <c:axId val="328726176"/>
      </c:barChart>
      <c:catAx>
        <c:axId val="328721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6176"/>
        <c:crosses val="autoZero"/>
        <c:auto val="1"/>
        <c:lblAlgn val="ctr"/>
        <c:lblOffset val="100"/>
        <c:noMultiLvlLbl val="0"/>
      </c:catAx>
      <c:valAx>
        <c:axId val="328726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1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'4-CD_Lab-RegFisVSCons_Den'!$BJ$635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28719512"/>
        <c:axId val="328719904"/>
      </c:barChart>
      <c:catAx>
        <c:axId val="328719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9904"/>
        <c:crosses val="autoZero"/>
        <c:auto val="1"/>
        <c:lblAlgn val="ctr"/>
        <c:lblOffset val="100"/>
        <c:noMultiLvlLbl val="0"/>
      </c:catAx>
      <c:valAx>
        <c:axId val="328719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'4-CD_Lab-RegFisVSCons_Den'!$BK$635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28718336"/>
        <c:axId val="328726568"/>
      </c:barChart>
      <c:catAx>
        <c:axId val="328718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6568"/>
        <c:crosses val="autoZero"/>
        <c:auto val="1"/>
        <c:lblAlgn val="ctr"/>
        <c:lblOffset val="100"/>
        <c:noMultiLvlLbl val="0"/>
      </c:catAx>
      <c:valAx>
        <c:axId val="328726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'4-CD_Lab-RegFisVSCons_Den'!$BL$635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28722648"/>
        <c:axId val="328720296"/>
      </c:barChart>
      <c:catAx>
        <c:axId val="328722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0296"/>
        <c:crosses val="autoZero"/>
        <c:auto val="1"/>
        <c:lblAlgn val="ctr"/>
        <c:lblOffset val="100"/>
        <c:noMultiLvlLbl val="0"/>
      </c:catAx>
      <c:valAx>
        <c:axId val="328720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2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'1-CD_Lab-RegFisVSBD_Num'!$AT$635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429766776"/>
        <c:axId val="429764816"/>
      </c:barChart>
      <c:catAx>
        <c:axId val="429766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4816"/>
        <c:crosses val="autoZero"/>
        <c:auto val="1"/>
        <c:lblAlgn val="ctr"/>
        <c:lblOffset val="100"/>
        <c:noMultiLvlLbl val="0"/>
      </c:catAx>
      <c:valAx>
        <c:axId val="429764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6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'4-CD_Lab-RegFisVSCons_Den'!$BM$635</c:f>
              <c:strCache>
                <c:ptCount val="1"/>
              </c:strCache>
            </c:strRef>
          </c:tx>
          <c:spPr>
            <a:solidFill>
              <a:schemeClr val="accent1"/>
            </a:solidFill>
            <a:ln>
              <a:noFill/>
            </a:ln>
            <a:effectLst/>
          </c:spPr>
          <c:invertIfNegative val="0"/>
          <c:cat>
            <c:strRef>
              <c:f>'4-CD_Lab-RegFisVSCons_Den'!$B$636:$B$646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28726960"/>
        <c:axId val="328716768"/>
      </c:barChart>
      <c:catAx>
        <c:axId val="328726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6768"/>
        <c:crosses val="autoZero"/>
        <c:auto val="1"/>
        <c:lblAlgn val="ctr"/>
        <c:lblOffset val="100"/>
        <c:noMultiLvlLbl val="0"/>
      </c:catAx>
      <c:valAx>
        <c:axId val="32871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'4-CD_Lab-RegFisVSCons_Den'!$C$635</c:f>
              <c:strCache>
                <c:ptCount val="1"/>
                <c:pt idx="0">
                  <c:v>Número de baciloscopias realizadas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28721472"/>
        <c:axId val="328725392"/>
      </c:barChart>
      <c:catAx>
        <c:axId val="32872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5392"/>
        <c:crosses val="autoZero"/>
        <c:auto val="1"/>
        <c:lblAlgn val="ctr"/>
        <c:lblOffset val="100"/>
        <c:noMultiLvlLbl val="0"/>
      </c:catAx>
      <c:valAx>
        <c:axId val="328725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2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'4-CD_Lab-RegFisVSCons_Den'!$D$635</c:f>
              <c:strCache>
                <c:ptCount val="1"/>
                <c:pt idx="0">
                  <c:v>Porcentaje de baciloscopias de diagnóstico positivas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28727744"/>
        <c:axId val="328728136"/>
      </c:barChart>
      <c:catAx>
        <c:axId val="328727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28136"/>
        <c:crosses val="autoZero"/>
        <c:auto val="1"/>
        <c:lblAlgn val="ctr"/>
        <c:lblOffset val="100"/>
        <c:noMultiLvlLbl val="0"/>
      </c:catAx>
      <c:valAx>
        <c:axId val="32872813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'4-CD_Lab-RegFisVSCons_Den'!$E$635</c:f>
              <c:strCache>
                <c:ptCount val="1"/>
                <c:pt idx="0">
                  <c:v>Porcentaje de baciloscopias de control de tratamiento positiva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28722256"/>
        <c:axId val="328717944"/>
      </c:barChart>
      <c:catAx>
        <c:axId val="328722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17944"/>
        <c:crosses val="autoZero"/>
        <c:auto val="1"/>
        <c:lblAlgn val="ctr"/>
        <c:lblOffset val="100"/>
        <c:noMultiLvlLbl val="0"/>
      </c:catAx>
      <c:valAx>
        <c:axId val="328717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'4-CD_Lab-RegFisVSCons_Den'!$F$635</c:f>
              <c:strCache>
                <c:ptCount val="1"/>
                <c:pt idx="0">
                  <c:v>Porcentaje de casos presuntivos examinados con baciloscopia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28718728"/>
        <c:axId val="328724216"/>
      </c:barChart>
      <c:catAx>
        <c:axId val="328718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4216"/>
        <c:crosses val="autoZero"/>
        <c:auto val="1"/>
        <c:lblAlgn val="ctr"/>
        <c:lblOffset val="100"/>
        <c:noMultiLvlLbl val="0"/>
      </c:catAx>
      <c:valAx>
        <c:axId val="328724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18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'4-CD_Lab-RegFisVSCons_Den'!$G$635</c:f>
              <c:strCache>
                <c:ptCount val="1"/>
                <c:pt idx="0">
                  <c:v>Porcentaje de casos diagnosticados por baciloscopia entre los casos presuntivos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28725000"/>
        <c:axId val="328715984"/>
      </c:barChart>
      <c:catAx>
        <c:axId val="328725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15984"/>
        <c:crosses val="autoZero"/>
        <c:auto val="1"/>
        <c:lblAlgn val="ctr"/>
        <c:lblOffset val="100"/>
        <c:noMultiLvlLbl val="0"/>
      </c:catAx>
      <c:valAx>
        <c:axId val="32871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725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'4-CD_Lab-RegFisVSCons_Den'!$H$635</c:f>
              <c:strCache>
                <c:ptCount val="1"/>
                <c:pt idx="0">
                  <c:v>Proporción de muestras deficientes entre las baciloscopias de diagnóstico</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28724608"/>
        <c:axId val="328732448"/>
      </c:barChart>
      <c:catAx>
        <c:axId val="32872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448"/>
        <c:crosses val="autoZero"/>
        <c:auto val="1"/>
        <c:lblAlgn val="ctr"/>
        <c:lblOffset val="100"/>
        <c:noMultiLvlLbl val="0"/>
      </c:catAx>
      <c:valAx>
        <c:axId val="328732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2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'4-CD_Lab-RegFisVSCons_Den'!$I$635</c:f>
              <c:strCache>
                <c:ptCount val="1"/>
                <c:pt idx="0">
                  <c:v>Carga de trabajo</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28734016"/>
        <c:axId val="328735584"/>
      </c:barChart>
      <c:catAx>
        <c:axId val="328734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5584"/>
        <c:crosses val="autoZero"/>
        <c:auto val="1"/>
        <c:lblAlgn val="ctr"/>
        <c:lblOffset val="100"/>
        <c:noMultiLvlLbl val="0"/>
      </c:catAx>
      <c:valAx>
        <c:axId val="328735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28736368"/>
        <c:axId val="328739896"/>
      </c:barChart>
      <c:catAx>
        <c:axId val="32873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9896"/>
        <c:crosses val="autoZero"/>
        <c:auto val="1"/>
        <c:lblAlgn val="ctr"/>
        <c:lblOffset val="100"/>
        <c:noMultiLvlLbl val="0"/>
      </c:catAx>
      <c:valAx>
        <c:axId val="328739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'4-CD_Lab-RegFisVSCons_Den'!$K$635</c:f>
              <c:strCache>
                <c:ptCount val="1"/>
                <c:pt idx="0">
                  <c:v>Tiempo de respuesta del laboratorio en el informe del resultado de la baciloscopia</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28730488"/>
        <c:axId val="328732840"/>
      </c:barChart>
      <c:catAx>
        <c:axId val="328730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840"/>
        <c:crosses val="autoZero"/>
        <c:auto val="1"/>
        <c:lblAlgn val="ctr"/>
        <c:lblOffset val="100"/>
        <c:noMultiLvlLbl val="0"/>
      </c:catAx>
      <c:valAx>
        <c:axId val="328732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0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'1-CD_Lab-RegFisVSBD_Num'!$AU$635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429762856"/>
        <c:axId val="429767952"/>
      </c:barChart>
      <c:catAx>
        <c:axId val="42976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7952"/>
        <c:crosses val="autoZero"/>
        <c:auto val="1"/>
        <c:lblAlgn val="ctr"/>
        <c:lblOffset val="100"/>
        <c:noMultiLvlLbl val="0"/>
      </c:catAx>
      <c:valAx>
        <c:axId val="42976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'4-CD_Lab-RegFisVSCons_Den'!$L$635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28740288"/>
        <c:axId val="328728528"/>
      </c:barChart>
      <c:catAx>
        <c:axId val="328740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28528"/>
        <c:crosses val="autoZero"/>
        <c:auto val="1"/>
        <c:lblAlgn val="ctr"/>
        <c:lblOffset val="100"/>
        <c:noMultiLvlLbl val="0"/>
      </c:catAx>
      <c:valAx>
        <c:axId val="328728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'4-CD_Lab-RegFisVSCons_Den'!$M$635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28735192"/>
        <c:axId val="328737544"/>
      </c:barChart>
      <c:catAx>
        <c:axId val="32873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7544"/>
        <c:crosses val="autoZero"/>
        <c:auto val="1"/>
        <c:lblAlgn val="ctr"/>
        <c:lblOffset val="100"/>
        <c:noMultiLvlLbl val="0"/>
      </c:catAx>
      <c:valAx>
        <c:axId val="328737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5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'4-CD_Lab-RegFisVSCons_Den'!$N$635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28734800"/>
        <c:axId val="328735976"/>
      </c:barChart>
      <c:catAx>
        <c:axId val="328734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5976"/>
        <c:crosses val="autoZero"/>
        <c:auto val="1"/>
        <c:lblAlgn val="ctr"/>
        <c:lblOffset val="100"/>
        <c:noMultiLvlLbl val="0"/>
      </c:catAx>
      <c:valAx>
        <c:axId val="328735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'4-CD_Lab-RegFisVSCons_Den'!$P$635</c:f>
              <c:strCache>
                <c:ptCount val="1"/>
                <c:pt idx="0">
                  <c:v>Número de pruebas rápidas realizadas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28739112"/>
        <c:axId val="328731664"/>
      </c:barChart>
      <c:catAx>
        <c:axId val="328739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1664"/>
        <c:crosses val="autoZero"/>
        <c:auto val="1"/>
        <c:lblAlgn val="ctr"/>
        <c:lblOffset val="100"/>
        <c:noMultiLvlLbl val="0"/>
      </c:catAx>
      <c:valAx>
        <c:axId val="328731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9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'4-CD_Lab-RegFisVSCons_Den'!$Q$635</c:f>
              <c:strCache>
                <c:ptCount val="1"/>
                <c:pt idx="0">
                  <c:v>Proporción de M. tuberculosis detectado sensible a fármacos R, H o HyR</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28729312"/>
        <c:axId val="328739504"/>
      </c:barChart>
      <c:catAx>
        <c:axId val="32872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9504"/>
        <c:crosses val="autoZero"/>
        <c:auto val="1"/>
        <c:lblAlgn val="ctr"/>
        <c:lblOffset val="100"/>
        <c:noMultiLvlLbl val="0"/>
      </c:catAx>
      <c:valAx>
        <c:axId val="328739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2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'4-CD_Lab-RegFisVSCons_Den'!$R$635</c:f>
              <c:strCache>
                <c:ptCount val="1"/>
                <c:pt idx="0">
                  <c:v>Proporción de M. tuberculosis detectado resistente a R</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28733232"/>
        <c:axId val="328730096"/>
      </c:barChart>
      <c:catAx>
        <c:axId val="32873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0096"/>
        <c:crosses val="autoZero"/>
        <c:auto val="1"/>
        <c:lblAlgn val="ctr"/>
        <c:lblOffset val="100"/>
        <c:noMultiLvlLbl val="0"/>
      </c:catAx>
      <c:valAx>
        <c:axId val="328730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3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'4-CD_Lab-RegFisVSCons_Den'!$S$635</c:f>
              <c:strCache>
                <c:ptCount val="1"/>
                <c:pt idx="0">
                  <c:v>Proporción de M. tuberculosis detectado resistente a H</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28731272"/>
        <c:axId val="328732056"/>
      </c:barChart>
      <c:catAx>
        <c:axId val="328731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32056"/>
        <c:crosses val="autoZero"/>
        <c:auto val="1"/>
        <c:lblAlgn val="ctr"/>
        <c:lblOffset val="100"/>
        <c:noMultiLvlLbl val="0"/>
      </c:catAx>
      <c:valAx>
        <c:axId val="328732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31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'4-CD_Lab-RegFisVSCons_Den'!$T$635</c:f>
              <c:strCache>
                <c:ptCount val="1"/>
                <c:pt idx="0">
                  <c:v>Proporción de M. tuberculosis detectado resistente a HyR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28741072"/>
        <c:axId val="328747736"/>
      </c:barChart>
      <c:catAx>
        <c:axId val="328741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7736"/>
        <c:crosses val="autoZero"/>
        <c:auto val="1"/>
        <c:lblAlgn val="ctr"/>
        <c:lblOffset val="100"/>
        <c:noMultiLvlLbl val="0"/>
      </c:catAx>
      <c:valAx>
        <c:axId val="328747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'4-CD_Lab-RegFisVSCons_Den'!$U$635</c:f>
              <c:strCache>
                <c:ptCount val="1"/>
                <c:pt idx="0">
                  <c:v>Proporción de M. tuberculosis detectado con resistencia a fármacos indeterminada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28752832"/>
        <c:axId val="328751264"/>
      </c:barChart>
      <c:catAx>
        <c:axId val="328752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51264"/>
        <c:crosses val="autoZero"/>
        <c:auto val="1"/>
        <c:lblAlgn val="ctr"/>
        <c:lblOffset val="100"/>
        <c:noMultiLvlLbl val="0"/>
      </c:catAx>
      <c:valAx>
        <c:axId val="328751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'4-CD_Lab-RegFisVSCons_Den'!$V$635</c:f>
              <c:strCache>
                <c:ptCount val="1"/>
                <c:pt idx="0">
                  <c:v>Proporción de M. tuberculosis no detectado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28748128"/>
        <c:axId val="328741464"/>
      </c:barChart>
      <c:catAx>
        <c:axId val="32874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1464"/>
        <c:crosses val="autoZero"/>
        <c:auto val="1"/>
        <c:lblAlgn val="ctr"/>
        <c:lblOffset val="100"/>
        <c:noMultiLvlLbl val="0"/>
      </c:catAx>
      <c:valAx>
        <c:axId val="328741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'1-CD_Lab-RegFisVSBD_Num'!$AV$635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429768736"/>
        <c:axId val="429769128"/>
      </c:barChart>
      <c:catAx>
        <c:axId val="42976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9128"/>
        <c:crosses val="autoZero"/>
        <c:auto val="1"/>
        <c:lblAlgn val="ctr"/>
        <c:lblOffset val="100"/>
        <c:noMultiLvlLbl val="0"/>
      </c:catAx>
      <c:valAx>
        <c:axId val="429769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'4-CD_Lab-RegFisVSCons_Den'!$W$635</c:f>
              <c:strCache>
                <c:ptCount val="1"/>
                <c:pt idx="0">
                  <c:v>Proporción de errores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28750088"/>
        <c:axId val="328745384"/>
      </c:barChart>
      <c:catAx>
        <c:axId val="328750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5384"/>
        <c:crosses val="autoZero"/>
        <c:auto val="1"/>
        <c:lblAlgn val="ctr"/>
        <c:lblOffset val="100"/>
        <c:noMultiLvlLbl val="0"/>
      </c:catAx>
      <c:valAx>
        <c:axId val="328745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0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'4-CD_Lab-RegFisVSCons_Den'!$X$635</c:f>
              <c:strCache>
                <c:ptCount val="1"/>
                <c:pt idx="0">
                  <c:v>Proporción de resultados inválidos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28741856"/>
        <c:axId val="328751656"/>
      </c:barChart>
      <c:catAx>
        <c:axId val="328741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1656"/>
        <c:crosses val="autoZero"/>
        <c:auto val="1"/>
        <c:lblAlgn val="ctr"/>
        <c:lblOffset val="100"/>
        <c:noMultiLvlLbl val="0"/>
      </c:catAx>
      <c:valAx>
        <c:axId val="328751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1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28748520"/>
        <c:axId val="328746952"/>
      </c:barChart>
      <c:catAx>
        <c:axId val="32874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6952"/>
        <c:crosses val="autoZero"/>
        <c:auto val="1"/>
        <c:lblAlgn val="ctr"/>
        <c:lblOffset val="100"/>
        <c:noMultiLvlLbl val="0"/>
      </c:catAx>
      <c:valAx>
        <c:axId val="328746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8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28743032"/>
        <c:axId val="328749304"/>
      </c:barChart>
      <c:catAx>
        <c:axId val="328743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9304"/>
        <c:crosses val="autoZero"/>
        <c:auto val="1"/>
        <c:lblAlgn val="ctr"/>
        <c:lblOffset val="100"/>
        <c:noMultiLvlLbl val="0"/>
      </c:catAx>
      <c:valAx>
        <c:axId val="328749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3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28752440"/>
        <c:axId val="328743816"/>
      </c:barChart>
      <c:catAx>
        <c:axId val="328752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3816"/>
        <c:crosses val="autoZero"/>
        <c:auto val="1"/>
        <c:lblAlgn val="ctr"/>
        <c:lblOffset val="100"/>
        <c:noMultiLvlLbl val="0"/>
      </c:catAx>
      <c:valAx>
        <c:axId val="328743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2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'4-CD_Lab-RegFisVSCons_Den'!$AB$635</c:f>
              <c:strCache>
                <c:ptCount val="1"/>
                <c:pt idx="0">
                  <c:v>Proporción de M. tuberculosis Sensible a fluoroquinolonas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28744208"/>
        <c:axId val="328748912"/>
      </c:barChart>
      <c:catAx>
        <c:axId val="328744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8912"/>
        <c:crosses val="autoZero"/>
        <c:auto val="1"/>
        <c:lblAlgn val="ctr"/>
        <c:lblOffset val="100"/>
        <c:noMultiLvlLbl val="0"/>
      </c:catAx>
      <c:valAx>
        <c:axId val="328748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'4-CD_Lab-RegFisVSCons_Den'!$AC$635</c:f>
              <c:strCache>
                <c:ptCount val="1"/>
                <c:pt idx="0">
                  <c:v>Proporción de M. tuberculosis Resistente a fluoroquinolonas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28744992"/>
        <c:axId val="328745776"/>
      </c:barChart>
      <c:catAx>
        <c:axId val="32874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45776"/>
        <c:crosses val="autoZero"/>
        <c:auto val="1"/>
        <c:lblAlgn val="ctr"/>
        <c:lblOffset val="100"/>
        <c:noMultiLvlLbl val="0"/>
      </c:catAx>
      <c:valAx>
        <c:axId val="328745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4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28750480"/>
        <c:axId val="328750872"/>
      </c:barChart>
      <c:catAx>
        <c:axId val="328750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0872"/>
        <c:crosses val="autoZero"/>
        <c:auto val="1"/>
        <c:lblAlgn val="ctr"/>
        <c:lblOffset val="100"/>
        <c:noMultiLvlLbl val="0"/>
      </c:catAx>
      <c:valAx>
        <c:axId val="32875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0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28754792"/>
        <c:axId val="328756360"/>
      </c:barChart>
      <c:catAx>
        <c:axId val="328754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6360"/>
        <c:crosses val="autoZero"/>
        <c:auto val="1"/>
        <c:lblAlgn val="ctr"/>
        <c:lblOffset val="100"/>
        <c:noMultiLvlLbl val="0"/>
      </c:catAx>
      <c:valAx>
        <c:axId val="328756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'4-CD_Lab-RegFisVSCons_Den'!$AF$635</c:f>
              <c:strCache>
                <c:ptCount val="1"/>
                <c:pt idx="0">
                  <c:v>Tiempo de respuesta del laboratorio en las pruebas moleculares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28754008"/>
        <c:axId val="328755184"/>
      </c:barChart>
      <c:catAx>
        <c:axId val="328754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5184"/>
        <c:crosses val="autoZero"/>
        <c:auto val="1"/>
        <c:lblAlgn val="ctr"/>
        <c:lblOffset val="100"/>
        <c:noMultiLvlLbl val="0"/>
      </c:catAx>
      <c:valAx>
        <c:axId val="328755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4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'1-CD_Lab-RegFisVSBD_Num'!$AW$635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429760896"/>
        <c:axId val="429761288"/>
      </c:barChart>
      <c:catAx>
        <c:axId val="42976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1288"/>
        <c:crosses val="autoZero"/>
        <c:auto val="1"/>
        <c:lblAlgn val="ctr"/>
        <c:lblOffset val="100"/>
        <c:noMultiLvlLbl val="0"/>
      </c:catAx>
      <c:valAx>
        <c:axId val="429761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'4-CD_Lab-RegFisVSCons_Den'!$AG$635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28764592"/>
        <c:axId val="328760672"/>
      </c:barChart>
      <c:catAx>
        <c:axId val="32876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0672"/>
        <c:crosses val="autoZero"/>
        <c:auto val="1"/>
        <c:lblAlgn val="ctr"/>
        <c:lblOffset val="100"/>
        <c:noMultiLvlLbl val="0"/>
      </c:catAx>
      <c:valAx>
        <c:axId val="328760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'4-CD_Lab-RegFisVSCons_Den'!$AH$635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28755968"/>
        <c:axId val="328760280"/>
      </c:barChart>
      <c:catAx>
        <c:axId val="32875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0280"/>
        <c:crosses val="autoZero"/>
        <c:auto val="1"/>
        <c:lblAlgn val="ctr"/>
        <c:lblOffset val="100"/>
        <c:noMultiLvlLbl val="0"/>
      </c:catAx>
      <c:valAx>
        <c:axId val="328760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5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'4-CD_Lab-RegFisVSCons_Den'!$AI$635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28761064"/>
        <c:axId val="328761848"/>
      </c:barChart>
      <c:catAx>
        <c:axId val="328761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1848"/>
        <c:crosses val="autoZero"/>
        <c:auto val="1"/>
        <c:lblAlgn val="ctr"/>
        <c:lblOffset val="100"/>
        <c:noMultiLvlLbl val="0"/>
      </c:catAx>
      <c:valAx>
        <c:axId val="328761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1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'4-CD_Lab-RegFisVSCons_Den'!$AJ$635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28758712"/>
        <c:axId val="328759104"/>
      </c:barChart>
      <c:catAx>
        <c:axId val="328758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9104"/>
        <c:crosses val="autoZero"/>
        <c:auto val="1"/>
        <c:lblAlgn val="ctr"/>
        <c:lblOffset val="100"/>
        <c:noMultiLvlLbl val="0"/>
      </c:catAx>
      <c:valAx>
        <c:axId val="328759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8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'4-CD_Lab-RegFisVSCons_Den'!$AL$635</c:f>
              <c:strCache>
                <c:ptCount val="1"/>
                <c:pt idx="0">
                  <c:v>Porcentaje de muestras baciloscopia positiva y cultivo negativo</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28755576"/>
        <c:axId val="328764984"/>
      </c:barChart>
      <c:catAx>
        <c:axId val="328755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4984"/>
        <c:crosses val="autoZero"/>
        <c:auto val="1"/>
        <c:lblAlgn val="ctr"/>
        <c:lblOffset val="100"/>
        <c:noMultiLvlLbl val="0"/>
      </c:catAx>
      <c:valAx>
        <c:axId val="328764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5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28761456"/>
        <c:axId val="328762632"/>
      </c:barChart>
      <c:catAx>
        <c:axId val="32876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2632"/>
        <c:crosses val="autoZero"/>
        <c:auto val="1"/>
        <c:lblAlgn val="ctr"/>
        <c:lblOffset val="100"/>
        <c:noMultiLvlLbl val="0"/>
      </c:catAx>
      <c:valAx>
        <c:axId val="328762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28765768"/>
        <c:axId val="328756752"/>
      </c:barChart>
      <c:catAx>
        <c:axId val="328765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6752"/>
        <c:crosses val="autoZero"/>
        <c:auto val="1"/>
        <c:lblAlgn val="ctr"/>
        <c:lblOffset val="100"/>
        <c:noMultiLvlLbl val="0"/>
      </c:catAx>
      <c:valAx>
        <c:axId val="328756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5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28757144"/>
        <c:axId val="328763024"/>
      </c:barChart>
      <c:catAx>
        <c:axId val="328757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3024"/>
        <c:crosses val="autoZero"/>
        <c:auto val="1"/>
        <c:lblAlgn val="ctr"/>
        <c:lblOffset val="100"/>
        <c:noMultiLvlLbl val="0"/>
      </c:catAx>
      <c:valAx>
        <c:axId val="328763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57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'4-CD_Lab-RegFisVSCons_Den'!$AP$635</c:f>
              <c:strCache>
                <c:ptCount val="1"/>
                <c:pt idx="0">
                  <c:v>Tiempo de respuesta del laboratorio en los resultados del cultivo</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28763416"/>
        <c:axId val="328757536"/>
      </c:barChart>
      <c:catAx>
        <c:axId val="328763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57536"/>
        <c:crosses val="autoZero"/>
        <c:auto val="1"/>
        <c:lblAlgn val="ctr"/>
        <c:lblOffset val="100"/>
        <c:noMultiLvlLbl val="0"/>
      </c:catAx>
      <c:valAx>
        <c:axId val="32875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3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28777920"/>
        <c:axId val="328777528"/>
      </c:barChart>
      <c:catAx>
        <c:axId val="328777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7528"/>
        <c:crosses val="autoZero"/>
        <c:auto val="1"/>
        <c:lblAlgn val="ctr"/>
        <c:lblOffset val="100"/>
        <c:noMultiLvlLbl val="0"/>
      </c:catAx>
      <c:valAx>
        <c:axId val="328777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7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429763248"/>
        <c:axId val="429767560"/>
      </c:barChart>
      <c:catAx>
        <c:axId val="429763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7560"/>
        <c:crosses val="autoZero"/>
        <c:auto val="1"/>
        <c:lblAlgn val="ctr"/>
        <c:lblOffset val="100"/>
        <c:noMultiLvlLbl val="0"/>
      </c:catAx>
      <c:valAx>
        <c:axId val="429767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28778312"/>
        <c:axId val="328775568"/>
      </c:barChart>
      <c:catAx>
        <c:axId val="328778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5568"/>
        <c:crosses val="autoZero"/>
        <c:auto val="1"/>
        <c:lblAlgn val="ctr"/>
        <c:lblOffset val="100"/>
        <c:noMultiLvlLbl val="0"/>
      </c:catAx>
      <c:valAx>
        <c:axId val="328775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8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'4-CD_Lab-RegFisVSCons_Den'!$AS$635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28766160"/>
        <c:axId val="328772040"/>
      </c:barChart>
      <c:catAx>
        <c:axId val="328766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2040"/>
        <c:crosses val="autoZero"/>
        <c:auto val="1"/>
        <c:lblAlgn val="ctr"/>
        <c:lblOffset val="100"/>
        <c:noMultiLvlLbl val="0"/>
      </c:catAx>
      <c:valAx>
        <c:axId val="328772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'4-CD_Lab-RegFisVSCons_Den'!$AT$635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28774000"/>
        <c:axId val="328772432"/>
      </c:barChart>
      <c:catAx>
        <c:axId val="328774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2432"/>
        <c:crosses val="autoZero"/>
        <c:auto val="1"/>
        <c:lblAlgn val="ctr"/>
        <c:lblOffset val="100"/>
        <c:noMultiLvlLbl val="0"/>
      </c:catAx>
      <c:valAx>
        <c:axId val="328772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'4-CD_Lab-RegFisVSCons_Den'!$AU$635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28773216"/>
        <c:axId val="328766944"/>
      </c:barChart>
      <c:catAx>
        <c:axId val="328773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66944"/>
        <c:crosses val="autoZero"/>
        <c:auto val="1"/>
        <c:lblAlgn val="ctr"/>
        <c:lblOffset val="100"/>
        <c:noMultiLvlLbl val="0"/>
      </c:catAx>
      <c:valAx>
        <c:axId val="32876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'4-CD_Lab-RegFisVSCons_Den'!$AV$635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28775960"/>
        <c:axId val="328776744"/>
      </c:barChart>
      <c:catAx>
        <c:axId val="328775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6744"/>
        <c:crosses val="autoZero"/>
        <c:auto val="1"/>
        <c:lblAlgn val="ctr"/>
        <c:lblOffset val="100"/>
        <c:noMultiLvlLbl val="0"/>
      </c:catAx>
      <c:valAx>
        <c:axId val="328776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5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'4-CD_Lab-RegFisVSCons_Den'!$AW$635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28774392"/>
        <c:axId val="328773608"/>
      </c:barChart>
      <c:catAx>
        <c:axId val="328774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3608"/>
        <c:crosses val="autoZero"/>
        <c:auto val="1"/>
        <c:lblAlgn val="ctr"/>
        <c:lblOffset val="100"/>
        <c:noMultiLvlLbl val="0"/>
      </c:catAx>
      <c:valAx>
        <c:axId val="328773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4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28767728"/>
        <c:axId val="328770864"/>
      </c:barChart>
      <c:catAx>
        <c:axId val="32876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0864"/>
        <c:crosses val="autoZero"/>
        <c:auto val="1"/>
        <c:lblAlgn val="ctr"/>
        <c:lblOffset val="100"/>
        <c:noMultiLvlLbl val="0"/>
      </c:catAx>
      <c:valAx>
        <c:axId val="328770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28776352"/>
        <c:axId val="328777136"/>
      </c:barChart>
      <c:catAx>
        <c:axId val="328776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7136"/>
        <c:crosses val="autoZero"/>
        <c:auto val="1"/>
        <c:lblAlgn val="ctr"/>
        <c:lblOffset val="100"/>
        <c:noMultiLvlLbl val="0"/>
      </c:catAx>
      <c:valAx>
        <c:axId val="328777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28769688"/>
        <c:axId val="328770080"/>
      </c:barChart>
      <c:catAx>
        <c:axId val="328769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70080"/>
        <c:crosses val="autoZero"/>
        <c:auto val="1"/>
        <c:lblAlgn val="ctr"/>
        <c:lblOffset val="100"/>
        <c:noMultiLvlLbl val="0"/>
      </c:catAx>
      <c:valAx>
        <c:axId val="328770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69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'4-CD_Lab-RegFisVSCons_Den'!$BB$635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28770472"/>
        <c:axId val="328780272"/>
      </c:barChart>
      <c:catAx>
        <c:axId val="32877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0272"/>
        <c:crosses val="autoZero"/>
        <c:auto val="1"/>
        <c:lblAlgn val="ctr"/>
        <c:lblOffset val="100"/>
        <c:noMultiLvlLbl val="0"/>
      </c:catAx>
      <c:valAx>
        <c:axId val="328780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429765992"/>
        <c:axId val="429758936"/>
      </c:barChart>
      <c:catAx>
        <c:axId val="429765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8936"/>
        <c:crosses val="autoZero"/>
        <c:auto val="1"/>
        <c:lblAlgn val="ctr"/>
        <c:lblOffset val="100"/>
        <c:noMultiLvlLbl val="0"/>
      </c:catAx>
      <c:valAx>
        <c:axId val="429758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'4-CD_Lab-RegFisVSCons_Den'!$BC$635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28788504"/>
        <c:axId val="328786936"/>
      </c:barChart>
      <c:catAx>
        <c:axId val="328788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6936"/>
        <c:crosses val="autoZero"/>
        <c:auto val="1"/>
        <c:lblAlgn val="ctr"/>
        <c:lblOffset val="100"/>
        <c:noMultiLvlLbl val="0"/>
      </c:catAx>
      <c:valAx>
        <c:axId val="32878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8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'4-CD_Lab-RegFisVSCons_Den'!$BD$635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28790072"/>
        <c:axId val="328783408"/>
      </c:barChart>
      <c:catAx>
        <c:axId val="328790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3408"/>
        <c:crosses val="autoZero"/>
        <c:auto val="1"/>
        <c:lblAlgn val="ctr"/>
        <c:lblOffset val="100"/>
        <c:noMultiLvlLbl val="0"/>
      </c:catAx>
      <c:valAx>
        <c:axId val="328783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0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'4-CD_Lab-RegFisVSCons_Den'!$BE$635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28783800"/>
        <c:axId val="328787328"/>
      </c:barChart>
      <c:catAx>
        <c:axId val="32878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7328"/>
        <c:crosses val="autoZero"/>
        <c:auto val="1"/>
        <c:lblAlgn val="ctr"/>
        <c:lblOffset val="100"/>
        <c:noMultiLvlLbl val="0"/>
      </c:catAx>
      <c:valAx>
        <c:axId val="328787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28781448"/>
        <c:axId val="328781840"/>
      </c:barChart>
      <c:catAx>
        <c:axId val="328781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1840"/>
        <c:crosses val="autoZero"/>
        <c:auto val="1"/>
        <c:lblAlgn val="ctr"/>
        <c:lblOffset val="100"/>
        <c:noMultiLvlLbl val="0"/>
      </c:catAx>
      <c:valAx>
        <c:axId val="32878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28779096"/>
        <c:axId val="328789288"/>
      </c:barChart>
      <c:catAx>
        <c:axId val="32877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9288"/>
        <c:crosses val="autoZero"/>
        <c:auto val="1"/>
        <c:lblAlgn val="ctr"/>
        <c:lblOffset val="100"/>
        <c:noMultiLvlLbl val="0"/>
      </c:catAx>
      <c:valAx>
        <c:axId val="328789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9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28782624"/>
        <c:axId val="328782232"/>
      </c:barChart>
      <c:catAx>
        <c:axId val="328782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2232"/>
        <c:crosses val="autoZero"/>
        <c:auto val="1"/>
        <c:lblAlgn val="ctr"/>
        <c:lblOffset val="100"/>
        <c:noMultiLvlLbl val="0"/>
      </c:catAx>
      <c:valAx>
        <c:axId val="328782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2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28785368"/>
        <c:axId val="328783016"/>
      </c:barChart>
      <c:catAx>
        <c:axId val="32878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3016"/>
        <c:crosses val="autoZero"/>
        <c:auto val="1"/>
        <c:lblAlgn val="ctr"/>
        <c:lblOffset val="100"/>
        <c:noMultiLvlLbl val="0"/>
      </c:catAx>
      <c:valAx>
        <c:axId val="328783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5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'4-CD_Lab-RegFisVSCons_Den'!$BJ$635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28788896"/>
        <c:axId val="328785760"/>
      </c:barChart>
      <c:catAx>
        <c:axId val="32878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5760"/>
        <c:crosses val="autoZero"/>
        <c:auto val="1"/>
        <c:lblAlgn val="ctr"/>
        <c:lblOffset val="100"/>
        <c:noMultiLvlLbl val="0"/>
      </c:catAx>
      <c:valAx>
        <c:axId val="328785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'4-CD_Lab-RegFisVSCons_Den'!$BK$635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28779488"/>
        <c:axId val="328784584"/>
      </c:barChart>
      <c:catAx>
        <c:axId val="32877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84584"/>
        <c:crosses val="autoZero"/>
        <c:auto val="1"/>
        <c:lblAlgn val="ctr"/>
        <c:lblOffset val="100"/>
        <c:noMultiLvlLbl val="0"/>
      </c:catAx>
      <c:valAx>
        <c:axId val="328784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7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'4-CD_Lab-RegFisVSCons_Den'!$BL$635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28789680"/>
        <c:axId val="328790856"/>
      </c:barChart>
      <c:catAx>
        <c:axId val="328789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0856"/>
        <c:crosses val="autoZero"/>
        <c:auto val="1"/>
        <c:lblAlgn val="ctr"/>
        <c:lblOffset val="100"/>
        <c:noMultiLvlLbl val="0"/>
      </c:catAx>
      <c:valAx>
        <c:axId val="328790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8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429761680"/>
        <c:axId val="429759328"/>
      </c:barChart>
      <c:catAx>
        <c:axId val="42976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9328"/>
        <c:crosses val="autoZero"/>
        <c:auto val="1"/>
        <c:lblAlgn val="ctr"/>
        <c:lblOffset val="100"/>
        <c:noMultiLvlLbl val="0"/>
      </c:catAx>
      <c:valAx>
        <c:axId val="429759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'4-CD_Lab-RegFisVSCons_Den'!$BM$635</c:f>
              <c:strCache>
                <c:ptCount val="1"/>
              </c:strCache>
            </c:strRef>
          </c:tx>
          <c:spPr>
            <a:solidFill>
              <a:schemeClr val="accent1"/>
            </a:solidFill>
            <a:ln>
              <a:noFill/>
            </a:ln>
            <a:effectLst/>
          </c:spPr>
          <c:invertIfNegative val="0"/>
          <c:cat>
            <c:strRef>
              <c:f>'4-CD_Lab-RegFisVSCons_Den'!$B$655:$B$664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'4-CD_Lab-RegFisVSCons_Den'!$BM$655:$BM$664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28799088"/>
        <c:axId val="328795560"/>
      </c:barChart>
      <c:catAx>
        <c:axId val="328799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5560"/>
        <c:crosses val="autoZero"/>
        <c:auto val="1"/>
        <c:lblAlgn val="ctr"/>
        <c:lblOffset val="100"/>
        <c:noMultiLvlLbl val="0"/>
      </c:catAx>
      <c:valAx>
        <c:axId val="328795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'5-CD_Lab-RegBDVSCons_Num'!$C$635</c:f>
              <c:strCache>
                <c:ptCount val="1"/>
                <c:pt idx="0">
                  <c:v>Número de baciloscopias realizadas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28797520"/>
        <c:axId val="328799872"/>
      </c:barChart>
      <c:catAx>
        <c:axId val="32879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9872"/>
        <c:crosses val="autoZero"/>
        <c:auto val="1"/>
        <c:lblAlgn val="ctr"/>
        <c:lblOffset val="100"/>
        <c:noMultiLvlLbl val="0"/>
      </c:catAx>
      <c:valAx>
        <c:axId val="328799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9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'5-CD_Lab-RegBDVSCons_Num'!$D$635</c:f>
              <c:strCache>
                <c:ptCount val="1"/>
                <c:pt idx="0">
                  <c:v>Porcentaje de baciloscopias de diagnóstico positivas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28802224"/>
        <c:axId val="328798696"/>
      </c:barChart>
      <c:catAx>
        <c:axId val="32880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8696"/>
        <c:crosses val="autoZero"/>
        <c:auto val="1"/>
        <c:lblAlgn val="ctr"/>
        <c:lblOffset val="100"/>
        <c:noMultiLvlLbl val="0"/>
      </c:catAx>
      <c:valAx>
        <c:axId val="32879869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'5-CD_Lab-RegBDVSCons_Num'!$E$635</c:f>
              <c:strCache>
                <c:ptCount val="1"/>
                <c:pt idx="0">
                  <c:v>Porcentaje de baciloscopias de control de tratamiento positiva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28800264"/>
        <c:axId val="328791248"/>
      </c:barChart>
      <c:catAx>
        <c:axId val="328800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28791248"/>
        <c:crosses val="autoZero"/>
        <c:auto val="1"/>
        <c:lblAlgn val="ctr"/>
        <c:lblOffset val="100"/>
        <c:noMultiLvlLbl val="0"/>
      </c:catAx>
      <c:valAx>
        <c:axId val="328791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0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'5-CD_Lab-RegBDVSCons_Num'!$F$635</c:f>
              <c:strCache>
                <c:ptCount val="1"/>
                <c:pt idx="0">
                  <c:v>Porcentaje de casos presuntivos examinados con baciloscopia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28799480"/>
        <c:axId val="328794776"/>
      </c:barChart>
      <c:catAx>
        <c:axId val="328799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4776"/>
        <c:crosses val="autoZero"/>
        <c:auto val="1"/>
        <c:lblAlgn val="ctr"/>
        <c:lblOffset val="100"/>
        <c:noMultiLvlLbl val="0"/>
      </c:catAx>
      <c:valAx>
        <c:axId val="32879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9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'5-CD_Lab-RegBDVSCons_Num'!$G$635</c:f>
              <c:strCache>
                <c:ptCount val="1"/>
                <c:pt idx="0">
                  <c:v>Porcentaje de casos diagnosticados por baciloscopia entre los casos presuntivos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28801440"/>
        <c:axId val="328793992"/>
      </c:barChart>
      <c:catAx>
        <c:axId val="328801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3992"/>
        <c:crosses val="autoZero"/>
        <c:auto val="1"/>
        <c:lblAlgn val="ctr"/>
        <c:lblOffset val="100"/>
        <c:noMultiLvlLbl val="0"/>
      </c:catAx>
      <c:valAx>
        <c:axId val="328793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2880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'5-CD_Lab-RegBDVSCons_Num'!$H$635</c:f>
              <c:strCache>
                <c:ptCount val="1"/>
                <c:pt idx="0">
                  <c:v>Proporción de muestras deficientes entre las baciloscopias de diagnóstico</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28797912"/>
        <c:axId val="328792816"/>
      </c:barChart>
      <c:catAx>
        <c:axId val="328797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2816"/>
        <c:crosses val="autoZero"/>
        <c:auto val="1"/>
        <c:lblAlgn val="ctr"/>
        <c:lblOffset val="100"/>
        <c:noMultiLvlLbl val="0"/>
      </c:catAx>
      <c:valAx>
        <c:axId val="3287928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2879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'5-CD_Lab-RegBDVSCons_Num'!$I$635</c:f>
              <c:strCache>
                <c:ptCount val="1"/>
                <c:pt idx="0">
                  <c:v>Carga de trabajo</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28793208"/>
        <c:axId val="328795168"/>
      </c:barChart>
      <c:catAx>
        <c:axId val="328793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5168"/>
        <c:crosses val="autoZero"/>
        <c:auto val="1"/>
        <c:lblAlgn val="ctr"/>
        <c:lblOffset val="100"/>
        <c:noMultiLvlLbl val="0"/>
      </c:catAx>
      <c:valAx>
        <c:axId val="328795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3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28796736"/>
        <c:axId val="328796344"/>
      </c:barChart>
      <c:catAx>
        <c:axId val="328796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6344"/>
        <c:crosses val="autoZero"/>
        <c:auto val="1"/>
        <c:lblAlgn val="ctr"/>
        <c:lblOffset val="100"/>
        <c:noMultiLvlLbl val="0"/>
      </c:catAx>
      <c:valAx>
        <c:axId val="328796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'5-CD_Lab-RegBDVSCons_Num'!$K$635</c:f>
              <c:strCache>
                <c:ptCount val="1"/>
                <c:pt idx="0">
                  <c:v>Tiempo de respuesta del laboratorio en el informe del resultado de la baciloscopia</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28801832"/>
        <c:axId val="328802616"/>
      </c:barChart>
      <c:catAx>
        <c:axId val="32880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2616"/>
        <c:crosses val="autoZero"/>
        <c:auto val="1"/>
        <c:lblAlgn val="ctr"/>
        <c:lblOffset val="100"/>
        <c:noMultiLvlLbl val="0"/>
      </c:catAx>
      <c:valAx>
        <c:axId val="328802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'1-CD_Lab-RegFisVSBD_Num'!$BB$635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429762464"/>
        <c:axId val="429764032"/>
      </c:barChart>
      <c:catAx>
        <c:axId val="429762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64032"/>
        <c:crosses val="autoZero"/>
        <c:auto val="1"/>
        <c:lblAlgn val="ctr"/>
        <c:lblOffset val="100"/>
        <c:noMultiLvlLbl val="0"/>
      </c:catAx>
      <c:valAx>
        <c:axId val="429764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'5-CD_Lab-RegBDVSCons_Num'!$L$635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28792032"/>
        <c:axId val="328792424"/>
      </c:barChart>
      <c:catAx>
        <c:axId val="32879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792424"/>
        <c:crosses val="autoZero"/>
        <c:auto val="1"/>
        <c:lblAlgn val="ctr"/>
        <c:lblOffset val="100"/>
        <c:noMultiLvlLbl val="0"/>
      </c:catAx>
      <c:valAx>
        <c:axId val="328792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79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'5-CD_Lab-RegBDVSCons_Num'!$M$635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28803792"/>
        <c:axId val="328804184"/>
      </c:barChart>
      <c:catAx>
        <c:axId val="32880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4184"/>
        <c:crosses val="autoZero"/>
        <c:auto val="1"/>
        <c:lblAlgn val="ctr"/>
        <c:lblOffset val="100"/>
        <c:noMultiLvlLbl val="0"/>
      </c:catAx>
      <c:valAx>
        <c:axId val="328804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'5-CD_Lab-RegBDVSCons_Num'!$N$635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28804968"/>
        <c:axId val="328805752"/>
      </c:barChart>
      <c:catAx>
        <c:axId val="328804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28805752"/>
        <c:crosses val="autoZero"/>
        <c:auto val="1"/>
        <c:lblAlgn val="ctr"/>
        <c:lblOffset val="100"/>
        <c:noMultiLvlLbl val="0"/>
      </c:catAx>
      <c:valAx>
        <c:axId val="328805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28804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'5-CD_Lab-RegBDVSCons_Num'!$P$635</c:f>
              <c:strCache>
                <c:ptCount val="1"/>
                <c:pt idx="0">
                  <c:v>Número de pruebas rápidas realizadas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533833208"/>
        <c:axId val="533834776"/>
      </c:barChart>
      <c:catAx>
        <c:axId val="533833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4776"/>
        <c:crosses val="autoZero"/>
        <c:auto val="1"/>
        <c:lblAlgn val="ctr"/>
        <c:lblOffset val="100"/>
        <c:noMultiLvlLbl val="0"/>
      </c:catAx>
      <c:valAx>
        <c:axId val="533834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3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'5-CD_Lab-RegBDVSCons_Num'!$Q$635</c:f>
              <c:strCache>
                <c:ptCount val="1"/>
                <c:pt idx="0">
                  <c:v>Proporción de M. tuberculosis detectado sensible a fármacos R, H o HyR</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533832032"/>
        <c:axId val="533832424"/>
      </c:barChart>
      <c:catAx>
        <c:axId val="53383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2424"/>
        <c:crosses val="autoZero"/>
        <c:auto val="1"/>
        <c:lblAlgn val="ctr"/>
        <c:lblOffset val="100"/>
        <c:noMultiLvlLbl val="0"/>
      </c:catAx>
      <c:valAx>
        <c:axId val="533832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'5-CD_Lab-RegBDVSCons_Num'!$R$635</c:f>
              <c:strCache>
                <c:ptCount val="1"/>
                <c:pt idx="0">
                  <c:v>Proporción de M. tuberculosis detectado resistente a R</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533832816"/>
        <c:axId val="533833600"/>
      </c:barChart>
      <c:catAx>
        <c:axId val="533832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3600"/>
        <c:crosses val="autoZero"/>
        <c:auto val="1"/>
        <c:lblAlgn val="ctr"/>
        <c:lblOffset val="100"/>
        <c:noMultiLvlLbl val="0"/>
      </c:catAx>
      <c:valAx>
        <c:axId val="533833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2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'5-CD_Lab-RegBDVSCons_Num'!$S$635</c:f>
              <c:strCache>
                <c:ptCount val="1"/>
                <c:pt idx="0">
                  <c:v>Proporción de M. tuberculosis detectado resistente a H</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533829680"/>
        <c:axId val="533835952"/>
      </c:barChart>
      <c:catAx>
        <c:axId val="533829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5952"/>
        <c:crosses val="autoZero"/>
        <c:auto val="1"/>
        <c:lblAlgn val="ctr"/>
        <c:lblOffset val="100"/>
        <c:noMultiLvlLbl val="0"/>
      </c:catAx>
      <c:valAx>
        <c:axId val="533835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'5-CD_Lab-RegBDVSCons_Num'!$T$635</c:f>
              <c:strCache>
                <c:ptCount val="1"/>
                <c:pt idx="0">
                  <c:v>Proporción de M. tuberculosis detectado resistente a HyR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533837912"/>
        <c:axId val="533833992"/>
      </c:barChart>
      <c:catAx>
        <c:axId val="533837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3992"/>
        <c:crosses val="autoZero"/>
        <c:auto val="1"/>
        <c:lblAlgn val="ctr"/>
        <c:lblOffset val="100"/>
        <c:noMultiLvlLbl val="0"/>
      </c:catAx>
      <c:valAx>
        <c:axId val="533833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'5-CD_Lab-RegBDVSCons_Num'!$U$635</c:f>
              <c:strCache>
                <c:ptCount val="1"/>
                <c:pt idx="0">
                  <c:v>Proporción de M. tuberculosis detectado con resistencia a fármacos indeterminada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533831248"/>
        <c:axId val="533836736"/>
      </c:barChart>
      <c:catAx>
        <c:axId val="533831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36736"/>
        <c:crosses val="autoZero"/>
        <c:auto val="1"/>
        <c:lblAlgn val="ctr"/>
        <c:lblOffset val="100"/>
        <c:noMultiLvlLbl val="0"/>
      </c:catAx>
      <c:valAx>
        <c:axId val="533836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1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'5-CD_Lab-RegBDVSCons_Num'!$V$635</c:f>
              <c:strCache>
                <c:ptCount val="1"/>
                <c:pt idx="0">
                  <c:v>Proporción de M. tuberculosis no detectado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533829288"/>
        <c:axId val="533830856"/>
      </c:barChart>
      <c:catAx>
        <c:axId val="533829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0856"/>
        <c:crosses val="autoZero"/>
        <c:auto val="1"/>
        <c:lblAlgn val="ctr"/>
        <c:lblOffset val="100"/>
        <c:noMultiLvlLbl val="0"/>
      </c:catAx>
      <c:valAx>
        <c:axId val="533830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9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'1-CD_Lab-RegFisVSBD_Num'!$G$635</c:f>
              <c:strCache>
                <c:ptCount val="1"/>
                <c:pt idx="0">
                  <c:v>Porcentaje de casos diagnosticados por baciloscopia entre los casos presuntivos
</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06975440"/>
        <c:axId val="306964856"/>
      </c:barChart>
      <c:catAx>
        <c:axId val="306975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4856"/>
        <c:crosses val="autoZero"/>
        <c:auto val="1"/>
        <c:lblAlgn val="ctr"/>
        <c:lblOffset val="100"/>
        <c:noMultiLvlLbl val="0"/>
      </c:catAx>
      <c:valAx>
        <c:axId val="306964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697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'1-CD_Lab-RegFisVSBD_Num'!$BC$635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429765208"/>
        <c:axId val="429759720"/>
      </c:barChart>
      <c:catAx>
        <c:axId val="429765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59720"/>
        <c:crosses val="autoZero"/>
        <c:auto val="1"/>
        <c:lblAlgn val="ctr"/>
        <c:lblOffset val="100"/>
        <c:noMultiLvlLbl val="0"/>
      </c:catAx>
      <c:valAx>
        <c:axId val="429759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'5-CD_Lab-RegBDVSCons_Num'!$W$635</c:f>
              <c:strCache>
                <c:ptCount val="1"/>
                <c:pt idx="0">
                  <c:v>Proporción de errores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533830464"/>
        <c:axId val="533831640"/>
      </c:barChart>
      <c:catAx>
        <c:axId val="533830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1640"/>
        <c:crosses val="autoZero"/>
        <c:auto val="1"/>
        <c:lblAlgn val="ctr"/>
        <c:lblOffset val="100"/>
        <c:noMultiLvlLbl val="0"/>
      </c:catAx>
      <c:valAx>
        <c:axId val="533831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0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'5-CD_Lab-RegBDVSCons_Num'!$X$635</c:f>
              <c:strCache>
                <c:ptCount val="1"/>
                <c:pt idx="0">
                  <c:v>Proporción de resultados inválidos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533830072"/>
        <c:axId val="533837520"/>
      </c:barChart>
      <c:catAx>
        <c:axId val="533830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7520"/>
        <c:crosses val="autoZero"/>
        <c:auto val="1"/>
        <c:lblAlgn val="ctr"/>
        <c:lblOffset val="100"/>
        <c:noMultiLvlLbl val="0"/>
      </c:catAx>
      <c:valAx>
        <c:axId val="533837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0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533838696"/>
        <c:axId val="533839088"/>
      </c:barChart>
      <c:catAx>
        <c:axId val="533838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39088"/>
        <c:crosses val="autoZero"/>
        <c:auto val="1"/>
        <c:lblAlgn val="ctr"/>
        <c:lblOffset val="100"/>
        <c:noMultiLvlLbl val="0"/>
      </c:catAx>
      <c:valAx>
        <c:axId val="533839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38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533828896"/>
        <c:axId val="533844184"/>
      </c:barChart>
      <c:catAx>
        <c:axId val="53382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4184"/>
        <c:crosses val="autoZero"/>
        <c:auto val="1"/>
        <c:lblAlgn val="ctr"/>
        <c:lblOffset val="100"/>
        <c:noMultiLvlLbl val="0"/>
      </c:catAx>
      <c:valAx>
        <c:axId val="533844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533846144"/>
        <c:axId val="533844968"/>
      </c:barChart>
      <c:catAx>
        <c:axId val="533846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4968"/>
        <c:crosses val="autoZero"/>
        <c:auto val="1"/>
        <c:lblAlgn val="ctr"/>
        <c:lblOffset val="100"/>
        <c:noMultiLvlLbl val="0"/>
      </c:catAx>
      <c:valAx>
        <c:axId val="533844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'5-CD_Lab-RegBDVSCons_Num'!$AB$635</c:f>
              <c:strCache>
                <c:ptCount val="1"/>
                <c:pt idx="0">
                  <c:v>Proporción de M. tuberculosis Sensible a fluoroquinolonas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533846536"/>
        <c:axId val="533851632"/>
      </c:barChart>
      <c:catAx>
        <c:axId val="533846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1632"/>
        <c:crosses val="autoZero"/>
        <c:auto val="1"/>
        <c:lblAlgn val="ctr"/>
        <c:lblOffset val="100"/>
        <c:noMultiLvlLbl val="0"/>
      </c:catAx>
      <c:valAx>
        <c:axId val="533851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'5-CD_Lab-RegBDVSCons_Num'!$AC$635</c:f>
              <c:strCache>
                <c:ptCount val="1"/>
                <c:pt idx="0">
                  <c:v>Proporción de M. tuberculosis Resistente a fluoroquinolonas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533846928"/>
        <c:axId val="533848104"/>
      </c:barChart>
      <c:catAx>
        <c:axId val="53384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8104"/>
        <c:crosses val="autoZero"/>
        <c:auto val="1"/>
        <c:lblAlgn val="ctr"/>
        <c:lblOffset val="100"/>
        <c:noMultiLvlLbl val="0"/>
      </c:catAx>
      <c:valAx>
        <c:axId val="533848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533851240"/>
        <c:axId val="533852416"/>
      </c:barChart>
      <c:catAx>
        <c:axId val="533851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2416"/>
        <c:crosses val="autoZero"/>
        <c:auto val="1"/>
        <c:lblAlgn val="ctr"/>
        <c:lblOffset val="100"/>
        <c:noMultiLvlLbl val="0"/>
      </c:catAx>
      <c:valAx>
        <c:axId val="533852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533845752"/>
        <c:axId val="533847320"/>
      </c:barChart>
      <c:catAx>
        <c:axId val="533845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7320"/>
        <c:crosses val="autoZero"/>
        <c:auto val="1"/>
        <c:lblAlgn val="ctr"/>
        <c:lblOffset val="100"/>
        <c:noMultiLvlLbl val="0"/>
      </c:catAx>
      <c:valAx>
        <c:axId val="533847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'5-CD_Lab-RegBDVSCons_Num'!$AF$635</c:f>
              <c:strCache>
                <c:ptCount val="1"/>
                <c:pt idx="0">
                  <c:v>Tiempo de respuesta del laboratorio en las pruebas moleculares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533848496"/>
        <c:axId val="533849280"/>
      </c:barChart>
      <c:catAx>
        <c:axId val="533848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9280"/>
        <c:crosses val="autoZero"/>
        <c:auto val="1"/>
        <c:lblAlgn val="ctr"/>
        <c:lblOffset val="100"/>
        <c:noMultiLvlLbl val="0"/>
      </c:catAx>
      <c:valAx>
        <c:axId val="533849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'1-CD_Lab-RegFisVSBD_Num'!$BD$635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429765600"/>
        <c:axId val="429781280"/>
      </c:barChart>
      <c:catAx>
        <c:axId val="429765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1280"/>
        <c:crosses val="autoZero"/>
        <c:auto val="1"/>
        <c:lblAlgn val="ctr"/>
        <c:lblOffset val="100"/>
        <c:noMultiLvlLbl val="0"/>
      </c:catAx>
      <c:valAx>
        <c:axId val="429781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'5-CD_Lab-RegBDVSCons_Num'!$AG$635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533841048"/>
        <c:axId val="533841440"/>
      </c:barChart>
      <c:catAx>
        <c:axId val="533841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1440"/>
        <c:crosses val="autoZero"/>
        <c:auto val="1"/>
        <c:lblAlgn val="ctr"/>
        <c:lblOffset val="100"/>
        <c:noMultiLvlLbl val="0"/>
      </c:catAx>
      <c:valAx>
        <c:axId val="533841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'5-CD_Lab-RegBDVSCons_Num'!$AH$635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533849672"/>
        <c:axId val="533850064"/>
      </c:barChart>
      <c:catAx>
        <c:axId val="533849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0064"/>
        <c:crosses val="autoZero"/>
        <c:auto val="1"/>
        <c:lblAlgn val="ctr"/>
        <c:lblOffset val="100"/>
        <c:noMultiLvlLbl val="0"/>
      </c:catAx>
      <c:valAx>
        <c:axId val="533850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'5-CD_Lab-RegBDVSCons_Num'!$AI$635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533841832"/>
        <c:axId val="533842224"/>
      </c:barChart>
      <c:catAx>
        <c:axId val="53384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2224"/>
        <c:crosses val="autoZero"/>
        <c:auto val="1"/>
        <c:lblAlgn val="ctr"/>
        <c:lblOffset val="100"/>
        <c:noMultiLvlLbl val="0"/>
      </c:catAx>
      <c:valAx>
        <c:axId val="533842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4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'5-CD_Lab-RegBDVSCons_Num'!$AJ$635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533853200"/>
        <c:axId val="533842616"/>
      </c:barChart>
      <c:catAx>
        <c:axId val="533853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42616"/>
        <c:crosses val="autoZero"/>
        <c:auto val="1"/>
        <c:lblAlgn val="ctr"/>
        <c:lblOffset val="100"/>
        <c:noMultiLvlLbl val="0"/>
      </c:catAx>
      <c:valAx>
        <c:axId val="533842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'5-CD_Lab-RegBDVSCons_Num'!$AL$635</c:f>
              <c:strCache>
                <c:ptCount val="1"/>
                <c:pt idx="0">
                  <c:v>Porcentaje de muestras baciloscopia positiva y cultivo negativo</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533864176"/>
        <c:axId val="533857904"/>
      </c:barChart>
      <c:catAx>
        <c:axId val="533864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7904"/>
        <c:crosses val="autoZero"/>
        <c:auto val="1"/>
        <c:lblAlgn val="ctr"/>
        <c:lblOffset val="100"/>
        <c:noMultiLvlLbl val="0"/>
      </c:catAx>
      <c:valAx>
        <c:axId val="533857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533862608"/>
        <c:axId val="533859864"/>
      </c:barChart>
      <c:catAx>
        <c:axId val="533862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9864"/>
        <c:crosses val="autoZero"/>
        <c:auto val="1"/>
        <c:lblAlgn val="ctr"/>
        <c:lblOffset val="100"/>
        <c:noMultiLvlLbl val="0"/>
      </c:catAx>
      <c:valAx>
        <c:axId val="533859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533857512"/>
        <c:axId val="533859472"/>
      </c:barChart>
      <c:catAx>
        <c:axId val="533857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9472"/>
        <c:crosses val="autoZero"/>
        <c:auto val="1"/>
        <c:lblAlgn val="ctr"/>
        <c:lblOffset val="100"/>
        <c:noMultiLvlLbl val="0"/>
      </c:catAx>
      <c:valAx>
        <c:axId val="533859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7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533858688"/>
        <c:axId val="533855160"/>
      </c:barChart>
      <c:catAx>
        <c:axId val="53385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5160"/>
        <c:crosses val="autoZero"/>
        <c:auto val="1"/>
        <c:lblAlgn val="ctr"/>
        <c:lblOffset val="100"/>
        <c:noMultiLvlLbl val="0"/>
      </c:catAx>
      <c:valAx>
        <c:axId val="533855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868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'5-CD_Lab-RegBDVSCons_Num'!$AP$635</c:f>
              <c:strCache>
                <c:ptCount val="1"/>
                <c:pt idx="0">
                  <c:v>Tiempo de respuesta del laboratorio en los resultados del cultivo</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533862216"/>
        <c:axId val="533854768"/>
      </c:barChart>
      <c:catAx>
        <c:axId val="533862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4768"/>
        <c:crosses val="autoZero"/>
        <c:auto val="1"/>
        <c:lblAlgn val="ctr"/>
        <c:lblOffset val="100"/>
        <c:noMultiLvlLbl val="0"/>
      </c:catAx>
      <c:valAx>
        <c:axId val="533854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2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533860256"/>
        <c:axId val="533865744"/>
      </c:barChart>
      <c:catAx>
        <c:axId val="533860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5744"/>
        <c:crosses val="autoZero"/>
        <c:auto val="1"/>
        <c:lblAlgn val="ctr"/>
        <c:lblOffset val="100"/>
        <c:noMultiLvlLbl val="0"/>
      </c:catAx>
      <c:valAx>
        <c:axId val="533865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0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'1-CD_Lab-RegFisVSBD_Num'!$BE$635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429769912"/>
        <c:axId val="429775400"/>
      </c:barChart>
      <c:catAx>
        <c:axId val="42976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5400"/>
        <c:crosses val="autoZero"/>
        <c:auto val="1"/>
        <c:lblAlgn val="ctr"/>
        <c:lblOffset val="100"/>
        <c:noMultiLvlLbl val="0"/>
      </c:catAx>
      <c:valAx>
        <c:axId val="429775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69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533853592"/>
        <c:axId val="533856336"/>
      </c:barChart>
      <c:catAx>
        <c:axId val="533853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6336"/>
        <c:crosses val="autoZero"/>
        <c:auto val="1"/>
        <c:lblAlgn val="ctr"/>
        <c:lblOffset val="100"/>
        <c:noMultiLvlLbl val="0"/>
      </c:catAx>
      <c:valAx>
        <c:axId val="533856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'5-CD_Lab-RegBDVSCons_Num'!$AS$635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533863784"/>
        <c:axId val="533856728"/>
      </c:barChart>
      <c:catAx>
        <c:axId val="533863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6728"/>
        <c:crosses val="autoZero"/>
        <c:auto val="1"/>
        <c:lblAlgn val="ctr"/>
        <c:lblOffset val="100"/>
        <c:noMultiLvlLbl val="0"/>
      </c:catAx>
      <c:valAx>
        <c:axId val="533856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3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'5-CD_Lab-RegBDVSCons_Num'!$AT$635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533865352"/>
        <c:axId val="533857120"/>
      </c:barChart>
      <c:catAx>
        <c:axId val="533865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7120"/>
        <c:crosses val="autoZero"/>
        <c:auto val="1"/>
        <c:lblAlgn val="ctr"/>
        <c:lblOffset val="100"/>
        <c:noMultiLvlLbl val="0"/>
      </c:catAx>
      <c:valAx>
        <c:axId val="533857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'5-CD_Lab-RegBDVSCons_Num'!$AU$635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533854376"/>
        <c:axId val="533860648"/>
      </c:barChart>
      <c:catAx>
        <c:axId val="533854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0648"/>
        <c:crosses val="autoZero"/>
        <c:auto val="1"/>
        <c:lblAlgn val="ctr"/>
        <c:lblOffset val="100"/>
        <c:noMultiLvlLbl val="0"/>
      </c:catAx>
      <c:valAx>
        <c:axId val="533860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'5-CD_Lab-RegBDVSCons_Num'!$AV$635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533861040"/>
        <c:axId val="533853984"/>
      </c:barChart>
      <c:catAx>
        <c:axId val="533861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53984"/>
        <c:crosses val="autoZero"/>
        <c:auto val="1"/>
        <c:lblAlgn val="ctr"/>
        <c:lblOffset val="100"/>
        <c:noMultiLvlLbl val="0"/>
      </c:catAx>
      <c:valAx>
        <c:axId val="533853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'5-CD_Lab-RegBDVSCons_Num'!$AW$635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533877504"/>
        <c:axId val="533877896"/>
      </c:barChart>
      <c:catAx>
        <c:axId val="533877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7896"/>
        <c:crosses val="autoZero"/>
        <c:auto val="1"/>
        <c:lblAlgn val="ctr"/>
        <c:lblOffset val="100"/>
        <c:noMultiLvlLbl val="0"/>
      </c:catAx>
      <c:valAx>
        <c:axId val="5338778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533875544"/>
        <c:axId val="533874368"/>
      </c:barChart>
      <c:catAx>
        <c:axId val="533875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4368"/>
        <c:crosses val="autoZero"/>
        <c:auto val="1"/>
        <c:lblAlgn val="ctr"/>
        <c:lblOffset val="100"/>
        <c:noMultiLvlLbl val="0"/>
      </c:catAx>
      <c:valAx>
        <c:axId val="533874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5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533871232"/>
        <c:axId val="533875936"/>
      </c:barChart>
      <c:catAx>
        <c:axId val="53387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5936"/>
        <c:crosses val="autoZero"/>
        <c:auto val="1"/>
        <c:lblAlgn val="ctr"/>
        <c:lblOffset val="100"/>
        <c:noMultiLvlLbl val="0"/>
      </c:catAx>
      <c:valAx>
        <c:axId val="533875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533878288"/>
        <c:axId val="533866136"/>
      </c:barChart>
      <c:catAx>
        <c:axId val="533878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6136"/>
        <c:crosses val="autoZero"/>
        <c:auto val="1"/>
        <c:lblAlgn val="ctr"/>
        <c:lblOffset val="100"/>
        <c:noMultiLvlLbl val="0"/>
      </c:catAx>
      <c:valAx>
        <c:axId val="533866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'5-CD_Lab-RegBDVSCons_Num'!$BB$635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533868096"/>
        <c:axId val="533870840"/>
      </c:barChart>
      <c:catAx>
        <c:axId val="533868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0840"/>
        <c:crosses val="autoZero"/>
        <c:auto val="1"/>
        <c:lblAlgn val="ctr"/>
        <c:lblOffset val="100"/>
        <c:noMultiLvlLbl val="0"/>
      </c:catAx>
      <c:valAx>
        <c:axId val="533870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8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429780496"/>
        <c:axId val="429779712"/>
      </c:barChart>
      <c:catAx>
        <c:axId val="429780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9712"/>
        <c:crosses val="autoZero"/>
        <c:auto val="1"/>
        <c:lblAlgn val="ctr"/>
        <c:lblOffset val="100"/>
        <c:noMultiLvlLbl val="0"/>
      </c:catAx>
      <c:valAx>
        <c:axId val="429779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'5-CD_Lab-RegBDVSCons_Num'!$BC$635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533866528"/>
        <c:axId val="533875152"/>
      </c:barChart>
      <c:catAx>
        <c:axId val="53386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5152"/>
        <c:crosses val="autoZero"/>
        <c:auto val="1"/>
        <c:lblAlgn val="ctr"/>
        <c:lblOffset val="100"/>
        <c:noMultiLvlLbl val="0"/>
      </c:catAx>
      <c:valAx>
        <c:axId val="533875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'5-CD_Lab-RegBDVSCons_Num'!$BD$635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533867312"/>
        <c:axId val="533868488"/>
      </c:barChart>
      <c:catAx>
        <c:axId val="533867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8488"/>
        <c:crosses val="autoZero"/>
        <c:auto val="1"/>
        <c:lblAlgn val="ctr"/>
        <c:lblOffset val="100"/>
        <c:noMultiLvlLbl val="0"/>
      </c:catAx>
      <c:valAx>
        <c:axId val="533868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'5-CD_Lab-RegBDVSCons_Num'!$BE$635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533872016"/>
        <c:axId val="533869272"/>
      </c:barChart>
      <c:catAx>
        <c:axId val="53387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69272"/>
        <c:crosses val="autoZero"/>
        <c:auto val="1"/>
        <c:lblAlgn val="ctr"/>
        <c:lblOffset val="100"/>
        <c:noMultiLvlLbl val="0"/>
      </c:catAx>
      <c:valAx>
        <c:axId val="533869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2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533869664"/>
        <c:axId val="533876720"/>
      </c:barChart>
      <c:catAx>
        <c:axId val="533869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6720"/>
        <c:crosses val="autoZero"/>
        <c:auto val="1"/>
        <c:lblAlgn val="ctr"/>
        <c:lblOffset val="100"/>
        <c:noMultiLvlLbl val="0"/>
      </c:catAx>
      <c:valAx>
        <c:axId val="533876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69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533872800"/>
        <c:axId val="533873192"/>
      </c:barChart>
      <c:catAx>
        <c:axId val="533872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73192"/>
        <c:crosses val="autoZero"/>
        <c:auto val="1"/>
        <c:lblAlgn val="ctr"/>
        <c:lblOffset val="100"/>
        <c:noMultiLvlLbl val="0"/>
      </c:catAx>
      <c:valAx>
        <c:axId val="5338731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533873976"/>
        <c:axId val="533884560"/>
      </c:barChart>
      <c:catAx>
        <c:axId val="53387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4560"/>
        <c:crosses val="autoZero"/>
        <c:auto val="1"/>
        <c:lblAlgn val="ctr"/>
        <c:lblOffset val="100"/>
        <c:noMultiLvlLbl val="0"/>
      </c:catAx>
      <c:valAx>
        <c:axId val="533884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3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533887304"/>
        <c:axId val="533886912"/>
      </c:barChart>
      <c:catAx>
        <c:axId val="533887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6912"/>
        <c:crosses val="autoZero"/>
        <c:auto val="1"/>
        <c:lblAlgn val="ctr"/>
        <c:lblOffset val="100"/>
        <c:noMultiLvlLbl val="0"/>
      </c:catAx>
      <c:valAx>
        <c:axId val="533886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7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'5-CD_Lab-RegBDVSCons_Num'!$BJ$635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533890832"/>
        <c:axId val="533881424"/>
      </c:barChart>
      <c:catAx>
        <c:axId val="53389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1424"/>
        <c:crosses val="autoZero"/>
        <c:auto val="1"/>
        <c:lblAlgn val="ctr"/>
        <c:lblOffset val="100"/>
        <c:noMultiLvlLbl val="0"/>
      </c:catAx>
      <c:valAx>
        <c:axId val="533881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'5-CD_Lab-RegBDVSCons_Num'!$BK$635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533885344"/>
        <c:axId val="533888088"/>
      </c:barChart>
      <c:catAx>
        <c:axId val="533885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8088"/>
        <c:crosses val="autoZero"/>
        <c:auto val="1"/>
        <c:lblAlgn val="ctr"/>
        <c:lblOffset val="100"/>
        <c:noMultiLvlLbl val="0"/>
      </c:catAx>
      <c:valAx>
        <c:axId val="533888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'5-CD_Lab-RegBDVSCons_Num'!$BL$635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533885736"/>
        <c:axId val="533880640"/>
      </c:barChart>
      <c:catAx>
        <c:axId val="533885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0640"/>
        <c:crosses val="autoZero"/>
        <c:auto val="1"/>
        <c:lblAlgn val="ctr"/>
        <c:lblOffset val="100"/>
        <c:noMultiLvlLbl val="0"/>
      </c:catAx>
      <c:valAx>
        <c:axId val="533880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429780888"/>
        <c:axId val="429778536"/>
      </c:barChart>
      <c:catAx>
        <c:axId val="429780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8536"/>
        <c:crosses val="autoZero"/>
        <c:auto val="1"/>
        <c:lblAlgn val="ctr"/>
        <c:lblOffset val="100"/>
        <c:noMultiLvlLbl val="0"/>
      </c:catAx>
      <c:valAx>
        <c:axId val="429778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0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'5-CD_Lab-RegBDVSCons_Num'!$BM$635</c:f>
              <c:strCache>
                <c:ptCount val="1"/>
              </c:strCache>
            </c:strRef>
          </c:tx>
          <c:spPr>
            <a:solidFill>
              <a:schemeClr val="accent1"/>
            </a:solidFill>
            <a:ln>
              <a:noFill/>
            </a:ln>
            <a:effectLst/>
          </c:spPr>
          <c:invertIfNegative val="0"/>
          <c:cat>
            <c:strRef>
              <c:f>'5-CD_Lab-RegBDVSCons_Num'!$B$636:$B$646</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533878680"/>
        <c:axId val="533886128"/>
      </c:barChart>
      <c:catAx>
        <c:axId val="533878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6128"/>
        <c:crosses val="autoZero"/>
        <c:auto val="1"/>
        <c:lblAlgn val="ctr"/>
        <c:lblOffset val="100"/>
        <c:noMultiLvlLbl val="0"/>
      </c:catAx>
      <c:valAx>
        <c:axId val="533886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'5-CD_Lab-RegBDVSCons_Num'!$C$635</c:f>
              <c:strCache>
                <c:ptCount val="1"/>
                <c:pt idx="0">
                  <c:v>Número de baciloscopias realizadas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533887696"/>
        <c:axId val="533879072"/>
      </c:barChart>
      <c:catAx>
        <c:axId val="533887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79072"/>
        <c:crosses val="autoZero"/>
        <c:auto val="1"/>
        <c:lblAlgn val="ctr"/>
        <c:lblOffset val="100"/>
        <c:noMultiLvlLbl val="0"/>
      </c:catAx>
      <c:valAx>
        <c:axId val="533879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88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'5-CD_Lab-RegBDVSCons_Num'!$D$635</c:f>
              <c:strCache>
                <c:ptCount val="1"/>
                <c:pt idx="0">
                  <c:v>Porcentaje de baciloscopias de diagnóstico positivas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533879856"/>
        <c:axId val="533881032"/>
      </c:barChart>
      <c:catAx>
        <c:axId val="533879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1032"/>
        <c:crosses val="autoZero"/>
        <c:auto val="1"/>
        <c:lblAlgn val="ctr"/>
        <c:lblOffset val="100"/>
        <c:noMultiLvlLbl val="0"/>
      </c:catAx>
      <c:valAx>
        <c:axId val="5338810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7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'5-CD_Lab-RegBDVSCons_Num'!$E$635</c:f>
              <c:strCache>
                <c:ptCount val="1"/>
                <c:pt idx="0">
                  <c:v>Porcentaje de baciloscopias de control de tratamiento positiva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533889264"/>
        <c:axId val="533883776"/>
      </c:barChart>
      <c:catAx>
        <c:axId val="533889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83776"/>
        <c:crosses val="autoZero"/>
        <c:auto val="1"/>
        <c:lblAlgn val="ctr"/>
        <c:lblOffset val="100"/>
        <c:noMultiLvlLbl val="0"/>
      </c:catAx>
      <c:valAx>
        <c:axId val="533883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'5-CD_Lab-RegBDVSCons_Num'!$F$635</c:f>
              <c:strCache>
                <c:ptCount val="1"/>
                <c:pt idx="0">
                  <c:v>Porcentaje de casos presuntivos examinados con baciloscopia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533880248"/>
        <c:axId val="533884168"/>
      </c:barChart>
      <c:catAx>
        <c:axId val="533880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84168"/>
        <c:crosses val="autoZero"/>
        <c:auto val="1"/>
        <c:lblAlgn val="ctr"/>
        <c:lblOffset val="100"/>
        <c:noMultiLvlLbl val="0"/>
      </c:catAx>
      <c:valAx>
        <c:axId val="533884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8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'5-CD_Lab-RegBDVSCons_Num'!$G$635</c:f>
              <c:strCache>
                <c:ptCount val="1"/>
                <c:pt idx="0">
                  <c:v>Porcentaje de casos diagnosticados por baciloscopia entre los casos presuntivos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533882600"/>
        <c:axId val="533882992"/>
      </c:barChart>
      <c:catAx>
        <c:axId val="533882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82992"/>
        <c:crosses val="autoZero"/>
        <c:auto val="1"/>
        <c:lblAlgn val="ctr"/>
        <c:lblOffset val="100"/>
        <c:noMultiLvlLbl val="0"/>
      </c:catAx>
      <c:valAx>
        <c:axId val="533882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3882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'5-CD_Lab-RegBDVSCons_Num'!$H$635</c:f>
              <c:strCache>
                <c:ptCount val="1"/>
                <c:pt idx="0">
                  <c:v>Proporción de muestras deficientes entre las baciloscopias de diagnóstico</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533900632"/>
        <c:axId val="533896712"/>
      </c:barChart>
      <c:catAx>
        <c:axId val="533900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6712"/>
        <c:crosses val="autoZero"/>
        <c:auto val="1"/>
        <c:lblAlgn val="ctr"/>
        <c:lblOffset val="100"/>
        <c:noMultiLvlLbl val="0"/>
      </c:catAx>
      <c:valAx>
        <c:axId val="533896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00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'5-CD_Lab-RegBDVSCons_Num'!$I$635</c:f>
              <c:strCache>
                <c:ptCount val="1"/>
                <c:pt idx="0">
                  <c:v>Carga de trabajo</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533899456"/>
        <c:axId val="533892008"/>
      </c:barChart>
      <c:catAx>
        <c:axId val="533899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2008"/>
        <c:crosses val="autoZero"/>
        <c:auto val="1"/>
        <c:lblAlgn val="ctr"/>
        <c:lblOffset val="100"/>
        <c:noMultiLvlLbl val="0"/>
      </c:catAx>
      <c:valAx>
        <c:axId val="533892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533898280"/>
        <c:axId val="533894752"/>
      </c:barChart>
      <c:catAx>
        <c:axId val="533898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4752"/>
        <c:crosses val="autoZero"/>
        <c:auto val="1"/>
        <c:lblAlgn val="ctr"/>
        <c:lblOffset val="100"/>
        <c:noMultiLvlLbl val="0"/>
      </c:catAx>
      <c:valAx>
        <c:axId val="533894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8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'5-CD_Lab-RegBDVSCons_Num'!$K$635</c:f>
              <c:strCache>
                <c:ptCount val="1"/>
                <c:pt idx="0">
                  <c:v>Tiempo de respuesta del laboratorio en el informe del resultado de la baciloscopia</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533901416"/>
        <c:axId val="533894360"/>
      </c:barChart>
      <c:catAx>
        <c:axId val="533901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4360"/>
        <c:crosses val="autoZero"/>
        <c:auto val="1"/>
        <c:lblAlgn val="ctr"/>
        <c:lblOffset val="100"/>
        <c:noMultiLvlLbl val="0"/>
      </c:catAx>
      <c:valAx>
        <c:axId val="533894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429773440"/>
        <c:axId val="429775792"/>
      </c:barChart>
      <c:catAx>
        <c:axId val="42977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5792"/>
        <c:crosses val="autoZero"/>
        <c:auto val="1"/>
        <c:lblAlgn val="ctr"/>
        <c:lblOffset val="100"/>
        <c:noMultiLvlLbl val="0"/>
      </c:catAx>
      <c:valAx>
        <c:axId val="429775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'5-CD_Lab-RegBDVSCons_Num'!$L$635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533899064"/>
        <c:axId val="533897496"/>
      </c:barChart>
      <c:catAx>
        <c:axId val="53389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7496"/>
        <c:crosses val="autoZero"/>
        <c:auto val="1"/>
        <c:lblAlgn val="ctr"/>
        <c:lblOffset val="100"/>
        <c:noMultiLvlLbl val="0"/>
      </c:catAx>
      <c:valAx>
        <c:axId val="533897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9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'5-CD_Lab-RegBDVSCons_Num'!$M$635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533902200"/>
        <c:axId val="533892400"/>
      </c:barChart>
      <c:catAx>
        <c:axId val="53390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2400"/>
        <c:crosses val="autoZero"/>
        <c:auto val="1"/>
        <c:lblAlgn val="ctr"/>
        <c:lblOffset val="100"/>
        <c:noMultiLvlLbl val="0"/>
      </c:catAx>
      <c:valAx>
        <c:axId val="533892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2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'5-CD_Lab-RegBDVSCons_Num'!$N$635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533897888"/>
        <c:axId val="533893184"/>
      </c:barChart>
      <c:catAx>
        <c:axId val="53389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3184"/>
        <c:crosses val="autoZero"/>
        <c:auto val="1"/>
        <c:lblAlgn val="ctr"/>
        <c:lblOffset val="100"/>
        <c:noMultiLvlLbl val="0"/>
      </c:catAx>
      <c:valAx>
        <c:axId val="533893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'5-CD_Lab-RegBDVSCons_Num'!$P$635</c:f>
              <c:strCache>
                <c:ptCount val="1"/>
                <c:pt idx="0">
                  <c:v>Número de pruebas rápidas realizadas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533903376"/>
        <c:axId val="533893576"/>
      </c:barChart>
      <c:catAx>
        <c:axId val="53390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893576"/>
        <c:crosses val="autoZero"/>
        <c:auto val="1"/>
        <c:lblAlgn val="ctr"/>
        <c:lblOffset val="100"/>
        <c:noMultiLvlLbl val="0"/>
      </c:catAx>
      <c:valAx>
        <c:axId val="533893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'5-CD_Lab-RegBDVSCons_Num'!$Q$635</c:f>
              <c:strCache>
                <c:ptCount val="1"/>
                <c:pt idx="0">
                  <c:v>Proporción de M. tuberculosis detectado sensible a fármacos R, H o HyR</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533895536"/>
        <c:axId val="533902984"/>
      </c:barChart>
      <c:catAx>
        <c:axId val="533895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2984"/>
        <c:crosses val="autoZero"/>
        <c:auto val="1"/>
        <c:lblAlgn val="ctr"/>
        <c:lblOffset val="100"/>
        <c:noMultiLvlLbl val="0"/>
      </c:catAx>
      <c:valAx>
        <c:axId val="533902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'5-CD_Lab-RegBDVSCons_Num'!$R$635</c:f>
              <c:strCache>
                <c:ptCount val="1"/>
                <c:pt idx="0">
                  <c:v>Proporción de M. tuberculosis detectado resistente a R</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533891616"/>
        <c:axId val="533901024"/>
      </c:barChart>
      <c:catAx>
        <c:axId val="533891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1024"/>
        <c:crosses val="autoZero"/>
        <c:auto val="1"/>
        <c:lblAlgn val="ctr"/>
        <c:lblOffset val="100"/>
        <c:noMultiLvlLbl val="0"/>
      </c:catAx>
      <c:valAx>
        <c:axId val="533901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'5-CD_Lab-RegBDVSCons_Num'!$S$635</c:f>
              <c:strCache>
                <c:ptCount val="1"/>
                <c:pt idx="0">
                  <c:v>Proporción de M. tuberculosis detectado resistente a H</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533898672"/>
        <c:axId val="533907296"/>
      </c:barChart>
      <c:catAx>
        <c:axId val="533898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07296"/>
        <c:crosses val="autoZero"/>
        <c:auto val="1"/>
        <c:lblAlgn val="ctr"/>
        <c:lblOffset val="100"/>
        <c:noMultiLvlLbl val="0"/>
      </c:catAx>
      <c:valAx>
        <c:axId val="533907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9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'5-CD_Lab-RegBDVSCons_Num'!$T$635</c:f>
              <c:strCache>
                <c:ptCount val="1"/>
                <c:pt idx="0">
                  <c:v>Proporción de M. tuberculosis detectado resistente a HyR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533911608"/>
        <c:axId val="533913568"/>
      </c:barChart>
      <c:catAx>
        <c:axId val="533911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3568"/>
        <c:crosses val="autoZero"/>
        <c:auto val="1"/>
        <c:lblAlgn val="ctr"/>
        <c:lblOffset val="100"/>
        <c:noMultiLvlLbl val="0"/>
      </c:catAx>
      <c:valAx>
        <c:axId val="533913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1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'5-CD_Lab-RegBDVSCons_Num'!$U$635</c:f>
              <c:strCache>
                <c:ptCount val="1"/>
                <c:pt idx="0">
                  <c:v>Proporción de M. tuberculosis detectado con resistencia a fármacos indeterminada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533905728"/>
        <c:axId val="533914744"/>
      </c:barChart>
      <c:catAx>
        <c:axId val="533905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14744"/>
        <c:crosses val="autoZero"/>
        <c:auto val="1"/>
        <c:lblAlgn val="ctr"/>
        <c:lblOffset val="100"/>
        <c:noMultiLvlLbl val="0"/>
      </c:catAx>
      <c:valAx>
        <c:axId val="533914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'5-CD_Lab-RegBDVSCons_Num'!$V$635</c:f>
              <c:strCache>
                <c:ptCount val="1"/>
                <c:pt idx="0">
                  <c:v>Proporción de M. tuberculosis no detectado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533910432"/>
        <c:axId val="533915528"/>
      </c:barChart>
      <c:catAx>
        <c:axId val="533910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5528"/>
        <c:crosses val="autoZero"/>
        <c:auto val="1"/>
        <c:lblAlgn val="ctr"/>
        <c:lblOffset val="100"/>
        <c:noMultiLvlLbl val="0"/>
      </c:catAx>
      <c:valAx>
        <c:axId val="533915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429770696"/>
        <c:axId val="429776576"/>
      </c:barChart>
      <c:catAx>
        <c:axId val="42977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6576"/>
        <c:crosses val="autoZero"/>
        <c:auto val="1"/>
        <c:lblAlgn val="ctr"/>
        <c:lblOffset val="100"/>
        <c:noMultiLvlLbl val="0"/>
      </c:catAx>
      <c:valAx>
        <c:axId val="429776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'5-CD_Lab-RegBDVSCons_Num'!$W$635</c:f>
              <c:strCache>
                <c:ptCount val="1"/>
                <c:pt idx="0">
                  <c:v>Proporción de errores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533908864"/>
        <c:axId val="533912000"/>
      </c:barChart>
      <c:catAx>
        <c:axId val="533908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2000"/>
        <c:crosses val="autoZero"/>
        <c:auto val="1"/>
        <c:lblAlgn val="ctr"/>
        <c:lblOffset val="100"/>
        <c:noMultiLvlLbl val="0"/>
      </c:catAx>
      <c:valAx>
        <c:axId val="533912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'5-CD_Lab-RegBDVSCons_Num'!$X$635</c:f>
              <c:strCache>
                <c:ptCount val="1"/>
                <c:pt idx="0">
                  <c:v>Proporción de resultados inválidos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533910824"/>
        <c:axId val="533910040"/>
      </c:barChart>
      <c:catAx>
        <c:axId val="533910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0040"/>
        <c:crosses val="autoZero"/>
        <c:auto val="1"/>
        <c:lblAlgn val="ctr"/>
        <c:lblOffset val="100"/>
        <c:noMultiLvlLbl val="0"/>
      </c:catAx>
      <c:valAx>
        <c:axId val="533910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0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533906512"/>
        <c:axId val="533911216"/>
      </c:barChart>
      <c:catAx>
        <c:axId val="5339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1216"/>
        <c:crosses val="autoZero"/>
        <c:auto val="1"/>
        <c:lblAlgn val="ctr"/>
        <c:lblOffset val="100"/>
        <c:noMultiLvlLbl val="0"/>
      </c:catAx>
      <c:valAx>
        <c:axId val="533911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533915136"/>
        <c:axId val="533913176"/>
      </c:barChart>
      <c:catAx>
        <c:axId val="533915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3176"/>
        <c:crosses val="autoZero"/>
        <c:auto val="1"/>
        <c:lblAlgn val="ctr"/>
        <c:lblOffset val="100"/>
        <c:noMultiLvlLbl val="0"/>
      </c:catAx>
      <c:valAx>
        <c:axId val="533913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533906904"/>
        <c:axId val="533912392"/>
      </c:barChart>
      <c:catAx>
        <c:axId val="53390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2392"/>
        <c:crosses val="autoZero"/>
        <c:auto val="1"/>
        <c:lblAlgn val="ctr"/>
        <c:lblOffset val="100"/>
        <c:noMultiLvlLbl val="0"/>
      </c:catAx>
      <c:valAx>
        <c:axId val="533912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'5-CD_Lab-RegBDVSCons_Num'!$AB$635</c:f>
              <c:strCache>
                <c:ptCount val="1"/>
                <c:pt idx="0">
                  <c:v>Proporción de M. tuberculosis Sensible a fluoroquinolonas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533912784"/>
        <c:axId val="533914352"/>
      </c:barChart>
      <c:catAx>
        <c:axId val="53391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4352"/>
        <c:crosses val="autoZero"/>
        <c:auto val="1"/>
        <c:lblAlgn val="ctr"/>
        <c:lblOffset val="100"/>
        <c:noMultiLvlLbl val="0"/>
      </c:catAx>
      <c:valAx>
        <c:axId val="533914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'5-CD_Lab-RegBDVSCons_Num'!$AC$635</c:f>
              <c:strCache>
                <c:ptCount val="1"/>
                <c:pt idx="0">
                  <c:v>Proporción de M. tuberculosis Resistente a fluoroquinolonas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533904944"/>
        <c:axId val="533905336"/>
      </c:barChart>
      <c:catAx>
        <c:axId val="533904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05336"/>
        <c:crosses val="autoZero"/>
        <c:auto val="1"/>
        <c:lblAlgn val="ctr"/>
        <c:lblOffset val="100"/>
        <c:noMultiLvlLbl val="0"/>
      </c:catAx>
      <c:valAx>
        <c:axId val="533905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0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533920624"/>
        <c:axId val="533926112"/>
      </c:barChart>
      <c:catAx>
        <c:axId val="533920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6112"/>
        <c:crosses val="autoZero"/>
        <c:auto val="1"/>
        <c:lblAlgn val="ctr"/>
        <c:lblOffset val="100"/>
        <c:noMultiLvlLbl val="0"/>
      </c:catAx>
      <c:valAx>
        <c:axId val="533926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533921408"/>
        <c:axId val="533921800"/>
      </c:barChart>
      <c:catAx>
        <c:axId val="533921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1800"/>
        <c:crosses val="autoZero"/>
        <c:auto val="1"/>
        <c:lblAlgn val="ctr"/>
        <c:lblOffset val="100"/>
        <c:noMultiLvlLbl val="0"/>
      </c:catAx>
      <c:valAx>
        <c:axId val="533921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'5-CD_Lab-RegBDVSCons_Num'!$AF$635</c:f>
              <c:strCache>
                <c:ptCount val="1"/>
                <c:pt idx="0">
                  <c:v>Tiempo de respuesta del laboratorio en las pruebas moleculares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533923368"/>
        <c:axId val="533917880"/>
      </c:barChart>
      <c:catAx>
        <c:axId val="533923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7880"/>
        <c:crosses val="autoZero"/>
        <c:auto val="1"/>
        <c:lblAlgn val="ctr"/>
        <c:lblOffset val="100"/>
        <c:noMultiLvlLbl val="0"/>
      </c:catAx>
      <c:valAx>
        <c:axId val="533917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'1-CD_Lab-RegFisVSBD_Num'!$BJ$635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429778928"/>
        <c:axId val="429774616"/>
      </c:barChart>
      <c:catAx>
        <c:axId val="429778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4616"/>
        <c:crosses val="autoZero"/>
        <c:auto val="1"/>
        <c:lblAlgn val="ctr"/>
        <c:lblOffset val="100"/>
        <c:noMultiLvlLbl val="0"/>
      </c:catAx>
      <c:valAx>
        <c:axId val="42977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'5-CD_Lab-RegBDVSCons_Num'!$AG$635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533924544"/>
        <c:axId val="533924936"/>
      </c:barChart>
      <c:catAx>
        <c:axId val="53392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4936"/>
        <c:crosses val="autoZero"/>
        <c:auto val="1"/>
        <c:lblAlgn val="ctr"/>
        <c:lblOffset val="100"/>
        <c:noMultiLvlLbl val="0"/>
      </c:catAx>
      <c:valAx>
        <c:axId val="533924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'5-CD_Lab-RegBDVSCons_Num'!$AH$635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533927288"/>
        <c:axId val="533916704"/>
      </c:barChart>
      <c:catAx>
        <c:axId val="533927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6704"/>
        <c:crosses val="autoZero"/>
        <c:auto val="1"/>
        <c:lblAlgn val="ctr"/>
        <c:lblOffset val="100"/>
        <c:noMultiLvlLbl val="0"/>
      </c:catAx>
      <c:valAx>
        <c:axId val="533916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'5-CD_Lab-RegBDVSCons_Num'!$AI$635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533921016"/>
        <c:axId val="533928464"/>
      </c:barChart>
      <c:catAx>
        <c:axId val="533921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8464"/>
        <c:crosses val="autoZero"/>
        <c:auto val="1"/>
        <c:lblAlgn val="ctr"/>
        <c:lblOffset val="100"/>
        <c:noMultiLvlLbl val="0"/>
      </c:catAx>
      <c:valAx>
        <c:axId val="533928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1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'5-CD_Lab-RegBDVSCons_Num'!$AJ$635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533916312"/>
        <c:axId val="533922584"/>
      </c:barChart>
      <c:catAx>
        <c:axId val="533916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2584"/>
        <c:crosses val="autoZero"/>
        <c:auto val="1"/>
        <c:lblAlgn val="ctr"/>
        <c:lblOffset val="100"/>
        <c:noMultiLvlLbl val="0"/>
      </c:catAx>
      <c:valAx>
        <c:axId val="533922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'5-CD_Lab-RegBDVSCons_Num'!$AL$635</c:f>
              <c:strCache>
                <c:ptCount val="1"/>
                <c:pt idx="0">
                  <c:v>Porcentaje de muestras baciloscopia positiva y cultivo negativo</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533923760"/>
        <c:axId val="533928072"/>
      </c:barChart>
      <c:catAx>
        <c:axId val="533923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8072"/>
        <c:crosses val="autoZero"/>
        <c:auto val="1"/>
        <c:lblAlgn val="ctr"/>
        <c:lblOffset val="100"/>
        <c:noMultiLvlLbl val="0"/>
      </c:catAx>
      <c:valAx>
        <c:axId val="533928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2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533919056"/>
        <c:axId val="533918272"/>
      </c:barChart>
      <c:catAx>
        <c:axId val="53391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8272"/>
        <c:crosses val="autoZero"/>
        <c:auto val="1"/>
        <c:lblAlgn val="ctr"/>
        <c:lblOffset val="100"/>
        <c:noMultiLvlLbl val="0"/>
      </c:catAx>
      <c:valAx>
        <c:axId val="533918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533917096"/>
        <c:axId val="533917488"/>
      </c:barChart>
      <c:catAx>
        <c:axId val="533917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17488"/>
        <c:crosses val="autoZero"/>
        <c:auto val="1"/>
        <c:lblAlgn val="ctr"/>
        <c:lblOffset val="100"/>
        <c:noMultiLvlLbl val="0"/>
      </c:catAx>
      <c:valAx>
        <c:axId val="533917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533919448"/>
        <c:axId val="533925720"/>
      </c:barChart>
      <c:catAx>
        <c:axId val="533919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25720"/>
        <c:crosses val="autoZero"/>
        <c:auto val="1"/>
        <c:lblAlgn val="ctr"/>
        <c:lblOffset val="100"/>
        <c:noMultiLvlLbl val="0"/>
      </c:catAx>
      <c:valAx>
        <c:axId val="533925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1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'5-CD_Lab-RegBDVSCons_Num'!$AP$635</c:f>
              <c:strCache>
                <c:ptCount val="1"/>
                <c:pt idx="0">
                  <c:v>Tiempo de respuesta del laboratorio en los resultados del cultivo</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533933952"/>
        <c:axId val="533940224"/>
      </c:barChart>
      <c:catAx>
        <c:axId val="533933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0224"/>
        <c:crosses val="autoZero"/>
        <c:auto val="1"/>
        <c:lblAlgn val="ctr"/>
        <c:lblOffset val="100"/>
        <c:noMultiLvlLbl val="0"/>
      </c:catAx>
      <c:valAx>
        <c:axId val="533940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533931208"/>
        <c:axId val="533937480"/>
      </c:barChart>
      <c:catAx>
        <c:axId val="533931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7480"/>
        <c:crosses val="autoZero"/>
        <c:auto val="1"/>
        <c:lblAlgn val="ctr"/>
        <c:lblOffset val="100"/>
        <c:noMultiLvlLbl val="0"/>
      </c:catAx>
      <c:valAx>
        <c:axId val="533937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1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'1-CD_Lab-RegFisVSBD_Num'!$BK$635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429777360"/>
        <c:axId val="429779320"/>
      </c:barChart>
      <c:catAx>
        <c:axId val="42977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9320"/>
        <c:crosses val="autoZero"/>
        <c:auto val="1"/>
        <c:lblAlgn val="ctr"/>
        <c:lblOffset val="100"/>
        <c:noMultiLvlLbl val="0"/>
      </c:catAx>
      <c:valAx>
        <c:axId val="4297793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533930816"/>
        <c:axId val="533937872"/>
      </c:barChart>
      <c:catAx>
        <c:axId val="533930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7872"/>
        <c:crosses val="autoZero"/>
        <c:auto val="1"/>
        <c:lblAlgn val="ctr"/>
        <c:lblOffset val="100"/>
        <c:noMultiLvlLbl val="0"/>
      </c:catAx>
      <c:valAx>
        <c:axId val="533937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'5-CD_Lab-RegBDVSCons_Num'!$AS$635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533938656"/>
        <c:axId val="533936696"/>
      </c:barChart>
      <c:catAx>
        <c:axId val="533938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6696"/>
        <c:crosses val="autoZero"/>
        <c:auto val="1"/>
        <c:lblAlgn val="ctr"/>
        <c:lblOffset val="100"/>
        <c:noMultiLvlLbl val="0"/>
      </c:catAx>
      <c:valAx>
        <c:axId val="533936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'5-CD_Lab-RegBDVSCons_Num'!$AT$635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533930424"/>
        <c:axId val="533930032"/>
      </c:barChart>
      <c:catAx>
        <c:axId val="53393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0032"/>
        <c:crosses val="autoZero"/>
        <c:auto val="1"/>
        <c:lblAlgn val="ctr"/>
        <c:lblOffset val="100"/>
        <c:noMultiLvlLbl val="0"/>
      </c:catAx>
      <c:valAx>
        <c:axId val="5339300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'5-CD_Lab-RegBDVSCons_Num'!$AU$635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533937088"/>
        <c:axId val="533936304"/>
      </c:barChart>
      <c:catAx>
        <c:axId val="533937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6304"/>
        <c:crosses val="autoZero"/>
        <c:auto val="1"/>
        <c:lblAlgn val="ctr"/>
        <c:lblOffset val="100"/>
        <c:noMultiLvlLbl val="0"/>
      </c:catAx>
      <c:valAx>
        <c:axId val="533936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'5-CD_Lab-RegBDVSCons_Num'!$AV$635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533932776"/>
        <c:axId val="533940616"/>
      </c:barChart>
      <c:catAx>
        <c:axId val="533932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0616"/>
        <c:crosses val="autoZero"/>
        <c:auto val="1"/>
        <c:lblAlgn val="ctr"/>
        <c:lblOffset val="100"/>
        <c:noMultiLvlLbl val="0"/>
      </c:catAx>
      <c:valAx>
        <c:axId val="533940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'5-CD_Lab-RegBDVSCons_Num'!$AW$635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533941008"/>
        <c:axId val="533935128"/>
      </c:barChart>
      <c:catAx>
        <c:axId val="533941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5128"/>
        <c:crosses val="autoZero"/>
        <c:auto val="1"/>
        <c:lblAlgn val="ctr"/>
        <c:lblOffset val="100"/>
        <c:noMultiLvlLbl val="0"/>
      </c:catAx>
      <c:valAx>
        <c:axId val="533935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533933560"/>
        <c:axId val="533939048"/>
      </c:barChart>
      <c:catAx>
        <c:axId val="533933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9048"/>
        <c:crosses val="autoZero"/>
        <c:auto val="1"/>
        <c:lblAlgn val="ctr"/>
        <c:lblOffset val="100"/>
        <c:noMultiLvlLbl val="0"/>
      </c:catAx>
      <c:valAx>
        <c:axId val="533939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3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533934736"/>
        <c:axId val="533939832"/>
      </c:barChart>
      <c:catAx>
        <c:axId val="53393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9832"/>
        <c:crosses val="autoZero"/>
        <c:auto val="1"/>
        <c:lblAlgn val="ctr"/>
        <c:lblOffset val="100"/>
        <c:noMultiLvlLbl val="0"/>
      </c:catAx>
      <c:valAx>
        <c:axId val="533939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533935520"/>
        <c:axId val="533935912"/>
      </c:barChart>
      <c:catAx>
        <c:axId val="53393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35912"/>
        <c:crosses val="autoZero"/>
        <c:auto val="1"/>
        <c:lblAlgn val="ctr"/>
        <c:lblOffset val="100"/>
        <c:noMultiLvlLbl val="0"/>
      </c:catAx>
      <c:valAx>
        <c:axId val="533935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3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'5-CD_Lab-RegBDVSCons_Num'!$BB$635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533948456"/>
        <c:axId val="533943360"/>
      </c:barChart>
      <c:catAx>
        <c:axId val="533948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3360"/>
        <c:crosses val="autoZero"/>
        <c:auto val="1"/>
        <c:lblAlgn val="ctr"/>
        <c:lblOffset val="100"/>
        <c:noMultiLvlLbl val="0"/>
      </c:catAx>
      <c:valAx>
        <c:axId val="533943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'1-CD_Lab-RegFisVSBD_Num'!$BL$635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429782064"/>
        <c:axId val="429771088"/>
      </c:barChart>
      <c:catAx>
        <c:axId val="42978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1088"/>
        <c:crosses val="autoZero"/>
        <c:auto val="1"/>
        <c:lblAlgn val="ctr"/>
        <c:lblOffset val="100"/>
        <c:noMultiLvlLbl val="0"/>
      </c:catAx>
      <c:valAx>
        <c:axId val="429771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'5-CD_Lab-RegBDVSCons_Num'!$BC$635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533944928"/>
        <c:axId val="533948064"/>
      </c:barChart>
      <c:catAx>
        <c:axId val="53394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8064"/>
        <c:crosses val="autoZero"/>
        <c:auto val="1"/>
        <c:lblAlgn val="ctr"/>
        <c:lblOffset val="100"/>
        <c:noMultiLvlLbl val="0"/>
      </c:catAx>
      <c:valAx>
        <c:axId val="533948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'5-CD_Lab-RegBDVSCons_Num'!$BD$635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533941400"/>
        <c:axId val="533950024"/>
      </c:barChart>
      <c:catAx>
        <c:axId val="53394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0024"/>
        <c:crosses val="autoZero"/>
        <c:auto val="1"/>
        <c:lblAlgn val="ctr"/>
        <c:lblOffset val="100"/>
        <c:noMultiLvlLbl val="0"/>
      </c:catAx>
      <c:valAx>
        <c:axId val="5339500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'5-CD_Lab-RegBDVSCons_Num'!$BE$635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533942968"/>
        <c:axId val="533950416"/>
      </c:barChart>
      <c:catAx>
        <c:axId val="533942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0416"/>
        <c:crosses val="autoZero"/>
        <c:auto val="1"/>
        <c:lblAlgn val="ctr"/>
        <c:lblOffset val="100"/>
        <c:noMultiLvlLbl val="0"/>
      </c:catAx>
      <c:valAx>
        <c:axId val="53395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533942576"/>
        <c:axId val="533944536"/>
      </c:barChart>
      <c:catAx>
        <c:axId val="53394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4536"/>
        <c:crosses val="autoZero"/>
        <c:auto val="1"/>
        <c:lblAlgn val="ctr"/>
        <c:lblOffset val="100"/>
        <c:noMultiLvlLbl val="0"/>
      </c:catAx>
      <c:valAx>
        <c:axId val="533944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533945712"/>
        <c:axId val="533946104"/>
      </c:barChart>
      <c:catAx>
        <c:axId val="533945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6104"/>
        <c:crosses val="autoZero"/>
        <c:auto val="1"/>
        <c:lblAlgn val="ctr"/>
        <c:lblOffset val="100"/>
        <c:noMultiLvlLbl val="0"/>
      </c:catAx>
      <c:valAx>
        <c:axId val="533946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5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533946496"/>
        <c:axId val="533941792"/>
      </c:barChart>
      <c:catAx>
        <c:axId val="533946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1792"/>
        <c:crosses val="autoZero"/>
        <c:auto val="1"/>
        <c:lblAlgn val="ctr"/>
        <c:lblOffset val="100"/>
        <c:noMultiLvlLbl val="0"/>
      </c:catAx>
      <c:valAx>
        <c:axId val="533941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533949240"/>
        <c:axId val="533949632"/>
      </c:barChart>
      <c:catAx>
        <c:axId val="53394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9632"/>
        <c:crosses val="autoZero"/>
        <c:auto val="1"/>
        <c:lblAlgn val="ctr"/>
        <c:lblOffset val="100"/>
        <c:noMultiLvlLbl val="0"/>
      </c:catAx>
      <c:valAx>
        <c:axId val="533949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9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'5-CD_Lab-RegBDVSCons_Num'!$BJ$635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533951984"/>
        <c:axId val="533947280"/>
      </c:barChart>
      <c:catAx>
        <c:axId val="53395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7280"/>
        <c:crosses val="autoZero"/>
        <c:auto val="1"/>
        <c:lblAlgn val="ctr"/>
        <c:lblOffset val="100"/>
        <c:noMultiLvlLbl val="0"/>
      </c:catAx>
      <c:valAx>
        <c:axId val="5339472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1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'5-CD_Lab-RegBDVSCons_Num'!$BK$635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533953160"/>
        <c:axId val="533947672"/>
      </c:barChart>
      <c:catAx>
        <c:axId val="533953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47672"/>
        <c:crosses val="autoZero"/>
        <c:auto val="1"/>
        <c:lblAlgn val="ctr"/>
        <c:lblOffset val="100"/>
        <c:noMultiLvlLbl val="0"/>
      </c:catAx>
      <c:valAx>
        <c:axId val="533947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3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'5-CD_Lab-RegBDVSCons_Num'!$BL$635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533942184"/>
        <c:axId val="533955904"/>
      </c:barChart>
      <c:catAx>
        <c:axId val="533942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5904"/>
        <c:crosses val="autoZero"/>
        <c:auto val="1"/>
        <c:lblAlgn val="ctr"/>
        <c:lblOffset val="100"/>
        <c:noMultiLvlLbl val="0"/>
      </c:catAx>
      <c:valAx>
        <c:axId val="533955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42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'1-CD_Lab-RegFisVSBD_Num'!$H$635</c:f>
              <c:strCache>
                <c:ptCount val="1"/>
                <c:pt idx="0">
                  <c:v>Proporción de muestras deficientes entre las baciloscopias de diagnóstico</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06973872"/>
        <c:axId val="306965248"/>
      </c:barChart>
      <c:catAx>
        <c:axId val="30697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5248"/>
        <c:crosses val="autoZero"/>
        <c:auto val="1"/>
        <c:lblAlgn val="ctr"/>
        <c:lblOffset val="100"/>
        <c:noMultiLvlLbl val="0"/>
      </c:catAx>
      <c:valAx>
        <c:axId val="306965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697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'1-CD_Lab-RegFisVSBD_Num'!$BM$635</c:f>
              <c:strCache>
                <c:ptCount val="1"/>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429770304"/>
        <c:axId val="429771480"/>
      </c:barChart>
      <c:catAx>
        <c:axId val="429770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71480"/>
        <c:crosses val="autoZero"/>
        <c:auto val="1"/>
        <c:lblAlgn val="ctr"/>
        <c:lblOffset val="100"/>
        <c:noMultiLvlLbl val="0"/>
      </c:catAx>
      <c:valAx>
        <c:axId val="429771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7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'5-CD_Lab-RegBDVSCons_Num'!$BM$635</c:f>
              <c:strCache>
                <c:ptCount val="1"/>
              </c:strCache>
            </c:strRef>
          </c:tx>
          <c:spPr>
            <a:solidFill>
              <a:schemeClr val="accent1"/>
            </a:solidFill>
            <a:ln>
              <a:noFill/>
            </a:ln>
            <a:effectLst/>
          </c:spPr>
          <c:invertIfNegative val="0"/>
          <c:cat>
            <c:strRef>
              <c:f>'5-CD_Lab-RegBDVSCons_Num'!$B$655:$B$664</c:f>
              <c:strCache>
                <c:ptCount val="10"/>
                <c:pt idx="0">
                  <c:v>L1</c:v>
                </c:pt>
                <c:pt idx="1">
                  <c:v>L2</c:v>
                </c:pt>
                <c:pt idx="2">
                  <c:v>L3</c:v>
                </c:pt>
                <c:pt idx="3">
                  <c:v>L4</c:v>
                </c:pt>
                <c:pt idx="4">
                  <c:v>L5</c:v>
                </c:pt>
                <c:pt idx="5">
                  <c:v>L6</c:v>
                </c:pt>
                <c:pt idx="6">
                  <c:v>L7</c:v>
                </c:pt>
                <c:pt idx="7">
                  <c:v>L8</c:v>
                </c:pt>
                <c:pt idx="8">
                  <c:v>L9</c:v>
                </c:pt>
                <c:pt idx="9">
                  <c:v>L10</c:v>
                </c:pt>
              </c:strCache>
            </c:strRef>
          </c:cat>
          <c:val>
            <c:numRef>
              <c:f>'5-CD_Lab-RegBDVSCons_Num'!$BM$655:$BM$664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533953944"/>
        <c:axId val="533958256"/>
      </c:barChart>
      <c:catAx>
        <c:axId val="533953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8256"/>
        <c:crosses val="autoZero"/>
        <c:auto val="1"/>
        <c:lblAlgn val="ctr"/>
        <c:lblOffset val="100"/>
        <c:noMultiLvlLbl val="0"/>
      </c:catAx>
      <c:valAx>
        <c:axId val="533958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3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'6-CD_Lab-RegBDVSCons_Den'!$C$635</c:f>
              <c:strCache>
                <c:ptCount val="1"/>
                <c:pt idx="0">
                  <c:v>Número de baciloscopias realizadas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533957080"/>
        <c:axId val="533954728"/>
      </c:barChart>
      <c:catAx>
        <c:axId val="533957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4728"/>
        <c:crosses val="autoZero"/>
        <c:auto val="1"/>
        <c:lblAlgn val="ctr"/>
        <c:lblOffset val="100"/>
        <c:noMultiLvlLbl val="0"/>
      </c:catAx>
      <c:valAx>
        <c:axId val="533954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57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'6-CD_Lab-RegBDVSCons_Den'!$D$635</c:f>
              <c:strCache>
                <c:ptCount val="1"/>
                <c:pt idx="0">
                  <c:v>Porcentaje de baciloscopias de diagnóstico positivas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533963744"/>
        <c:axId val="533962176"/>
      </c:barChart>
      <c:catAx>
        <c:axId val="533963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2176"/>
        <c:crosses val="autoZero"/>
        <c:auto val="1"/>
        <c:lblAlgn val="ctr"/>
        <c:lblOffset val="100"/>
        <c:noMultiLvlLbl val="0"/>
      </c:catAx>
      <c:valAx>
        <c:axId val="53396217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'6-CD_Lab-RegBDVSCons_Den'!$E$635</c:f>
              <c:strCache>
                <c:ptCount val="1"/>
                <c:pt idx="0">
                  <c:v>Porcentaje de baciloscopias de control de tratamiento positiva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533957864"/>
        <c:axId val="533954336"/>
      </c:barChart>
      <c:catAx>
        <c:axId val="533957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54336"/>
        <c:crosses val="autoZero"/>
        <c:auto val="1"/>
        <c:lblAlgn val="ctr"/>
        <c:lblOffset val="100"/>
        <c:noMultiLvlLbl val="0"/>
      </c:catAx>
      <c:valAx>
        <c:axId val="533954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'6-CD_Lab-RegBDVSCons_Den'!$F$635</c:f>
              <c:strCache>
                <c:ptCount val="1"/>
                <c:pt idx="0">
                  <c:v>Porcentaje de casos presuntivos examinados con baciloscopia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533955120"/>
        <c:axId val="533956688"/>
      </c:barChart>
      <c:catAx>
        <c:axId val="533955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6688"/>
        <c:crosses val="autoZero"/>
        <c:auto val="1"/>
        <c:lblAlgn val="ctr"/>
        <c:lblOffset val="100"/>
        <c:noMultiLvlLbl val="0"/>
      </c:catAx>
      <c:valAx>
        <c:axId val="533956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5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'6-CD_Lab-RegBDVSCons_Den'!$G$635</c:f>
              <c:strCache>
                <c:ptCount val="1"/>
                <c:pt idx="0">
                  <c:v>Porcentaje de casos diagnosticados por baciloscopia entre los casos presuntivos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533964920"/>
        <c:axId val="533957472"/>
      </c:barChart>
      <c:catAx>
        <c:axId val="533964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57472"/>
        <c:crosses val="autoZero"/>
        <c:auto val="1"/>
        <c:lblAlgn val="ctr"/>
        <c:lblOffset val="100"/>
        <c:noMultiLvlLbl val="0"/>
      </c:catAx>
      <c:valAx>
        <c:axId val="533957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3964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'6-CD_Lab-RegBDVSCons_Den'!$H$635</c:f>
              <c:strCache>
                <c:ptCount val="1"/>
                <c:pt idx="0">
                  <c:v>Proporción de muestras deficientes entre las baciloscopias de diagnóstico</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533966096"/>
        <c:axId val="533964528"/>
      </c:barChart>
      <c:catAx>
        <c:axId val="533966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4528"/>
        <c:crosses val="autoZero"/>
        <c:auto val="1"/>
        <c:lblAlgn val="ctr"/>
        <c:lblOffset val="100"/>
        <c:noMultiLvlLbl val="0"/>
      </c:catAx>
      <c:valAx>
        <c:axId val="533964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396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'6-CD_Lab-RegBDVSCons_Den'!$I$635</c:f>
              <c:strCache>
                <c:ptCount val="1"/>
                <c:pt idx="0">
                  <c:v>Carga de trabajo</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533965312"/>
        <c:axId val="533961784"/>
      </c:barChart>
      <c:catAx>
        <c:axId val="533965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1784"/>
        <c:crosses val="autoZero"/>
        <c:auto val="1"/>
        <c:lblAlgn val="ctr"/>
        <c:lblOffset val="100"/>
        <c:noMultiLvlLbl val="0"/>
      </c:catAx>
      <c:valAx>
        <c:axId val="533961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533960216"/>
        <c:axId val="533961000"/>
      </c:barChart>
      <c:catAx>
        <c:axId val="533960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1000"/>
        <c:crosses val="autoZero"/>
        <c:auto val="1"/>
        <c:lblAlgn val="ctr"/>
        <c:lblOffset val="100"/>
        <c:noMultiLvlLbl val="0"/>
      </c:catAx>
      <c:valAx>
        <c:axId val="533961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0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'6-CD_Lab-RegBDVSCons_Den'!$K$635</c:f>
              <c:strCache>
                <c:ptCount val="1"/>
                <c:pt idx="0">
                  <c:v>Tiempo de respuesta del laboratorio en el informe del resultado de la baciloscopia</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533964136"/>
        <c:axId val="533962960"/>
      </c:barChart>
      <c:catAx>
        <c:axId val="533964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2960"/>
        <c:crosses val="autoZero"/>
        <c:auto val="1"/>
        <c:lblAlgn val="ctr"/>
        <c:lblOffset val="100"/>
        <c:noMultiLvlLbl val="0"/>
      </c:catAx>
      <c:valAx>
        <c:axId val="5339629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'1-CD_Lab-RegFisVSBD_Num'!$C$635</c:f>
              <c:strCache>
                <c:ptCount val="1"/>
                <c:pt idx="0">
                  <c:v>Número de baciloscopias realizadas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429772264"/>
        <c:axId val="429772656"/>
      </c:barChart>
      <c:catAx>
        <c:axId val="4297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72656"/>
        <c:crosses val="autoZero"/>
        <c:auto val="1"/>
        <c:lblAlgn val="ctr"/>
        <c:lblOffset val="100"/>
        <c:noMultiLvlLbl val="0"/>
      </c:catAx>
      <c:valAx>
        <c:axId val="429772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72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'6-CD_Lab-RegBDVSCons_Den'!$L$635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533975112"/>
        <c:axId val="533973544"/>
      </c:barChart>
      <c:catAx>
        <c:axId val="533975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544"/>
        <c:crosses val="autoZero"/>
        <c:auto val="1"/>
        <c:lblAlgn val="ctr"/>
        <c:lblOffset val="100"/>
        <c:noMultiLvlLbl val="0"/>
      </c:catAx>
      <c:valAx>
        <c:axId val="533973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5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'6-CD_Lab-RegBDVSCons_Den'!$M$635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533969232"/>
        <c:axId val="533970016"/>
      </c:barChart>
      <c:catAx>
        <c:axId val="533969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0016"/>
        <c:crosses val="autoZero"/>
        <c:auto val="1"/>
        <c:lblAlgn val="ctr"/>
        <c:lblOffset val="100"/>
        <c:noMultiLvlLbl val="0"/>
      </c:catAx>
      <c:valAx>
        <c:axId val="533970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'6-CD_Lab-RegBDVSCons_Den'!$N$635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533976288"/>
        <c:axId val="533967272"/>
      </c:barChart>
      <c:catAx>
        <c:axId val="53397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67272"/>
        <c:crosses val="autoZero"/>
        <c:auto val="1"/>
        <c:lblAlgn val="ctr"/>
        <c:lblOffset val="100"/>
        <c:noMultiLvlLbl val="0"/>
      </c:catAx>
      <c:valAx>
        <c:axId val="533967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'6-CD_Lab-RegBDVSCons_Den'!$P$635</c:f>
              <c:strCache>
                <c:ptCount val="1"/>
                <c:pt idx="0">
                  <c:v>Número de pruebas rápidas realizadas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533968840"/>
        <c:axId val="533973152"/>
      </c:barChart>
      <c:catAx>
        <c:axId val="533968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152"/>
        <c:crosses val="autoZero"/>
        <c:auto val="1"/>
        <c:lblAlgn val="ctr"/>
        <c:lblOffset val="100"/>
        <c:noMultiLvlLbl val="0"/>
      </c:catAx>
      <c:valAx>
        <c:axId val="533973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8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'6-CD_Lab-RegBDVSCons_Den'!$Q$635</c:f>
              <c:strCache>
                <c:ptCount val="1"/>
                <c:pt idx="0">
                  <c:v>Proporción de M. tuberculosis detectado sensible a fármacos R, H o HyR</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533974328"/>
        <c:axId val="533975504"/>
      </c:barChart>
      <c:catAx>
        <c:axId val="533974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5504"/>
        <c:crosses val="autoZero"/>
        <c:auto val="1"/>
        <c:lblAlgn val="ctr"/>
        <c:lblOffset val="100"/>
        <c:noMultiLvlLbl val="0"/>
      </c:catAx>
      <c:valAx>
        <c:axId val="533975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4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'6-CD_Lab-RegBDVSCons_Den'!$R$635</c:f>
              <c:strCache>
                <c:ptCount val="1"/>
                <c:pt idx="0">
                  <c:v>Proporción de M. tuberculosis detectado resistente a R</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533971976"/>
        <c:axId val="533977072"/>
      </c:barChart>
      <c:catAx>
        <c:axId val="533971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7072"/>
        <c:crosses val="autoZero"/>
        <c:auto val="1"/>
        <c:lblAlgn val="ctr"/>
        <c:lblOffset val="100"/>
        <c:noMultiLvlLbl val="0"/>
      </c:catAx>
      <c:valAx>
        <c:axId val="533977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1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'6-CD_Lab-RegBDVSCons_Den'!$S$635</c:f>
              <c:strCache>
                <c:ptCount val="1"/>
                <c:pt idx="0">
                  <c:v>Proporción de M. tuberculosis detectado resistente a H</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533971192"/>
        <c:axId val="533971584"/>
      </c:barChart>
      <c:catAx>
        <c:axId val="533971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1584"/>
        <c:crosses val="autoZero"/>
        <c:auto val="1"/>
        <c:lblAlgn val="ctr"/>
        <c:lblOffset val="100"/>
        <c:noMultiLvlLbl val="0"/>
      </c:catAx>
      <c:valAx>
        <c:axId val="533971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1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'6-CD_Lab-RegBDVSCons_Den'!$T$635</c:f>
              <c:strCache>
                <c:ptCount val="1"/>
                <c:pt idx="0">
                  <c:v>Proporción de M. tuberculosis detectado resistente a HyR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533975896"/>
        <c:axId val="533968056"/>
      </c:barChart>
      <c:catAx>
        <c:axId val="533975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8056"/>
        <c:crosses val="autoZero"/>
        <c:auto val="1"/>
        <c:lblAlgn val="ctr"/>
        <c:lblOffset val="100"/>
        <c:noMultiLvlLbl val="0"/>
      </c:catAx>
      <c:valAx>
        <c:axId val="5339680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5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'6-CD_Lab-RegBDVSCons_Den'!$U$635</c:f>
              <c:strCache>
                <c:ptCount val="1"/>
                <c:pt idx="0">
                  <c:v>Proporción de M. tuberculosis detectado con resistencia a fármacos indeterminada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533978640"/>
        <c:axId val="533973936"/>
      </c:barChart>
      <c:catAx>
        <c:axId val="533978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3973936"/>
        <c:crosses val="autoZero"/>
        <c:auto val="1"/>
        <c:lblAlgn val="ctr"/>
        <c:lblOffset val="100"/>
        <c:noMultiLvlLbl val="0"/>
      </c:catAx>
      <c:valAx>
        <c:axId val="533973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'6-CD_Lab-RegBDVSCons_Den'!$V$635</c:f>
              <c:strCache>
                <c:ptCount val="1"/>
                <c:pt idx="0">
                  <c:v>Proporción de M. tuberculosis no detectado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533977856"/>
        <c:axId val="533966880"/>
      </c:barChart>
      <c:catAx>
        <c:axId val="533977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66880"/>
        <c:crosses val="autoZero"/>
        <c:auto val="1"/>
        <c:lblAlgn val="ctr"/>
        <c:lblOffset val="100"/>
        <c:noMultiLvlLbl val="0"/>
      </c:catAx>
      <c:valAx>
        <c:axId val="533966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'1-CD_Lab-RegFisVSBD_Num'!$D$635</c:f>
              <c:strCache>
                <c:ptCount val="1"/>
                <c:pt idx="0">
                  <c:v>Porcentaje de baciloscopias de diagnóstico positivas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429783240"/>
        <c:axId val="429787552"/>
      </c:barChart>
      <c:catAx>
        <c:axId val="429783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7552"/>
        <c:crosses val="autoZero"/>
        <c:auto val="1"/>
        <c:lblAlgn val="ctr"/>
        <c:lblOffset val="100"/>
        <c:noMultiLvlLbl val="0"/>
      </c:catAx>
      <c:valAx>
        <c:axId val="42978755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3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'6-CD_Lab-RegBDVSCons_Den'!$W$635</c:f>
              <c:strCache>
                <c:ptCount val="1"/>
                <c:pt idx="0">
                  <c:v>Proporción de errores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533968448"/>
        <c:axId val="533985304"/>
      </c:barChart>
      <c:catAx>
        <c:axId val="533968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5304"/>
        <c:crosses val="autoZero"/>
        <c:auto val="1"/>
        <c:lblAlgn val="ctr"/>
        <c:lblOffset val="100"/>
        <c:noMultiLvlLbl val="0"/>
      </c:catAx>
      <c:valAx>
        <c:axId val="533985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6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'6-CD_Lab-RegBDVSCons_Den'!$X$635</c:f>
              <c:strCache>
                <c:ptCount val="1"/>
                <c:pt idx="0">
                  <c:v>Proporción de resultados inválidos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533982168"/>
        <c:axId val="533980600"/>
      </c:barChart>
      <c:catAx>
        <c:axId val="533982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0600"/>
        <c:crosses val="autoZero"/>
        <c:auto val="1"/>
        <c:lblAlgn val="ctr"/>
        <c:lblOffset val="100"/>
        <c:noMultiLvlLbl val="0"/>
      </c:catAx>
      <c:valAx>
        <c:axId val="533980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533990792"/>
        <c:axId val="533983344"/>
      </c:barChart>
      <c:catAx>
        <c:axId val="533990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3344"/>
        <c:crosses val="autoZero"/>
        <c:auto val="1"/>
        <c:lblAlgn val="ctr"/>
        <c:lblOffset val="100"/>
        <c:noMultiLvlLbl val="0"/>
      </c:catAx>
      <c:valAx>
        <c:axId val="5339833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533987264"/>
        <c:axId val="533990008"/>
      </c:barChart>
      <c:catAx>
        <c:axId val="533987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0008"/>
        <c:crosses val="autoZero"/>
        <c:auto val="1"/>
        <c:lblAlgn val="ctr"/>
        <c:lblOffset val="100"/>
        <c:noMultiLvlLbl val="0"/>
      </c:catAx>
      <c:valAx>
        <c:axId val="533990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533979032"/>
        <c:axId val="533982560"/>
      </c:barChart>
      <c:catAx>
        <c:axId val="533979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2560"/>
        <c:crosses val="autoZero"/>
        <c:auto val="1"/>
        <c:lblAlgn val="ctr"/>
        <c:lblOffset val="100"/>
        <c:noMultiLvlLbl val="0"/>
      </c:catAx>
      <c:valAx>
        <c:axId val="533982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79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'6-CD_Lab-RegBDVSCons_Den'!$AB$635</c:f>
              <c:strCache>
                <c:ptCount val="1"/>
                <c:pt idx="0">
                  <c:v>Proporción de M. tuberculosis Sensible a fluoroquinolonas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533988832"/>
        <c:axId val="533981384"/>
      </c:barChart>
      <c:catAx>
        <c:axId val="53398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1384"/>
        <c:crosses val="autoZero"/>
        <c:auto val="1"/>
        <c:lblAlgn val="ctr"/>
        <c:lblOffset val="100"/>
        <c:noMultiLvlLbl val="0"/>
      </c:catAx>
      <c:valAx>
        <c:axId val="533981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'6-CD_Lab-RegBDVSCons_Den'!$AC$635</c:f>
              <c:strCache>
                <c:ptCount val="1"/>
                <c:pt idx="0">
                  <c:v>Proporción de M. tuberculosis Resistente a fluoroquinolonas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533982952"/>
        <c:axId val="533983736"/>
      </c:barChart>
      <c:catAx>
        <c:axId val="533982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3736"/>
        <c:crosses val="autoZero"/>
        <c:auto val="1"/>
        <c:lblAlgn val="ctr"/>
        <c:lblOffset val="100"/>
        <c:noMultiLvlLbl val="0"/>
      </c:catAx>
      <c:valAx>
        <c:axId val="533983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2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533984128"/>
        <c:axId val="533988048"/>
      </c:barChart>
      <c:catAx>
        <c:axId val="533984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8048"/>
        <c:crosses val="autoZero"/>
        <c:auto val="1"/>
        <c:lblAlgn val="ctr"/>
        <c:lblOffset val="100"/>
        <c:noMultiLvlLbl val="0"/>
      </c:catAx>
      <c:valAx>
        <c:axId val="533988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533984520"/>
        <c:axId val="533984912"/>
      </c:barChart>
      <c:catAx>
        <c:axId val="533984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4912"/>
        <c:crosses val="autoZero"/>
        <c:auto val="1"/>
        <c:lblAlgn val="ctr"/>
        <c:lblOffset val="100"/>
        <c:noMultiLvlLbl val="0"/>
      </c:catAx>
      <c:valAx>
        <c:axId val="533984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4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'6-CD_Lab-RegBDVSCons_Den'!$AF$635</c:f>
              <c:strCache>
                <c:ptCount val="1"/>
                <c:pt idx="0">
                  <c:v>Tiempo de respuesta del laboratorio en las pruebas moleculares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533989616"/>
        <c:axId val="533991184"/>
      </c:barChart>
      <c:catAx>
        <c:axId val="533989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1184"/>
        <c:crosses val="autoZero"/>
        <c:auto val="1"/>
        <c:lblAlgn val="ctr"/>
        <c:lblOffset val="100"/>
        <c:noMultiLvlLbl val="0"/>
      </c:catAx>
      <c:valAx>
        <c:axId val="533991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'1-CD_Lab-RegFisVSBD_Num'!$E$635</c:f>
              <c:strCache>
                <c:ptCount val="1"/>
                <c:pt idx="0">
                  <c:v>Porcentaje de baciloscopias de control de tratamiento positiva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429784416"/>
        <c:axId val="429783632"/>
      </c:barChart>
      <c:catAx>
        <c:axId val="42978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83632"/>
        <c:crosses val="autoZero"/>
        <c:auto val="1"/>
        <c:lblAlgn val="ctr"/>
        <c:lblOffset val="100"/>
        <c:noMultiLvlLbl val="0"/>
      </c:catAx>
      <c:valAx>
        <c:axId val="42978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'6-CD_Lab-RegBDVSCons_Den'!$AG$635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533986480"/>
        <c:axId val="533980208"/>
      </c:barChart>
      <c:catAx>
        <c:axId val="533986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80208"/>
        <c:crosses val="autoZero"/>
        <c:auto val="1"/>
        <c:lblAlgn val="ctr"/>
        <c:lblOffset val="100"/>
        <c:noMultiLvlLbl val="0"/>
      </c:catAx>
      <c:valAx>
        <c:axId val="533980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'6-CD_Lab-RegBDVSCons_Den'!$AH$635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533986872"/>
        <c:axId val="534001376"/>
      </c:barChart>
      <c:catAx>
        <c:axId val="533986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1376"/>
        <c:crosses val="autoZero"/>
        <c:auto val="1"/>
        <c:lblAlgn val="ctr"/>
        <c:lblOffset val="100"/>
        <c:noMultiLvlLbl val="0"/>
      </c:catAx>
      <c:valAx>
        <c:axId val="534001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86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'6-CD_Lab-RegBDVSCons_Den'!$AI$635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533998240"/>
        <c:axId val="534002944"/>
      </c:barChart>
      <c:catAx>
        <c:axId val="533998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2944"/>
        <c:crosses val="autoZero"/>
        <c:auto val="1"/>
        <c:lblAlgn val="ctr"/>
        <c:lblOffset val="100"/>
        <c:noMultiLvlLbl val="0"/>
      </c:catAx>
      <c:valAx>
        <c:axId val="534002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'6-CD_Lab-RegBDVSCons_Den'!$AJ$635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533998632"/>
        <c:axId val="534000592"/>
      </c:barChart>
      <c:catAx>
        <c:axId val="533998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0592"/>
        <c:crosses val="autoZero"/>
        <c:auto val="1"/>
        <c:lblAlgn val="ctr"/>
        <c:lblOffset val="100"/>
        <c:noMultiLvlLbl val="0"/>
      </c:catAx>
      <c:valAx>
        <c:axId val="534000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'6-CD_Lab-RegBDVSCons_Den'!$AL$635</c:f>
              <c:strCache>
                <c:ptCount val="1"/>
                <c:pt idx="0">
                  <c:v>Porcentaje de muestras baciloscopia positiva y cultivo negativo</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533996280"/>
        <c:axId val="533997456"/>
      </c:barChart>
      <c:catAx>
        <c:axId val="533996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7456"/>
        <c:crosses val="autoZero"/>
        <c:auto val="1"/>
        <c:lblAlgn val="ctr"/>
        <c:lblOffset val="100"/>
        <c:noMultiLvlLbl val="0"/>
      </c:catAx>
      <c:valAx>
        <c:axId val="533997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534000984"/>
        <c:axId val="534001768"/>
      </c:barChart>
      <c:catAx>
        <c:axId val="534000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1768"/>
        <c:crosses val="autoZero"/>
        <c:auto val="1"/>
        <c:lblAlgn val="ctr"/>
        <c:lblOffset val="100"/>
        <c:noMultiLvlLbl val="0"/>
      </c:catAx>
      <c:valAx>
        <c:axId val="534001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533993144"/>
        <c:axId val="534002552"/>
      </c:barChart>
      <c:catAx>
        <c:axId val="533993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2552"/>
        <c:crosses val="autoZero"/>
        <c:auto val="1"/>
        <c:lblAlgn val="ctr"/>
        <c:lblOffset val="100"/>
        <c:noMultiLvlLbl val="0"/>
      </c:catAx>
      <c:valAx>
        <c:axId val="534002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3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534003336"/>
        <c:axId val="534003728"/>
      </c:barChart>
      <c:catAx>
        <c:axId val="534003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3728"/>
        <c:crosses val="autoZero"/>
        <c:auto val="1"/>
        <c:lblAlgn val="ctr"/>
        <c:lblOffset val="100"/>
        <c:noMultiLvlLbl val="0"/>
      </c:catAx>
      <c:valAx>
        <c:axId val="534003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3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'6-CD_Lab-RegBDVSCons_Den'!$AP$635</c:f>
              <c:strCache>
                <c:ptCount val="1"/>
                <c:pt idx="0">
                  <c:v>Tiempo de respuesta del laboratorio en los resultados del cultivo</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533999024"/>
        <c:axId val="533991576"/>
      </c:barChart>
      <c:catAx>
        <c:axId val="533999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1576"/>
        <c:crosses val="autoZero"/>
        <c:auto val="1"/>
        <c:lblAlgn val="ctr"/>
        <c:lblOffset val="100"/>
        <c:noMultiLvlLbl val="0"/>
      </c:catAx>
      <c:valAx>
        <c:axId val="533991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9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533993536"/>
        <c:axId val="533995104"/>
      </c:barChart>
      <c:catAx>
        <c:axId val="533993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5104"/>
        <c:crosses val="autoZero"/>
        <c:auto val="1"/>
        <c:lblAlgn val="ctr"/>
        <c:lblOffset val="100"/>
        <c:noMultiLvlLbl val="0"/>
      </c:catAx>
      <c:valAx>
        <c:axId val="533995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3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'1-CD_Lab-RegFisVSBD_Num'!$F$635</c:f>
              <c:strCache>
                <c:ptCount val="1"/>
                <c:pt idx="0">
                  <c:v>Porcentaje de casos presuntivos examinados con baciloscopia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429792256"/>
        <c:axId val="429787944"/>
      </c:barChart>
      <c:catAx>
        <c:axId val="429792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7944"/>
        <c:crosses val="autoZero"/>
        <c:auto val="1"/>
        <c:lblAlgn val="ctr"/>
        <c:lblOffset val="100"/>
        <c:noMultiLvlLbl val="0"/>
      </c:catAx>
      <c:valAx>
        <c:axId val="429787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533999416"/>
        <c:axId val="533993928"/>
      </c:barChart>
      <c:catAx>
        <c:axId val="533999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3928"/>
        <c:crosses val="autoZero"/>
        <c:auto val="1"/>
        <c:lblAlgn val="ctr"/>
        <c:lblOffset val="100"/>
        <c:noMultiLvlLbl val="0"/>
      </c:catAx>
      <c:valAx>
        <c:axId val="533993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9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'6-CD_Lab-RegBDVSCons_Den'!$AS$635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533994320"/>
        <c:axId val="533995496"/>
      </c:barChart>
      <c:catAx>
        <c:axId val="53399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995496"/>
        <c:crosses val="autoZero"/>
        <c:auto val="1"/>
        <c:lblAlgn val="ctr"/>
        <c:lblOffset val="100"/>
        <c:noMultiLvlLbl val="0"/>
      </c:catAx>
      <c:valAx>
        <c:axId val="533995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99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'6-CD_Lab-RegBDVSCons_Den'!$AT$635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534015880"/>
        <c:axId val="534011176"/>
      </c:barChart>
      <c:catAx>
        <c:axId val="534015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1176"/>
        <c:crosses val="autoZero"/>
        <c:auto val="1"/>
        <c:lblAlgn val="ctr"/>
        <c:lblOffset val="100"/>
        <c:noMultiLvlLbl val="0"/>
      </c:catAx>
      <c:valAx>
        <c:axId val="534011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'6-CD_Lab-RegBDVSCons_Den'!$AU$635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534015488"/>
        <c:axId val="534006472"/>
      </c:barChart>
      <c:catAx>
        <c:axId val="53401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6472"/>
        <c:crosses val="autoZero"/>
        <c:auto val="1"/>
        <c:lblAlgn val="ctr"/>
        <c:lblOffset val="100"/>
        <c:noMultiLvlLbl val="0"/>
      </c:catAx>
      <c:valAx>
        <c:axId val="534006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'6-CD_Lab-RegBDVSCons_Den'!$AV$635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534008040"/>
        <c:axId val="534013528"/>
      </c:barChart>
      <c:catAx>
        <c:axId val="534008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3528"/>
        <c:crosses val="autoZero"/>
        <c:auto val="1"/>
        <c:lblAlgn val="ctr"/>
        <c:lblOffset val="100"/>
        <c:noMultiLvlLbl val="0"/>
      </c:catAx>
      <c:valAx>
        <c:axId val="534013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8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'6-CD_Lab-RegBDVSCons_Den'!$AW$635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534008432"/>
        <c:axId val="534011568"/>
      </c:barChart>
      <c:catAx>
        <c:axId val="534008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1568"/>
        <c:crosses val="autoZero"/>
        <c:auto val="1"/>
        <c:lblAlgn val="ctr"/>
        <c:lblOffset val="100"/>
        <c:noMultiLvlLbl val="0"/>
      </c:catAx>
      <c:valAx>
        <c:axId val="534011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8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534007256"/>
        <c:axId val="534010000"/>
      </c:barChart>
      <c:catAx>
        <c:axId val="534007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0000"/>
        <c:crosses val="autoZero"/>
        <c:auto val="1"/>
        <c:lblAlgn val="ctr"/>
        <c:lblOffset val="100"/>
        <c:noMultiLvlLbl val="0"/>
      </c:catAx>
      <c:valAx>
        <c:axId val="534010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7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534012352"/>
        <c:axId val="534004512"/>
      </c:barChart>
      <c:catAx>
        <c:axId val="534012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4512"/>
        <c:crosses val="autoZero"/>
        <c:auto val="1"/>
        <c:lblAlgn val="ctr"/>
        <c:lblOffset val="100"/>
        <c:noMultiLvlLbl val="0"/>
      </c:catAx>
      <c:valAx>
        <c:axId val="534004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534011960"/>
        <c:axId val="534007648"/>
      </c:barChart>
      <c:catAx>
        <c:axId val="534011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7648"/>
        <c:crosses val="autoZero"/>
        <c:auto val="1"/>
        <c:lblAlgn val="ctr"/>
        <c:lblOffset val="100"/>
        <c:noMultiLvlLbl val="0"/>
      </c:catAx>
      <c:valAx>
        <c:axId val="534007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1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'6-CD_Lab-RegBDVSCons_Den'!$BB$635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534013136"/>
        <c:axId val="534014704"/>
      </c:barChart>
      <c:catAx>
        <c:axId val="534013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4704"/>
        <c:crosses val="autoZero"/>
        <c:auto val="1"/>
        <c:lblAlgn val="ctr"/>
        <c:lblOffset val="100"/>
        <c:noMultiLvlLbl val="0"/>
      </c:catAx>
      <c:valAx>
        <c:axId val="5340147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'1-CD_Lab-RegFisVSBD_Num'!$G$635</c:f>
              <c:strCache>
                <c:ptCount val="1"/>
                <c:pt idx="0">
                  <c:v>Porcentaje de casos diagnosticados por baciloscopia entre los casos presuntivos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429782848"/>
        <c:axId val="429786768"/>
      </c:barChart>
      <c:catAx>
        <c:axId val="42978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6768"/>
        <c:crosses val="autoZero"/>
        <c:auto val="1"/>
        <c:lblAlgn val="ctr"/>
        <c:lblOffset val="100"/>
        <c:noMultiLvlLbl val="0"/>
      </c:catAx>
      <c:valAx>
        <c:axId val="42978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42978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'6-CD_Lab-RegBDVSCons_Den'!$BC$635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534006080"/>
        <c:axId val="534012744"/>
      </c:barChart>
      <c:catAx>
        <c:axId val="534006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2744"/>
        <c:crosses val="autoZero"/>
        <c:auto val="1"/>
        <c:lblAlgn val="ctr"/>
        <c:lblOffset val="100"/>
        <c:noMultiLvlLbl val="0"/>
      </c:catAx>
      <c:valAx>
        <c:axId val="534012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0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'6-CD_Lab-RegBDVSCons_Den'!$BD$635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534013920"/>
        <c:axId val="534009608"/>
      </c:barChart>
      <c:catAx>
        <c:axId val="534013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09608"/>
        <c:crosses val="autoZero"/>
        <c:auto val="1"/>
        <c:lblAlgn val="ctr"/>
        <c:lblOffset val="100"/>
        <c:noMultiLvlLbl val="0"/>
      </c:catAx>
      <c:valAx>
        <c:axId val="5340096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'6-CD_Lab-RegBDVSCons_Den'!$BE$635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534015096"/>
        <c:axId val="534016272"/>
      </c:barChart>
      <c:catAx>
        <c:axId val="534015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6272"/>
        <c:crosses val="autoZero"/>
        <c:auto val="1"/>
        <c:lblAlgn val="ctr"/>
        <c:lblOffset val="100"/>
        <c:noMultiLvlLbl val="0"/>
      </c:catAx>
      <c:valAx>
        <c:axId val="534016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534017840"/>
        <c:axId val="534026464"/>
      </c:barChart>
      <c:catAx>
        <c:axId val="534017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6464"/>
        <c:crosses val="autoZero"/>
        <c:auto val="1"/>
        <c:lblAlgn val="ctr"/>
        <c:lblOffset val="100"/>
        <c:noMultiLvlLbl val="0"/>
      </c:catAx>
      <c:valAx>
        <c:axId val="5340264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534023720"/>
        <c:axId val="534018232"/>
      </c:barChart>
      <c:catAx>
        <c:axId val="534023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8232"/>
        <c:crosses val="autoZero"/>
        <c:auto val="1"/>
        <c:lblAlgn val="ctr"/>
        <c:lblOffset val="100"/>
        <c:noMultiLvlLbl val="0"/>
      </c:catAx>
      <c:valAx>
        <c:axId val="534018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3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534018624"/>
        <c:axId val="534019016"/>
      </c:barChart>
      <c:catAx>
        <c:axId val="534018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9016"/>
        <c:crosses val="autoZero"/>
        <c:auto val="1"/>
        <c:lblAlgn val="ctr"/>
        <c:lblOffset val="100"/>
        <c:noMultiLvlLbl val="0"/>
      </c:catAx>
      <c:valAx>
        <c:axId val="534019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534021368"/>
        <c:axId val="534021760"/>
      </c:barChart>
      <c:catAx>
        <c:axId val="534021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1760"/>
        <c:crosses val="autoZero"/>
        <c:auto val="1"/>
        <c:lblAlgn val="ctr"/>
        <c:lblOffset val="100"/>
        <c:noMultiLvlLbl val="0"/>
      </c:catAx>
      <c:valAx>
        <c:axId val="534021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1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'6-CD_Lab-RegBDVSCons_Den'!$BJ$635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534026856"/>
        <c:axId val="534022936"/>
      </c:barChart>
      <c:catAx>
        <c:axId val="534026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2936"/>
        <c:crosses val="autoZero"/>
        <c:auto val="1"/>
        <c:lblAlgn val="ctr"/>
        <c:lblOffset val="100"/>
        <c:noMultiLvlLbl val="0"/>
      </c:catAx>
      <c:valAx>
        <c:axId val="534022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6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'6-CD_Lab-RegBDVSCons_Den'!$BK$635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534022544"/>
        <c:axId val="534027248"/>
      </c:barChart>
      <c:catAx>
        <c:axId val="53402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7248"/>
        <c:crosses val="autoZero"/>
        <c:auto val="1"/>
        <c:lblAlgn val="ctr"/>
        <c:lblOffset val="100"/>
        <c:noMultiLvlLbl val="0"/>
      </c:catAx>
      <c:valAx>
        <c:axId val="534027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'6-CD_Lab-RegBDVSCons_Den'!$BL$635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534028424"/>
        <c:axId val="534023328"/>
      </c:barChart>
      <c:catAx>
        <c:axId val="534028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3328"/>
        <c:crosses val="autoZero"/>
        <c:auto val="1"/>
        <c:lblAlgn val="ctr"/>
        <c:lblOffset val="100"/>
        <c:noMultiLvlLbl val="0"/>
      </c:catAx>
      <c:valAx>
        <c:axId val="534023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8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'1-CD_Lab-RegFisVSBD_Num'!$H$635</c:f>
              <c:strCache>
                <c:ptCount val="1"/>
                <c:pt idx="0">
                  <c:v>Proporción de muestras deficientes entre las baciloscopias de diagnóstico</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429792648"/>
        <c:axId val="429784808"/>
      </c:barChart>
      <c:catAx>
        <c:axId val="429792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4808"/>
        <c:crosses val="autoZero"/>
        <c:auto val="1"/>
        <c:lblAlgn val="ctr"/>
        <c:lblOffset val="100"/>
        <c:noMultiLvlLbl val="0"/>
      </c:catAx>
      <c:valAx>
        <c:axId val="429784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429792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'6-CD_Lab-RegBDVSCons_Den'!$BM$635</c:f>
              <c:strCache>
                <c:ptCount val="1"/>
              </c:strCache>
            </c:strRef>
          </c:tx>
          <c:spPr>
            <a:solidFill>
              <a:schemeClr val="accent1"/>
            </a:solidFill>
            <a:ln>
              <a:noFill/>
            </a:ln>
            <a:effectLst/>
          </c:spPr>
          <c:invertIfNegative val="0"/>
          <c:cat>
            <c:strRef>
              <c:f>'6-CD_Lab-RegBDVSCons_Den'!$B$636:$B$646</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534024896"/>
        <c:axId val="534019408"/>
      </c:barChart>
      <c:catAx>
        <c:axId val="534024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19408"/>
        <c:crosses val="autoZero"/>
        <c:auto val="1"/>
        <c:lblAlgn val="ctr"/>
        <c:lblOffset val="100"/>
        <c:noMultiLvlLbl val="0"/>
      </c:catAx>
      <c:valAx>
        <c:axId val="534019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'6-CD_Lab-RegBDVSCons_Den'!$C$635</c:f>
              <c:strCache>
                <c:ptCount val="1"/>
                <c:pt idx="0">
                  <c:v>Número de baciloscopias realizadas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534024504"/>
        <c:axId val="534025288"/>
      </c:barChart>
      <c:catAx>
        <c:axId val="534024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25288"/>
        <c:crosses val="autoZero"/>
        <c:auto val="1"/>
        <c:lblAlgn val="ctr"/>
        <c:lblOffset val="100"/>
        <c:noMultiLvlLbl val="0"/>
      </c:catAx>
      <c:valAx>
        <c:axId val="534025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4024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'6-CD_Lab-RegBDVSCons_Den'!$D$635</c:f>
              <c:strCache>
                <c:ptCount val="1"/>
                <c:pt idx="0">
                  <c:v>Porcentaje de baciloscopias de diagnóstico positivas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534019800"/>
        <c:axId val="534020976"/>
      </c:barChart>
      <c:catAx>
        <c:axId val="534019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20976"/>
        <c:crosses val="autoZero"/>
        <c:auto val="1"/>
        <c:lblAlgn val="ctr"/>
        <c:lblOffset val="100"/>
        <c:noMultiLvlLbl val="0"/>
      </c:catAx>
      <c:valAx>
        <c:axId val="53402097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19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'6-CD_Lab-RegBDVSCons_Den'!$E$635</c:f>
              <c:strCache>
                <c:ptCount val="1"/>
                <c:pt idx="0">
                  <c:v>Porcentaje de baciloscopias de control de tratamiento positiva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534022152"/>
        <c:axId val="534040576"/>
      </c:barChart>
      <c:catAx>
        <c:axId val="534022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0576"/>
        <c:crosses val="autoZero"/>
        <c:auto val="1"/>
        <c:lblAlgn val="ctr"/>
        <c:lblOffset val="100"/>
        <c:noMultiLvlLbl val="0"/>
      </c:catAx>
      <c:valAx>
        <c:axId val="534040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2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'6-CD_Lab-RegBDVSCons_Den'!$F$635</c:f>
              <c:strCache>
                <c:ptCount val="1"/>
                <c:pt idx="0">
                  <c:v>Porcentaje de casos presuntivos examinados con baciloscopia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534029992"/>
        <c:axId val="534029208"/>
      </c:barChart>
      <c:catAx>
        <c:axId val="534029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29208"/>
        <c:crosses val="autoZero"/>
        <c:auto val="1"/>
        <c:lblAlgn val="ctr"/>
        <c:lblOffset val="100"/>
        <c:noMultiLvlLbl val="0"/>
      </c:catAx>
      <c:valAx>
        <c:axId val="534029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2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'6-CD_Lab-RegBDVSCons_Den'!$G$635</c:f>
              <c:strCache>
                <c:ptCount val="1"/>
                <c:pt idx="0">
                  <c:v>Porcentaje de casos diagnosticados por baciloscopia entre los casos presuntivos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534035088"/>
        <c:axId val="534037048"/>
      </c:barChart>
      <c:catAx>
        <c:axId val="534035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7048"/>
        <c:crosses val="autoZero"/>
        <c:auto val="1"/>
        <c:lblAlgn val="ctr"/>
        <c:lblOffset val="100"/>
        <c:noMultiLvlLbl val="0"/>
      </c:catAx>
      <c:valAx>
        <c:axId val="5340370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534035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6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'6-CD_Lab-RegBDVSCons_Den'!$H$635</c:f>
              <c:strCache>
                <c:ptCount val="1"/>
                <c:pt idx="0">
                  <c:v>Proporción de muestras deficientes entre las baciloscopias de diagnóstico</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534035480"/>
        <c:axId val="534038224"/>
      </c:barChart>
      <c:catAx>
        <c:axId val="534035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8224"/>
        <c:crosses val="autoZero"/>
        <c:auto val="1"/>
        <c:lblAlgn val="ctr"/>
        <c:lblOffset val="100"/>
        <c:noMultiLvlLbl val="0"/>
      </c:catAx>
      <c:valAx>
        <c:axId val="534038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53403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6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'6-CD_Lab-RegBDVSCons_Den'!$I$635</c:f>
              <c:strCache>
                <c:ptCount val="1"/>
                <c:pt idx="0">
                  <c:v>Carga de trabajo</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534034304"/>
        <c:axId val="534030776"/>
      </c:barChart>
      <c:catAx>
        <c:axId val="534034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0776"/>
        <c:crosses val="autoZero"/>
        <c:auto val="1"/>
        <c:lblAlgn val="ctr"/>
        <c:lblOffset val="100"/>
        <c:noMultiLvlLbl val="0"/>
      </c:catAx>
      <c:valAx>
        <c:axId val="534030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4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534040968"/>
        <c:axId val="534039400"/>
      </c:barChart>
      <c:catAx>
        <c:axId val="534040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9400"/>
        <c:crosses val="autoZero"/>
        <c:auto val="1"/>
        <c:lblAlgn val="ctr"/>
        <c:lblOffset val="100"/>
        <c:noMultiLvlLbl val="0"/>
      </c:catAx>
      <c:valAx>
        <c:axId val="5340394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0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'6-CD_Lab-RegBDVSCons_Den'!$K$635</c:f>
              <c:strCache>
                <c:ptCount val="1"/>
                <c:pt idx="0">
                  <c:v>Tiempo de respuesta del laboratorio en el informe del resultado de la baciloscopia</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534031168"/>
        <c:axId val="534033912"/>
      </c:barChart>
      <c:catAx>
        <c:axId val="534031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3912"/>
        <c:crosses val="autoZero"/>
        <c:auto val="1"/>
        <c:lblAlgn val="ctr"/>
        <c:lblOffset val="100"/>
        <c:noMultiLvlLbl val="0"/>
      </c:catAx>
      <c:valAx>
        <c:axId val="534033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1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'1-CD_Lab-RegFisVSBD_Num'!$I$635</c:f>
              <c:strCache>
                <c:ptCount val="1"/>
                <c:pt idx="0">
                  <c:v>Carga de trabajo</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429785200"/>
        <c:axId val="429785592"/>
      </c:barChart>
      <c:catAx>
        <c:axId val="42978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5592"/>
        <c:crosses val="autoZero"/>
        <c:auto val="1"/>
        <c:lblAlgn val="ctr"/>
        <c:lblOffset val="100"/>
        <c:noMultiLvlLbl val="0"/>
      </c:catAx>
      <c:valAx>
        <c:axId val="429785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'6-CD_Lab-RegBDVSCons_Den'!$L$635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534033520"/>
        <c:axId val="534035872"/>
      </c:barChart>
      <c:catAx>
        <c:axId val="534033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5872"/>
        <c:crosses val="autoZero"/>
        <c:auto val="1"/>
        <c:lblAlgn val="ctr"/>
        <c:lblOffset val="100"/>
        <c:noMultiLvlLbl val="0"/>
      </c:catAx>
      <c:valAx>
        <c:axId val="534035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3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'6-CD_Lab-RegBDVSCons_Den'!$M$635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534036264"/>
        <c:axId val="534036656"/>
      </c:barChart>
      <c:catAx>
        <c:axId val="534036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6656"/>
        <c:crosses val="autoZero"/>
        <c:auto val="1"/>
        <c:lblAlgn val="ctr"/>
        <c:lblOffset val="100"/>
        <c:noMultiLvlLbl val="0"/>
      </c:catAx>
      <c:valAx>
        <c:axId val="534036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6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'6-CD_Lab-RegBDVSCons_Den'!$N$635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534037832"/>
        <c:axId val="534039008"/>
      </c:barChart>
      <c:catAx>
        <c:axId val="534037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39008"/>
        <c:crosses val="autoZero"/>
        <c:auto val="1"/>
        <c:lblAlgn val="ctr"/>
        <c:lblOffset val="100"/>
        <c:noMultiLvlLbl val="0"/>
      </c:catAx>
      <c:valAx>
        <c:axId val="5340390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37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'6-CD_Lab-RegBDVSCons_Den'!$P$635</c:f>
              <c:strCache>
                <c:ptCount val="1"/>
                <c:pt idx="0">
                  <c:v>Número de pruebas rápidas realizadas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534040184"/>
        <c:axId val="534041360"/>
      </c:barChart>
      <c:catAx>
        <c:axId val="53404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1360"/>
        <c:crosses val="autoZero"/>
        <c:auto val="1"/>
        <c:lblAlgn val="ctr"/>
        <c:lblOffset val="100"/>
        <c:noMultiLvlLbl val="0"/>
      </c:catAx>
      <c:valAx>
        <c:axId val="534041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0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'6-CD_Lab-RegBDVSCons_Den'!$Q$635</c:f>
              <c:strCache>
                <c:ptCount val="1"/>
                <c:pt idx="0">
                  <c:v>Proporción de M. tuberculosis detectado sensible a fármacos R, H o HyR</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534046848"/>
        <c:axId val="534050768"/>
      </c:barChart>
      <c:catAx>
        <c:axId val="534046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50768"/>
        <c:crosses val="autoZero"/>
        <c:auto val="1"/>
        <c:lblAlgn val="ctr"/>
        <c:lblOffset val="100"/>
        <c:noMultiLvlLbl val="0"/>
      </c:catAx>
      <c:valAx>
        <c:axId val="534050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'6-CD_Lab-RegBDVSCons_Den'!$R$635</c:f>
              <c:strCache>
                <c:ptCount val="1"/>
                <c:pt idx="0">
                  <c:v>Proporción de M. tuberculosis detectado resistente a R</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534045672"/>
        <c:axId val="534048808"/>
      </c:barChart>
      <c:catAx>
        <c:axId val="534045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8808"/>
        <c:crosses val="autoZero"/>
        <c:auto val="1"/>
        <c:lblAlgn val="ctr"/>
        <c:lblOffset val="100"/>
        <c:noMultiLvlLbl val="0"/>
      </c:catAx>
      <c:valAx>
        <c:axId val="534048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'6-CD_Lab-RegBDVSCons_Den'!$S$635</c:f>
              <c:strCache>
                <c:ptCount val="1"/>
                <c:pt idx="0">
                  <c:v>Proporción de M. tuberculosis detectado resistente a H</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534051160"/>
        <c:axId val="534044104"/>
      </c:barChart>
      <c:catAx>
        <c:axId val="534051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4104"/>
        <c:crosses val="autoZero"/>
        <c:auto val="1"/>
        <c:lblAlgn val="ctr"/>
        <c:lblOffset val="100"/>
        <c:noMultiLvlLbl val="0"/>
      </c:catAx>
      <c:valAx>
        <c:axId val="534044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'6-CD_Lab-RegBDVSCons_Den'!$T$635</c:f>
              <c:strCache>
                <c:ptCount val="1"/>
                <c:pt idx="0">
                  <c:v>Proporción de M. tuberculosis detectado resistente a HyR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534042144"/>
        <c:axId val="534042536"/>
      </c:barChart>
      <c:catAx>
        <c:axId val="534042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2536"/>
        <c:crosses val="autoZero"/>
        <c:auto val="1"/>
        <c:lblAlgn val="ctr"/>
        <c:lblOffset val="100"/>
        <c:noMultiLvlLbl val="0"/>
      </c:catAx>
      <c:valAx>
        <c:axId val="534042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'6-CD_Lab-RegBDVSCons_Den'!$U$635</c:f>
              <c:strCache>
                <c:ptCount val="1"/>
                <c:pt idx="0">
                  <c:v>Proporción de M. tuberculosis detectado con resistencia a fármacos indeterminada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534043712"/>
        <c:axId val="534047632"/>
      </c:barChart>
      <c:catAx>
        <c:axId val="534043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534047632"/>
        <c:crosses val="autoZero"/>
        <c:auto val="1"/>
        <c:lblAlgn val="ctr"/>
        <c:lblOffset val="100"/>
        <c:noMultiLvlLbl val="0"/>
      </c:catAx>
      <c:valAx>
        <c:axId val="534047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3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'6-CD_Lab-RegBDVSCons_Den'!$V$635</c:f>
              <c:strCache>
                <c:ptCount val="1"/>
                <c:pt idx="0">
                  <c:v>Proporción de M. tuberculosis no detectado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534044496"/>
        <c:axId val="534048416"/>
      </c:barChart>
      <c:catAx>
        <c:axId val="534044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8416"/>
        <c:crosses val="autoZero"/>
        <c:auto val="1"/>
        <c:lblAlgn val="ctr"/>
        <c:lblOffset val="100"/>
        <c:noMultiLvlLbl val="0"/>
      </c:catAx>
      <c:valAx>
        <c:axId val="534048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429789120"/>
        <c:axId val="429793040"/>
      </c:barChart>
      <c:catAx>
        <c:axId val="429789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3040"/>
        <c:crosses val="autoZero"/>
        <c:auto val="1"/>
        <c:lblAlgn val="ctr"/>
        <c:lblOffset val="100"/>
        <c:noMultiLvlLbl val="0"/>
      </c:catAx>
      <c:valAx>
        <c:axId val="429793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9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'6-CD_Lab-RegBDVSCons_Den'!$W$635</c:f>
              <c:strCache>
                <c:ptCount val="1"/>
                <c:pt idx="0">
                  <c:v>Proporción de errores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534045280"/>
        <c:axId val="534046064"/>
      </c:barChart>
      <c:catAx>
        <c:axId val="534045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6064"/>
        <c:crosses val="autoZero"/>
        <c:auto val="1"/>
        <c:lblAlgn val="ctr"/>
        <c:lblOffset val="100"/>
        <c:noMultiLvlLbl val="0"/>
      </c:catAx>
      <c:valAx>
        <c:axId val="534046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'6-CD_Lab-RegBDVSCons_Den'!$X$635</c:f>
              <c:strCache>
                <c:ptCount val="1"/>
                <c:pt idx="0">
                  <c:v>Proporción de resultados inválidos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534047240"/>
        <c:axId val="534049200"/>
      </c:barChart>
      <c:catAx>
        <c:axId val="534047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49200"/>
        <c:crosses val="autoZero"/>
        <c:auto val="1"/>
        <c:lblAlgn val="ctr"/>
        <c:lblOffset val="100"/>
        <c:noMultiLvlLbl val="0"/>
      </c:catAx>
      <c:valAx>
        <c:axId val="534049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534049984"/>
        <c:axId val="534050376"/>
      </c:barChart>
      <c:catAx>
        <c:axId val="534049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0376"/>
        <c:crosses val="autoZero"/>
        <c:auto val="1"/>
        <c:lblAlgn val="ctr"/>
        <c:lblOffset val="100"/>
        <c:noMultiLvlLbl val="0"/>
      </c:catAx>
      <c:valAx>
        <c:axId val="534050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4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534051944"/>
        <c:axId val="534053904"/>
      </c:barChart>
      <c:catAx>
        <c:axId val="53405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3904"/>
        <c:crosses val="autoZero"/>
        <c:auto val="1"/>
        <c:lblAlgn val="ctr"/>
        <c:lblOffset val="100"/>
        <c:noMultiLvlLbl val="0"/>
      </c:catAx>
      <c:valAx>
        <c:axId val="53405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1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534053512"/>
        <c:axId val="534054688"/>
      </c:barChart>
      <c:catAx>
        <c:axId val="534053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4688"/>
        <c:crosses val="autoZero"/>
        <c:auto val="1"/>
        <c:lblAlgn val="ctr"/>
        <c:lblOffset val="100"/>
        <c:noMultiLvlLbl val="0"/>
      </c:catAx>
      <c:valAx>
        <c:axId val="534054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3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'6-CD_Lab-RegBDVSCons_Den'!$AB$635</c:f>
              <c:strCache>
                <c:ptCount val="1"/>
                <c:pt idx="0">
                  <c:v>Proporción de M. tuberculosis Sensible a fluoroquinolonas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534055864"/>
        <c:axId val="534055080"/>
      </c:barChart>
      <c:catAx>
        <c:axId val="534055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4055080"/>
        <c:crosses val="autoZero"/>
        <c:auto val="1"/>
        <c:lblAlgn val="ctr"/>
        <c:lblOffset val="100"/>
        <c:noMultiLvlLbl val="0"/>
      </c:catAx>
      <c:valAx>
        <c:axId val="534055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5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'6-CD_Lab-RegBDVSCons_Den'!$AC$635</c:f>
              <c:strCache>
                <c:ptCount val="1"/>
                <c:pt idx="0">
                  <c:v>Proporción de M. tuberculosis Resistente a fluoroquinolonas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534054296"/>
        <c:axId val="533799888"/>
      </c:barChart>
      <c:catAx>
        <c:axId val="534054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888"/>
        <c:crosses val="autoZero"/>
        <c:auto val="1"/>
        <c:lblAlgn val="ctr"/>
        <c:lblOffset val="100"/>
        <c:noMultiLvlLbl val="0"/>
      </c:catAx>
      <c:valAx>
        <c:axId val="533799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4054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'6-CD_Lab-RegBDVSCons_Den'!$AD$635</c:f>
              <c:strCache>
                <c:ptCount val="1"/>
                <c:pt idx="0">
                  <c:v>Proporción de M. tuberculosis Sensible a otras drogas de segunda línea (drogas orales)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533800672"/>
        <c:axId val="533790872"/>
      </c:barChart>
      <c:catAx>
        <c:axId val="533800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0872"/>
        <c:crosses val="autoZero"/>
        <c:auto val="1"/>
        <c:lblAlgn val="ctr"/>
        <c:lblOffset val="100"/>
        <c:noMultiLvlLbl val="0"/>
      </c:catAx>
      <c:valAx>
        <c:axId val="533790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0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533792048"/>
        <c:axId val="533795968"/>
      </c:barChart>
      <c:catAx>
        <c:axId val="533792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968"/>
        <c:crosses val="autoZero"/>
        <c:auto val="1"/>
        <c:lblAlgn val="ctr"/>
        <c:lblOffset val="100"/>
        <c:noMultiLvlLbl val="0"/>
      </c:catAx>
      <c:valAx>
        <c:axId val="533795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'6-CD_Lab-RegBDVSCons_Den'!$AF$635</c:f>
              <c:strCache>
                <c:ptCount val="1"/>
                <c:pt idx="0">
                  <c:v>Tiempo de respuesta del laboratorio en las pruebas moleculares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533796752"/>
        <c:axId val="533799104"/>
      </c:barChart>
      <c:catAx>
        <c:axId val="533796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104"/>
        <c:crosses val="autoZero"/>
        <c:auto val="1"/>
        <c:lblAlgn val="ctr"/>
        <c:lblOffset val="100"/>
        <c:noMultiLvlLbl val="0"/>
      </c:catAx>
      <c:valAx>
        <c:axId val="5337991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'1-CD_Lab-RegFisVSBD_Num'!$K$635</c:f>
              <c:strCache>
                <c:ptCount val="1"/>
                <c:pt idx="0">
                  <c:v>Tiempo de respuesta del laboratorio en el informe del resultado de la baciloscopia</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429793824"/>
        <c:axId val="429788336"/>
      </c:barChart>
      <c:catAx>
        <c:axId val="42979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8336"/>
        <c:crosses val="autoZero"/>
        <c:auto val="1"/>
        <c:lblAlgn val="ctr"/>
        <c:lblOffset val="100"/>
        <c:noMultiLvlLbl val="0"/>
      </c:catAx>
      <c:valAx>
        <c:axId val="429788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'6-CD_Lab-RegBDVSCons_Den'!$AG$635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533791264"/>
        <c:axId val="533802240"/>
      </c:barChart>
      <c:catAx>
        <c:axId val="533791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2240"/>
        <c:crosses val="autoZero"/>
        <c:auto val="1"/>
        <c:lblAlgn val="ctr"/>
        <c:lblOffset val="100"/>
        <c:noMultiLvlLbl val="0"/>
      </c:catAx>
      <c:valAx>
        <c:axId val="533802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'6-CD_Lab-RegBDVSCons_Den'!$AH$635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533800280"/>
        <c:axId val="533799496"/>
      </c:barChart>
      <c:catAx>
        <c:axId val="533800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9496"/>
        <c:crosses val="autoZero"/>
        <c:auto val="1"/>
        <c:lblAlgn val="ctr"/>
        <c:lblOffset val="100"/>
        <c:noMultiLvlLbl val="0"/>
      </c:catAx>
      <c:valAx>
        <c:axId val="533799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0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'6-CD_Lab-RegBDVSCons_Den'!$AI$635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533793224"/>
        <c:axId val="533791656"/>
      </c:barChart>
      <c:catAx>
        <c:axId val="533793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1656"/>
        <c:crosses val="autoZero"/>
        <c:auto val="1"/>
        <c:lblAlgn val="ctr"/>
        <c:lblOffset val="100"/>
        <c:noMultiLvlLbl val="0"/>
      </c:catAx>
      <c:valAx>
        <c:axId val="5337916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3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'6-CD_Lab-RegBDVSCons_Den'!$AJ$635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533803024"/>
        <c:axId val="533793616"/>
      </c:barChart>
      <c:catAx>
        <c:axId val="53380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3616"/>
        <c:crosses val="autoZero"/>
        <c:auto val="1"/>
        <c:lblAlgn val="ctr"/>
        <c:lblOffset val="100"/>
        <c:noMultiLvlLbl val="0"/>
      </c:catAx>
      <c:valAx>
        <c:axId val="533793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'6-CD_Lab-RegBDVSCons_Den'!$AL$635</c:f>
              <c:strCache>
                <c:ptCount val="1"/>
                <c:pt idx="0">
                  <c:v>Porcentaje de muestras baciloscopia positiva y cultivo negativo</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533794792"/>
        <c:axId val="533795576"/>
      </c:barChart>
      <c:catAx>
        <c:axId val="533794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576"/>
        <c:crosses val="autoZero"/>
        <c:auto val="1"/>
        <c:lblAlgn val="ctr"/>
        <c:lblOffset val="100"/>
        <c:noMultiLvlLbl val="0"/>
      </c:catAx>
      <c:valAx>
        <c:axId val="533795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533801456"/>
        <c:axId val="533795184"/>
      </c:barChart>
      <c:catAx>
        <c:axId val="53380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5184"/>
        <c:crosses val="autoZero"/>
        <c:auto val="1"/>
        <c:lblAlgn val="ctr"/>
        <c:lblOffset val="100"/>
        <c:noMultiLvlLbl val="0"/>
      </c:catAx>
      <c:valAx>
        <c:axId val="533795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533796360"/>
        <c:axId val="533797536"/>
      </c:barChart>
      <c:catAx>
        <c:axId val="533796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797536"/>
        <c:crosses val="autoZero"/>
        <c:auto val="1"/>
        <c:lblAlgn val="ctr"/>
        <c:lblOffset val="100"/>
        <c:noMultiLvlLbl val="0"/>
      </c:catAx>
      <c:valAx>
        <c:axId val="53379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6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533798712"/>
        <c:axId val="533803416"/>
      </c:barChart>
      <c:catAx>
        <c:axId val="533798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3416"/>
        <c:crosses val="autoZero"/>
        <c:auto val="1"/>
        <c:lblAlgn val="ctr"/>
        <c:lblOffset val="100"/>
        <c:noMultiLvlLbl val="0"/>
      </c:catAx>
      <c:valAx>
        <c:axId val="533803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798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'6-CD_Lab-RegBDVSCons_Den'!$AP$635</c:f>
              <c:strCache>
                <c:ptCount val="1"/>
                <c:pt idx="0">
                  <c:v>Tiempo de respuesta del laboratorio en los resultados del cultivo</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533807728"/>
        <c:axId val="533803808"/>
      </c:barChart>
      <c:catAx>
        <c:axId val="533807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3808"/>
        <c:crosses val="autoZero"/>
        <c:auto val="1"/>
        <c:lblAlgn val="ctr"/>
        <c:lblOffset val="100"/>
        <c:noMultiLvlLbl val="0"/>
      </c:catAx>
      <c:valAx>
        <c:axId val="533803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533808904"/>
        <c:axId val="533806944"/>
      </c:barChart>
      <c:catAx>
        <c:axId val="533808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6944"/>
        <c:crosses val="autoZero"/>
        <c:auto val="1"/>
        <c:lblAlgn val="ctr"/>
        <c:lblOffset val="100"/>
        <c:noMultiLvlLbl val="0"/>
      </c:catAx>
      <c:valAx>
        <c:axId val="533806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'1-CD_Lab-RegFisVSBD_Num'!$I$635</c:f>
              <c:strCache>
                <c:ptCount val="1"/>
                <c:pt idx="0">
                  <c:v>Carga de trabajo</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06966032"/>
        <c:axId val="306966424"/>
      </c:barChart>
      <c:catAx>
        <c:axId val="306966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6424"/>
        <c:crosses val="autoZero"/>
        <c:auto val="1"/>
        <c:lblAlgn val="ctr"/>
        <c:lblOffset val="100"/>
        <c:noMultiLvlLbl val="0"/>
      </c:catAx>
      <c:valAx>
        <c:axId val="306966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'1-CD_Lab-RegFisVSBD_Num'!$L$635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429788728"/>
        <c:axId val="429789512"/>
      </c:barChart>
      <c:catAx>
        <c:axId val="429788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89512"/>
        <c:crosses val="autoZero"/>
        <c:auto val="1"/>
        <c:lblAlgn val="ctr"/>
        <c:lblOffset val="100"/>
        <c:noMultiLvlLbl val="0"/>
      </c:catAx>
      <c:valAx>
        <c:axId val="429789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88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533810864"/>
        <c:axId val="533810080"/>
      </c:barChart>
      <c:catAx>
        <c:axId val="53381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0080"/>
        <c:crosses val="autoZero"/>
        <c:auto val="1"/>
        <c:lblAlgn val="ctr"/>
        <c:lblOffset val="100"/>
        <c:noMultiLvlLbl val="0"/>
      </c:catAx>
      <c:valAx>
        <c:axId val="533810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'6-CD_Lab-RegBDVSCons_Den'!$AS$635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533808120"/>
        <c:axId val="533805768"/>
      </c:barChart>
      <c:catAx>
        <c:axId val="533808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5768"/>
        <c:crosses val="autoZero"/>
        <c:auto val="1"/>
        <c:lblAlgn val="ctr"/>
        <c:lblOffset val="100"/>
        <c:noMultiLvlLbl val="0"/>
      </c:catAx>
      <c:valAx>
        <c:axId val="533805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'6-CD_Lab-RegBDVSCons_Den'!$AT$635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533810472"/>
        <c:axId val="533814000"/>
      </c:barChart>
      <c:catAx>
        <c:axId val="533810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4000"/>
        <c:crosses val="autoZero"/>
        <c:auto val="1"/>
        <c:lblAlgn val="ctr"/>
        <c:lblOffset val="100"/>
        <c:noMultiLvlLbl val="0"/>
      </c:catAx>
      <c:valAx>
        <c:axId val="533814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0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'6-CD_Lab-RegBDVSCons_Den'!$AU$635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533814784"/>
        <c:axId val="533804984"/>
      </c:barChart>
      <c:catAx>
        <c:axId val="533814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4984"/>
        <c:crosses val="autoZero"/>
        <c:auto val="1"/>
        <c:lblAlgn val="ctr"/>
        <c:lblOffset val="100"/>
        <c:noMultiLvlLbl val="0"/>
      </c:catAx>
      <c:valAx>
        <c:axId val="533804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'6-CD_Lab-RegBDVSCons_Den'!$AV$635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533807336"/>
        <c:axId val="533812432"/>
      </c:barChart>
      <c:catAx>
        <c:axId val="533807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2432"/>
        <c:crosses val="autoZero"/>
        <c:auto val="1"/>
        <c:lblAlgn val="ctr"/>
        <c:lblOffset val="100"/>
        <c:noMultiLvlLbl val="0"/>
      </c:catAx>
      <c:valAx>
        <c:axId val="533812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7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'6-CD_Lab-RegBDVSCons_Den'!$AW$635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533804200"/>
        <c:axId val="533808512"/>
      </c:barChart>
      <c:catAx>
        <c:axId val="533804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08512"/>
        <c:crosses val="autoZero"/>
        <c:auto val="1"/>
        <c:lblAlgn val="ctr"/>
        <c:lblOffset val="100"/>
        <c:noMultiLvlLbl val="0"/>
      </c:catAx>
      <c:valAx>
        <c:axId val="5338085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4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533815176"/>
        <c:axId val="533811256"/>
      </c:barChart>
      <c:catAx>
        <c:axId val="533815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1256"/>
        <c:crosses val="autoZero"/>
        <c:auto val="1"/>
        <c:lblAlgn val="ctr"/>
        <c:lblOffset val="100"/>
        <c:noMultiLvlLbl val="0"/>
      </c:catAx>
      <c:valAx>
        <c:axId val="5338112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5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533805376"/>
        <c:axId val="533811648"/>
      </c:barChart>
      <c:catAx>
        <c:axId val="533805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1648"/>
        <c:crosses val="autoZero"/>
        <c:auto val="1"/>
        <c:lblAlgn val="ctr"/>
        <c:lblOffset val="100"/>
        <c:noMultiLvlLbl val="0"/>
      </c:catAx>
      <c:valAx>
        <c:axId val="5338116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0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533819096"/>
        <c:axId val="533816744"/>
      </c:barChart>
      <c:catAx>
        <c:axId val="533819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6744"/>
        <c:crosses val="autoZero"/>
        <c:auto val="1"/>
        <c:lblAlgn val="ctr"/>
        <c:lblOffset val="100"/>
        <c:noMultiLvlLbl val="0"/>
      </c:catAx>
      <c:valAx>
        <c:axId val="533816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9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'6-CD_Lab-RegBDVSCons_Den'!$BB$635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533825760"/>
        <c:axId val="533826936"/>
      </c:barChart>
      <c:catAx>
        <c:axId val="53382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6936"/>
        <c:crosses val="autoZero"/>
        <c:auto val="1"/>
        <c:lblAlgn val="ctr"/>
        <c:lblOffset val="100"/>
        <c:noMultiLvlLbl val="0"/>
      </c:catAx>
      <c:valAx>
        <c:axId val="5338269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'1-CD_Lab-RegFisVSBD_Num'!$M$635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429790296"/>
        <c:axId val="429790688"/>
      </c:barChart>
      <c:catAx>
        <c:axId val="429790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0688"/>
        <c:crosses val="autoZero"/>
        <c:auto val="1"/>
        <c:lblAlgn val="ctr"/>
        <c:lblOffset val="100"/>
        <c:noMultiLvlLbl val="0"/>
      </c:catAx>
      <c:valAx>
        <c:axId val="429790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0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'6-CD_Lab-RegBDVSCons_Den'!$BC$635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533823408"/>
        <c:axId val="533817920"/>
      </c:barChart>
      <c:catAx>
        <c:axId val="533823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7920"/>
        <c:crosses val="autoZero"/>
        <c:auto val="1"/>
        <c:lblAlgn val="ctr"/>
        <c:lblOffset val="100"/>
        <c:noMultiLvlLbl val="0"/>
      </c:catAx>
      <c:valAx>
        <c:axId val="533817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3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'6-CD_Lab-RegBDVSCons_Den'!$BD$635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533820272"/>
        <c:axId val="533827720"/>
      </c:barChart>
      <c:catAx>
        <c:axId val="533820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7720"/>
        <c:crosses val="autoZero"/>
        <c:auto val="1"/>
        <c:lblAlgn val="ctr"/>
        <c:lblOffset val="100"/>
        <c:noMultiLvlLbl val="0"/>
      </c:catAx>
      <c:valAx>
        <c:axId val="533827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'6-CD_Lab-RegBDVSCons_Den'!$BE$635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533823800"/>
        <c:axId val="533828112"/>
      </c:barChart>
      <c:catAx>
        <c:axId val="53382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8112"/>
        <c:crosses val="autoZero"/>
        <c:auto val="1"/>
        <c:lblAlgn val="ctr"/>
        <c:lblOffset val="100"/>
        <c:noMultiLvlLbl val="0"/>
      </c:catAx>
      <c:valAx>
        <c:axId val="533828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533821448"/>
        <c:axId val="533824976"/>
      </c:barChart>
      <c:catAx>
        <c:axId val="533821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4976"/>
        <c:crosses val="autoZero"/>
        <c:auto val="1"/>
        <c:lblAlgn val="ctr"/>
        <c:lblOffset val="100"/>
        <c:noMultiLvlLbl val="0"/>
      </c:catAx>
      <c:valAx>
        <c:axId val="533824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533824584"/>
        <c:axId val="533819880"/>
      </c:barChart>
      <c:catAx>
        <c:axId val="533824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9880"/>
        <c:crosses val="autoZero"/>
        <c:auto val="1"/>
        <c:lblAlgn val="ctr"/>
        <c:lblOffset val="100"/>
        <c:noMultiLvlLbl val="0"/>
      </c:catAx>
      <c:valAx>
        <c:axId val="533819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533825368"/>
        <c:axId val="533816352"/>
      </c:barChart>
      <c:catAx>
        <c:axId val="53382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16352"/>
        <c:crosses val="autoZero"/>
        <c:auto val="1"/>
        <c:lblAlgn val="ctr"/>
        <c:lblOffset val="100"/>
        <c:noMultiLvlLbl val="0"/>
      </c:catAx>
      <c:valAx>
        <c:axId val="533816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25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533817528"/>
        <c:axId val="533821840"/>
      </c:barChart>
      <c:catAx>
        <c:axId val="533817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1840"/>
        <c:crosses val="autoZero"/>
        <c:auto val="1"/>
        <c:lblAlgn val="ctr"/>
        <c:lblOffset val="100"/>
        <c:noMultiLvlLbl val="0"/>
      </c:catAx>
      <c:valAx>
        <c:axId val="533821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7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'6-CD_Lab-RegBDVSCons_Den'!$BJ$635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533818704"/>
        <c:axId val="533822232"/>
      </c:barChart>
      <c:catAx>
        <c:axId val="53381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2232"/>
        <c:crosses val="autoZero"/>
        <c:auto val="1"/>
        <c:lblAlgn val="ctr"/>
        <c:lblOffset val="100"/>
        <c:noMultiLvlLbl val="0"/>
      </c:catAx>
      <c:valAx>
        <c:axId val="533822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'6-CD_Lab-RegBDVSCons_Den'!$BK$635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533819488"/>
        <c:axId val="533822624"/>
      </c:barChart>
      <c:catAx>
        <c:axId val="53381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533822624"/>
        <c:crosses val="autoZero"/>
        <c:auto val="1"/>
        <c:lblAlgn val="ctr"/>
        <c:lblOffset val="100"/>
        <c:noMultiLvlLbl val="0"/>
      </c:catAx>
      <c:valAx>
        <c:axId val="533822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53381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'6-CD_Lab-RegBDVSCons_Den'!$BL$635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04185248"/>
        <c:axId val="304176232"/>
      </c:barChart>
      <c:catAx>
        <c:axId val="30418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6232"/>
        <c:crosses val="autoZero"/>
        <c:auto val="1"/>
        <c:lblAlgn val="ctr"/>
        <c:lblOffset val="100"/>
        <c:noMultiLvlLbl val="0"/>
      </c:catAx>
      <c:valAx>
        <c:axId val="304176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'1-CD_Lab-RegFisVSBD_Num'!$N$635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429791472"/>
        <c:axId val="429804800"/>
      </c:barChart>
      <c:catAx>
        <c:axId val="42979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4800"/>
        <c:crosses val="autoZero"/>
        <c:auto val="1"/>
        <c:lblAlgn val="ctr"/>
        <c:lblOffset val="100"/>
        <c:noMultiLvlLbl val="0"/>
      </c:catAx>
      <c:valAx>
        <c:axId val="4298048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'6-CD_Lab-RegBDVSCons_Den'!$BM$635</c:f>
              <c:strCache>
                <c:ptCount val="1"/>
              </c:strCache>
            </c:strRef>
          </c:tx>
          <c:spPr>
            <a:solidFill>
              <a:schemeClr val="accent1"/>
            </a:solidFill>
            <a:ln>
              <a:noFill/>
            </a:ln>
            <a:effectLst/>
          </c:spPr>
          <c:invertIfNegative val="0"/>
          <c:cat>
            <c:strRef>
              <c:f>'6-CD_Lab-RegBDVSCons_Den'!$B$655:$B$664</c:f>
              <c:strCache>
                <c:ptCount val="10"/>
                <c:pt idx="0">
                  <c:v>L1</c:v>
                </c:pt>
                <c:pt idx="1">
                  <c:v>L2</c:v>
                </c:pt>
                <c:pt idx="2">
                  <c:v>L3</c:v>
                </c:pt>
                <c:pt idx="3">
                  <c:v>L4</c:v>
                </c:pt>
                <c:pt idx="4">
                  <c:v>L5</c:v>
                </c:pt>
                <c:pt idx="5">
                  <c:v>L6</c:v>
                </c:pt>
                <c:pt idx="6">
                  <c:v>L7</c:v>
                </c:pt>
                <c:pt idx="7">
                  <c:v>L8</c:v>
                </c:pt>
                <c:pt idx="8">
                  <c:v>L9</c:v>
                </c:pt>
                <c:pt idx="9">
                  <c:v>L10</c:v>
                </c:pt>
              </c:strCache>
            </c:strRef>
          </c:cat>
          <c:val>
            <c:numRef>
              <c:f>'6-CD_Lab-RegBDVSCons_Den'!$BM$655:$BM$664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04177408"/>
        <c:axId val="304177016"/>
      </c:barChart>
      <c:catAx>
        <c:axId val="304177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7016"/>
        <c:crosses val="autoZero"/>
        <c:auto val="1"/>
        <c:lblAlgn val="ctr"/>
        <c:lblOffset val="100"/>
        <c:noMultiLvlLbl val="0"/>
      </c:catAx>
      <c:valAx>
        <c:axId val="304177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'7-CD_Lab-IndRecalVSIndreportado'!$C$635</c:f>
              <c:strCache>
                <c:ptCount val="1"/>
                <c:pt idx="0">
                  <c:v>Número de baciloscopias realizadas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'7-CD_Lab-IndRecalVSIndreportado'!$C$636:$C$646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1A-4B28-9DF1-3B9BEF15E89E}"/>
            </c:ext>
          </c:extLst>
        </c:ser>
        <c:dLbls>
          <c:showLegendKey val="0"/>
          <c:showVal val="0"/>
          <c:showCatName val="0"/>
          <c:showSerName val="0"/>
          <c:showPercent val="0"/>
          <c:showBubbleSize val="0"/>
        </c:dLbls>
        <c:gapWidth val="150"/>
        <c:axId val="304183680"/>
        <c:axId val="304176624"/>
      </c:barChart>
      <c:catAx>
        <c:axId val="304183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6624"/>
        <c:crosses val="autoZero"/>
        <c:auto val="1"/>
        <c:lblAlgn val="ctr"/>
        <c:lblOffset val="100"/>
        <c:noMultiLvlLbl val="0"/>
      </c:catAx>
      <c:valAx>
        <c:axId val="304176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18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'7-CD_Lab-IndRecalVSIndreportado'!$D$635</c:f>
              <c:strCache>
                <c:ptCount val="1"/>
                <c:pt idx="0">
                  <c:v>Porcentaje de baciloscopias de diagnóstico positivas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'7-CD_Lab-IndRecalVSIndreportado'!$D$636:$D$646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CC2-4170-96A1-30CF3F8BE017}"/>
            </c:ext>
          </c:extLst>
        </c:ser>
        <c:dLbls>
          <c:showLegendKey val="0"/>
          <c:showVal val="0"/>
          <c:showCatName val="0"/>
          <c:showSerName val="0"/>
          <c:showPercent val="0"/>
          <c:showBubbleSize val="0"/>
        </c:dLbls>
        <c:gapWidth val="150"/>
        <c:axId val="304184464"/>
        <c:axId val="304186032"/>
      </c:barChart>
      <c:catAx>
        <c:axId val="304184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86032"/>
        <c:crosses val="autoZero"/>
        <c:auto val="1"/>
        <c:lblAlgn val="ctr"/>
        <c:lblOffset val="100"/>
        <c:noMultiLvlLbl val="0"/>
      </c:catAx>
      <c:valAx>
        <c:axId val="30418603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'7-CD_Lab-IndRecalVSIndreportado'!$E$635</c:f>
              <c:strCache>
                <c:ptCount val="1"/>
                <c:pt idx="0">
                  <c:v>Porcentaje de baciloscopias de control de tratamiento positiva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'7-CD_Lab-IndRecalVSIndreportado'!$E$636:$E$646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C3E-4D6B-B474-915159184DDA}"/>
            </c:ext>
          </c:extLst>
        </c:ser>
        <c:dLbls>
          <c:showLegendKey val="0"/>
          <c:showVal val="0"/>
          <c:showCatName val="0"/>
          <c:showSerName val="0"/>
          <c:showPercent val="0"/>
          <c:showBubbleSize val="0"/>
        </c:dLbls>
        <c:gapWidth val="150"/>
        <c:axId val="304182504"/>
        <c:axId val="304178976"/>
      </c:barChart>
      <c:catAx>
        <c:axId val="304182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78976"/>
        <c:crosses val="autoZero"/>
        <c:auto val="1"/>
        <c:lblAlgn val="ctr"/>
        <c:lblOffset val="100"/>
        <c:noMultiLvlLbl val="0"/>
      </c:catAx>
      <c:valAx>
        <c:axId val="3041789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2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'7-CD_Lab-IndRecalVSIndreportado'!$F$635</c:f>
              <c:strCache>
                <c:ptCount val="1"/>
                <c:pt idx="0">
                  <c:v>Porcentaje de casos presuntivos examinados con baciloscopia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'7-CD_Lab-IndRecalVSIndreportado'!$F$636:$F$646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99D-4B76-B2B9-E28F60FA1D0D}"/>
            </c:ext>
          </c:extLst>
        </c:ser>
        <c:dLbls>
          <c:showLegendKey val="0"/>
          <c:showVal val="0"/>
          <c:showCatName val="0"/>
          <c:showSerName val="0"/>
          <c:showPercent val="0"/>
          <c:showBubbleSize val="0"/>
        </c:dLbls>
        <c:gapWidth val="150"/>
        <c:axId val="304179368"/>
        <c:axId val="304179760"/>
      </c:barChart>
      <c:catAx>
        <c:axId val="304179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9760"/>
        <c:crosses val="autoZero"/>
        <c:auto val="1"/>
        <c:lblAlgn val="ctr"/>
        <c:lblOffset val="100"/>
        <c:noMultiLvlLbl val="0"/>
      </c:catAx>
      <c:valAx>
        <c:axId val="304179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9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'7-CD_Lab-IndRecalVSIndreportado'!$G$635</c:f>
              <c:strCache>
                <c:ptCount val="1"/>
                <c:pt idx="0">
                  <c:v>Porcentaje de casos diagnosticados por baciloscopia entre los casos presuntivos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'7-CD_Lab-IndRecalVSIndreportado'!$G$636:$G$646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3-4015-ABEA-A31A72647083}"/>
            </c:ext>
          </c:extLst>
        </c:ser>
        <c:dLbls>
          <c:showLegendKey val="0"/>
          <c:showVal val="0"/>
          <c:showCatName val="0"/>
          <c:showSerName val="0"/>
          <c:showPercent val="0"/>
          <c:showBubbleSize val="0"/>
        </c:dLbls>
        <c:gapWidth val="150"/>
        <c:axId val="304175840"/>
        <c:axId val="304181328"/>
      </c:barChart>
      <c:catAx>
        <c:axId val="304175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1328"/>
        <c:crosses val="autoZero"/>
        <c:auto val="1"/>
        <c:lblAlgn val="ctr"/>
        <c:lblOffset val="100"/>
        <c:noMultiLvlLbl val="0"/>
      </c:catAx>
      <c:valAx>
        <c:axId val="304181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417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7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'7-CD_Lab-IndRecalVSIndreportado'!$H$635</c:f>
              <c:strCache>
                <c:ptCount val="1"/>
                <c:pt idx="0">
                  <c:v>Proporción de muestras deficientes entre las baciloscopias de diagnóstico</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'7-CD_Lab-IndRecalVSIndreportado'!$H$636:$H$646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F20-4B45-9156-511CDA863DB7}"/>
            </c:ext>
          </c:extLst>
        </c:ser>
        <c:dLbls>
          <c:showLegendKey val="0"/>
          <c:showVal val="0"/>
          <c:showCatName val="0"/>
          <c:showSerName val="0"/>
          <c:showPercent val="0"/>
          <c:showBubbleSize val="0"/>
        </c:dLbls>
        <c:gapWidth val="150"/>
        <c:axId val="304184072"/>
        <c:axId val="304180152"/>
      </c:barChart>
      <c:catAx>
        <c:axId val="304184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0152"/>
        <c:crosses val="autoZero"/>
        <c:auto val="1"/>
        <c:lblAlgn val="ctr"/>
        <c:lblOffset val="100"/>
        <c:noMultiLvlLbl val="0"/>
      </c:catAx>
      <c:valAx>
        <c:axId val="304180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18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'7-CD_Lab-IndRecalVSIndreportado'!$I$635</c:f>
              <c:strCache>
                <c:ptCount val="1"/>
                <c:pt idx="0">
                  <c:v>Carga de trabajo</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'7-CD_Lab-IndRecalVSIndreportado'!$I$636:$I$646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06-432C-B5C8-8C0BAD7B514E}"/>
            </c:ext>
          </c:extLst>
        </c:ser>
        <c:dLbls>
          <c:showLegendKey val="0"/>
          <c:showVal val="0"/>
          <c:showCatName val="0"/>
          <c:showSerName val="0"/>
          <c:showPercent val="0"/>
          <c:showBubbleSize val="0"/>
        </c:dLbls>
        <c:gapWidth val="150"/>
        <c:axId val="304182896"/>
        <c:axId val="304183288"/>
      </c:barChart>
      <c:catAx>
        <c:axId val="30418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3288"/>
        <c:crosses val="autoZero"/>
        <c:auto val="1"/>
        <c:lblAlgn val="ctr"/>
        <c:lblOffset val="100"/>
        <c:noMultiLvlLbl val="0"/>
      </c:catAx>
      <c:valAx>
        <c:axId val="3041832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04186816"/>
        <c:axId val="304174664"/>
      </c:barChart>
      <c:catAx>
        <c:axId val="304186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74664"/>
        <c:crosses val="autoZero"/>
        <c:auto val="1"/>
        <c:lblAlgn val="ctr"/>
        <c:lblOffset val="100"/>
        <c:noMultiLvlLbl val="0"/>
      </c:catAx>
      <c:valAx>
        <c:axId val="3041746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6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'7-CD_Lab-IndRecalVSIndreportado'!$K$635</c:f>
              <c:strCache>
                <c:ptCount val="1"/>
                <c:pt idx="0">
                  <c:v>Tiempo de respuesta del laboratorio en el informe del resultado de la baciloscopia</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04175448"/>
        <c:axId val="304197792"/>
      </c:barChart>
      <c:catAx>
        <c:axId val="304175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7792"/>
        <c:crosses val="autoZero"/>
        <c:auto val="1"/>
        <c:lblAlgn val="ctr"/>
        <c:lblOffset val="100"/>
        <c:noMultiLvlLbl val="0"/>
      </c:catAx>
      <c:valAx>
        <c:axId val="3041977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75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'1-CD_Lab-RegFisVSBD_Num'!$P$635</c:f>
              <c:strCache>
                <c:ptCount val="1"/>
                <c:pt idx="0">
                  <c:v>Número de pruebas rápidas realizadas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429797352"/>
        <c:axId val="429796176"/>
      </c:barChart>
      <c:catAx>
        <c:axId val="429797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6176"/>
        <c:crosses val="autoZero"/>
        <c:auto val="1"/>
        <c:lblAlgn val="ctr"/>
        <c:lblOffset val="100"/>
        <c:noMultiLvlLbl val="0"/>
      </c:catAx>
      <c:valAx>
        <c:axId val="429796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'7-CD_Lab-IndRecalVSIndreportado'!$L$635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'7-CD_Lab-IndRecalVSIndreportado'!$L$636:$L$646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2E8-40BF-848F-0FF001E5900F}"/>
            </c:ext>
          </c:extLst>
        </c:ser>
        <c:dLbls>
          <c:showLegendKey val="0"/>
          <c:showVal val="0"/>
          <c:showCatName val="0"/>
          <c:showSerName val="0"/>
          <c:showPercent val="0"/>
          <c:showBubbleSize val="0"/>
        </c:dLbls>
        <c:gapWidth val="150"/>
        <c:axId val="304190344"/>
        <c:axId val="304198576"/>
      </c:barChart>
      <c:catAx>
        <c:axId val="304190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576"/>
        <c:crosses val="autoZero"/>
        <c:auto val="1"/>
        <c:lblAlgn val="ctr"/>
        <c:lblOffset val="100"/>
        <c:noMultiLvlLbl val="0"/>
      </c:catAx>
      <c:valAx>
        <c:axId val="3041985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'7-CD_Lab-IndRecalVSIndreportado'!$M$635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'7-CD_Lab-IndRecalVSIndreportado'!$M$636:$M$646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6D7-4625-93D1-A68611609A50}"/>
            </c:ext>
          </c:extLst>
        </c:ser>
        <c:dLbls>
          <c:showLegendKey val="0"/>
          <c:showVal val="0"/>
          <c:showCatName val="0"/>
          <c:showSerName val="0"/>
          <c:showPercent val="0"/>
          <c:showBubbleSize val="0"/>
        </c:dLbls>
        <c:gapWidth val="150"/>
        <c:axId val="304195048"/>
        <c:axId val="304194264"/>
      </c:barChart>
      <c:catAx>
        <c:axId val="304195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4264"/>
        <c:crosses val="autoZero"/>
        <c:auto val="1"/>
        <c:lblAlgn val="ctr"/>
        <c:lblOffset val="100"/>
        <c:noMultiLvlLbl val="0"/>
      </c:catAx>
      <c:valAx>
        <c:axId val="304194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5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'7-CD_Lab-IndRecalVSIndreportado'!$N$635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'7-CD_Lab-IndRecalVSIndreportado'!$N$636:$N$646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1E8-44BF-8E21-27E7B3E87FA7}"/>
            </c:ext>
          </c:extLst>
        </c:ser>
        <c:dLbls>
          <c:showLegendKey val="0"/>
          <c:showVal val="0"/>
          <c:showCatName val="0"/>
          <c:showSerName val="0"/>
          <c:showPercent val="0"/>
          <c:showBubbleSize val="0"/>
        </c:dLbls>
        <c:gapWidth val="150"/>
        <c:axId val="304192304"/>
        <c:axId val="304198968"/>
      </c:barChart>
      <c:catAx>
        <c:axId val="304192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968"/>
        <c:crosses val="autoZero"/>
        <c:auto val="1"/>
        <c:lblAlgn val="ctr"/>
        <c:lblOffset val="100"/>
        <c:noMultiLvlLbl val="0"/>
      </c:catAx>
      <c:valAx>
        <c:axId val="304198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'7-CD_Lab-IndRecalVSIndreportado'!$P$635</c:f>
              <c:strCache>
                <c:ptCount val="1"/>
                <c:pt idx="0">
                  <c:v>Número de pruebas rápidas realizadas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'7-CD_Lab-IndRecalVSIndreportado'!$P$636:$P$646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D20-45A9-AE1C-0125D5054851}"/>
            </c:ext>
          </c:extLst>
        </c:ser>
        <c:dLbls>
          <c:showLegendKey val="0"/>
          <c:showVal val="0"/>
          <c:showCatName val="0"/>
          <c:showSerName val="0"/>
          <c:showPercent val="0"/>
          <c:showBubbleSize val="0"/>
        </c:dLbls>
        <c:gapWidth val="150"/>
        <c:axId val="304195440"/>
        <c:axId val="304198184"/>
      </c:barChart>
      <c:catAx>
        <c:axId val="304195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8184"/>
        <c:crosses val="autoZero"/>
        <c:auto val="1"/>
        <c:lblAlgn val="ctr"/>
        <c:lblOffset val="100"/>
        <c:noMultiLvlLbl val="0"/>
      </c:catAx>
      <c:valAx>
        <c:axId val="304198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'7-CD_Lab-IndRecalVSIndreportado'!$Q$635</c:f>
              <c:strCache>
                <c:ptCount val="1"/>
                <c:pt idx="0">
                  <c:v>Proporción de M. tuberculosis detectado sensible a fármacos R, H o HyR</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'7-CD_Lab-IndRecalVSIndreportado'!$Q$636:$Q$646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D-43EE-8F6C-5D9707075F3F}"/>
            </c:ext>
          </c:extLst>
        </c:ser>
        <c:dLbls>
          <c:showLegendKey val="0"/>
          <c:showVal val="0"/>
          <c:showCatName val="0"/>
          <c:showSerName val="0"/>
          <c:showPercent val="0"/>
          <c:showBubbleSize val="0"/>
        </c:dLbls>
        <c:gapWidth val="150"/>
        <c:axId val="304196224"/>
        <c:axId val="304199360"/>
      </c:barChart>
      <c:catAx>
        <c:axId val="30419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9360"/>
        <c:crosses val="autoZero"/>
        <c:auto val="1"/>
        <c:lblAlgn val="ctr"/>
        <c:lblOffset val="100"/>
        <c:noMultiLvlLbl val="0"/>
      </c:catAx>
      <c:valAx>
        <c:axId val="304199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'7-CD_Lab-IndRecalVSIndreportado'!$R$635</c:f>
              <c:strCache>
                <c:ptCount val="1"/>
                <c:pt idx="0">
                  <c:v>Proporción de M. tuberculosis detectado resistente a R</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'7-CD_Lab-IndRecalVSIndreportado'!$R$636:$R$646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032-47A4-98D2-A6C77563A723}"/>
            </c:ext>
          </c:extLst>
        </c:ser>
        <c:dLbls>
          <c:showLegendKey val="0"/>
          <c:showVal val="0"/>
          <c:showCatName val="0"/>
          <c:showSerName val="0"/>
          <c:showPercent val="0"/>
          <c:showBubbleSize val="0"/>
        </c:dLbls>
        <c:gapWidth val="150"/>
        <c:axId val="304193872"/>
        <c:axId val="304190736"/>
      </c:barChart>
      <c:catAx>
        <c:axId val="304193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0736"/>
        <c:crosses val="autoZero"/>
        <c:auto val="1"/>
        <c:lblAlgn val="ctr"/>
        <c:lblOffset val="100"/>
        <c:noMultiLvlLbl val="0"/>
      </c:catAx>
      <c:valAx>
        <c:axId val="304190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'7-CD_Lab-IndRecalVSIndreportado'!$S$635</c:f>
              <c:strCache>
                <c:ptCount val="1"/>
                <c:pt idx="0">
                  <c:v>Proporción de M. tuberculosis detectado resistente a H</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'7-CD_Lab-IndRecalVSIndreportado'!$S$636:$S$646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212-4608-A7F6-0DC6F8FEF5A8}"/>
            </c:ext>
          </c:extLst>
        </c:ser>
        <c:dLbls>
          <c:showLegendKey val="0"/>
          <c:showVal val="0"/>
          <c:showCatName val="0"/>
          <c:showSerName val="0"/>
          <c:showPercent val="0"/>
          <c:showBubbleSize val="0"/>
        </c:dLbls>
        <c:gapWidth val="150"/>
        <c:axId val="304187208"/>
        <c:axId val="304191128"/>
      </c:barChart>
      <c:catAx>
        <c:axId val="304187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91128"/>
        <c:crosses val="autoZero"/>
        <c:auto val="1"/>
        <c:lblAlgn val="ctr"/>
        <c:lblOffset val="100"/>
        <c:noMultiLvlLbl val="0"/>
      </c:catAx>
      <c:valAx>
        <c:axId val="304191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7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'7-CD_Lab-IndRecalVSIndreportado'!$T$635</c:f>
              <c:strCache>
                <c:ptCount val="1"/>
                <c:pt idx="0">
                  <c:v>Proporción de M. tuberculosis detectado resistente a HyR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'7-CD_Lab-IndRecalVSIndreportado'!$T$636:$T$646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5-4002-A115-9873AAA75F61}"/>
            </c:ext>
          </c:extLst>
        </c:ser>
        <c:dLbls>
          <c:showLegendKey val="0"/>
          <c:showVal val="0"/>
          <c:showCatName val="0"/>
          <c:showSerName val="0"/>
          <c:showPercent val="0"/>
          <c:showBubbleSize val="0"/>
        </c:dLbls>
        <c:gapWidth val="150"/>
        <c:axId val="304194656"/>
        <c:axId val="304188776"/>
      </c:barChart>
      <c:catAx>
        <c:axId val="30419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88776"/>
        <c:crosses val="autoZero"/>
        <c:auto val="1"/>
        <c:lblAlgn val="ctr"/>
        <c:lblOffset val="100"/>
        <c:noMultiLvlLbl val="0"/>
      </c:catAx>
      <c:valAx>
        <c:axId val="304188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'7-CD_Lab-IndRecalVSIndreportado'!$U$635</c:f>
              <c:strCache>
                <c:ptCount val="1"/>
                <c:pt idx="0">
                  <c:v>Proporción de M. tuberculosis detectado con resistencia a fármacos indeterminada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'7-CD_Lab-IndRecalVSIndreportado'!$U$636:$U$646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4A2-4B04-AA3D-A69DA5DA3499}"/>
            </c:ext>
          </c:extLst>
        </c:ser>
        <c:dLbls>
          <c:showLegendKey val="0"/>
          <c:showVal val="0"/>
          <c:showCatName val="0"/>
          <c:showSerName val="0"/>
          <c:showPercent val="0"/>
          <c:showBubbleSize val="0"/>
        </c:dLbls>
        <c:gapWidth val="150"/>
        <c:axId val="304187600"/>
        <c:axId val="304188384"/>
      </c:barChart>
      <c:catAx>
        <c:axId val="304187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188384"/>
        <c:crosses val="autoZero"/>
        <c:auto val="1"/>
        <c:lblAlgn val="ctr"/>
        <c:lblOffset val="100"/>
        <c:noMultiLvlLbl val="0"/>
      </c:catAx>
      <c:valAx>
        <c:axId val="304188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8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'7-CD_Lab-IndRecalVSIndreportado'!$V$635</c:f>
              <c:strCache>
                <c:ptCount val="1"/>
                <c:pt idx="0">
                  <c:v>Proporción de M. tuberculosis no detectado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'7-CD_Lab-IndRecalVSIndreportado'!$V$636:$V$646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A-4513-8757-A64ACCAAB322}"/>
            </c:ext>
          </c:extLst>
        </c:ser>
        <c:dLbls>
          <c:showLegendKey val="0"/>
          <c:showVal val="0"/>
          <c:showCatName val="0"/>
          <c:showSerName val="0"/>
          <c:showPercent val="0"/>
          <c:showBubbleSize val="0"/>
        </c:dLbls>
        <c:gapWidth val="150"/>
        <c:axId val="304191520"/>
        <c:axId val="304191912"/>
      </c:barChart>
      <c:catAx>
        <c:axId val="304191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91912"/>
        <c:crosses val="autoZero"/>
        <c:auto val="1"/>
        <c:lblAlgn val="ctr"/>
        <c:lblOffset val="100"/>
        <c:noMultiLvlLbl val="0"/>
      </c:catAx>
      <c:valAx>
        <c:axId val="304191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19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'1-CD_Lab-RegFisVSBD_Num'!$Q$635</c:f>
              <c:strCache>
                <c:ptCount val="1"/>
                <c:pt idx="0">
                  <c:v>Proporción de M. tuberculosis detectado sensible a fármacos R, H o HyR</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429806368"/>
        <c:axId val="429800488"/>
      </c:barChart>
      <c:catAx>
        <c:axId val="42980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0488"/>
        <c:crosses val="autoZero"/>
        <c:auto val="1"/>
        <c:lblAlgn val="ctr"/>
        <c:lblOffset val="100"/>
        <c:noMultiLvlLbl val="0"/>
      </c:catAx>
      <c:valAx>
        <c:axId val="4298004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'7-CD_Lab-IndRecalVSIndreportado'!$W$635</c:f>
              <c:strCache>
                <c:ptCount val="1"/>
                <c:pt idx="0">
                  <c:v>Proporción de errores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'7-CD_Lab-IndRecalVSIndreportado'!$W$636:$W$646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4DF-495D-8274-FCC8776B7703}"/>
            </c:ext>
          </c:extLst>
        </c:ser>
        <c:dLbls>
          <c:showLegendKey val="0"/>
          <c:showVal val="0"/>
          <c:showCatName val="0"/>
          <c:showSerName val="0"/>
          <c:showPercent val="0"/>
          <c:showBubbleSize val="0"/>
        </c:dLbls>
        <c:gapWidth val="150"/>
        <c:axId val="304204064"/>
        <c:axId val="304207592"/>
      </c:barChart>
      <c:catAx>
        <c:axId val="304204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7592"/>
        <c:crosses val="autoZero"/>
        <c:auto val="1"/>
        <c:lblAlgn val="ctr"/>
        <c:lblOffset val="100"/>
        <c:noMultiLvlLbl val="0"/>
      </c:catAx>
      <c:valAx>
        <c:axId val="304207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'7-CD_Lab-IndRecalVSIndreportado'!$X$635</c:f>
              <c:strCache>
                <c:ptCount val="1"/>
                <c:pt idx="0">
                  <c:v>Proporción de resultados inválidos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'7-CD_Lab-IndRecalVSIndreportado'!$X$636:$X$646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CD9-4031-BA1D-D9F5E943E153}"/>
            </c:ext>
          </c:extLst>
        </c:ser>
        <c:dLbls>
          <c:showLegendKey val="0"/>
          <c:showVal val="0"/>
          <c:showCatName val="0"/>
          <c:showSerName val="0"/>
          <c:showPercent val="0"/>
          <c:showBubbleSize val="0"/>
        </c:dLbls>
        <c:gapWidth val="150"/>
        <c:axId val="304207200"/>
        <c:axId val="304204456"/>
      </c:barChart>
      <c:catAx>
        <c:axId val="304207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4456"/>
        <c:crosses val="autoZero"/>
        <c:auto val="1"/>
        <c:lblAlgn val="ctr"/>
        <c:lblOffset val="100"/>
        <c:noMultiLvlLbl val="0"/>
      </c:catAx>
      <c:valAx>
        <c:axId val="3042044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'7-CD_Lab-IndRecalVSIndreportado'!$Y$636:$Y$646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C9-4AEB-AF0C-6C950507DE7C}"/>
            </c:ext>
          </c:extLst>
        </c:ser>
        <c:dLbls>
          <c:showLegendKey val="0"/>
          <c:showVal val="0"/>
          <c:showCatName val="0"/>
          <c:showSerName val="0"/>
          <c:showPercent val="0"/>
          <c:showBubbleSize val="0"/>
        </c:dLbls>
        <c:gapWidth val="150"/>
        <c:axId val="304205632"/>
        <c:axId val="304206808"/>
      </c:barChart>
      <c:catAx>
        <c:axId val="304205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6808"/>
        <c:crosses val="autoZero"/>
        <c:auto val="1"/>
        <c:lblAlgn val="ctr"/>
        <c:lblOffset val="100"/>
        <c:noMultiLvlLbl val="0"/>
      </c:catAx>
      <c:valAx>
        <c:axId val="304206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'7-CD_Lab-IndRecalVSIndreportado'!$Z$636:$Z$646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E3-49CF-8572-7717562AEF80}"/>
            </c:ext>
          </c:extLst>
        </c:ser>
        <c:dLbls>
          <c:showLegendKey val="0"/>
          <c:showVal val="0"/>
          <c:showCatName val="0"/>
          <c:showSerName val="0"/>
          <c:showPercent val="0"/>
          <c:showBubbleSize val="0"/>
        </c:dLbls>
        <c:gapWidth val="150"/>
        <c:axId val="304201320"/>
        <c:axId val="304210336"/>
      </c:barChart>
      <c:catAx>
        <c:axId val="304201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0336"/>
        <c:crosses val="autoZero"/>
        <c:auto val="1"/>
        <c:lblAlgn val="ctr"/>
        <c:lblOffset val="100"/>
        <c:noMultiLvlLbl val="0"/>
      </c:catAx>
      <c:valAx>
        <c:axId val="3042103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'7-CD_Lab-IndRecalVSIndreportado'!$AA$636:$AA$646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E8-4AB1-BF46-5AD51A6AA5B6}"/>
            </c:ext>
          </c:extLst>
        </c:ser>
        <c:dLbls>
          <c:showLegendKey val="0"/>
          <c:showVal val="0"/>
          <c:showCatName val="0"/>
          <c:showSerName val="0"/>
          <c:showPercent val="0"/>
          <c:showBubbleSize val="0"/>
        </c:dLbls>
        <c:gapWidth val="150"/>
        <c:axId val="304200144"/>
        <c:axId val="304209944"/>
      </c:barChart>
      <c:catAx>
        <c:axId val="30420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944"/>
        <c:crosses val="autoZero"/>
        <c:auto val="1"/>
        <c:lblAlgn val="ctr"/>
        <c:lblOffset val="100"/>
        <c:noMultiLvlLbl val="0"/>
      </c:catAx>
      <c:valAx>
        <c:axId val="3042099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'7-CD_Lab-IndRecalVSIndreportado'!$AB$635</c:f>
              <c:strCache>
                <c:ptCount val="1"/>
                <c:pt idx="0">
                  <c:v>Proporción de M. tuberculosis Sensible a fluoroquinolonas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'7-CD_Lab-IndRecalVSIndreportado'!$AB$636:$AB$646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2-4968-A771-C16DBA9B95ED}"/>
            </c:ext>
          </c:extLst>
        </c:ser>
        <c:dLbls>
          <c:showLegendKey val="0"/>
          <c:showVal val="0"/>
          <c:showCatName val="0"/>
          <c:showSerName val="0"/>
          <c:showPercent val="0"/>
          <c:showBubbleSize val="0"/>
        </c:dLbls>
        <c:gapWidth val="150"/>
        <c:axId val="304206416"/>
        <c:axId val="304210728"/>
      </c:barChart>
      <c:catAx>
        <c:axId val="30420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0728"/>
        <c:crosses val="autoZero"/>
        <c:auto val="1"/>
        <c:lblAlgn val="ctr"/>
        <c:lblOffset val="100"/>
        <c:noMultiLvlLbl val="0"/>
      </c:catAx>
      <c:valAx>
        <c:axId val="304210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'7-CD_Lab-IndRecalVSIndreportado'!$AC$635</c:f>
              <c:strCache>
                <c:ptCount val="1"/>
                <c:pt idx="0">
                  <c:v>Proporción de M. tuberculosis Resistente a fluoroquinolonas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'7-CD_Lab-IndRecalVSIndreportado'!$AC$636:$AC$646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9E-4260-970B-D930A8DC7AE2}"/>
            </c:ext>
          </c:extLst>
        </c:ser>
        <c:dLbls>
          <c:showLegendKey val="0"/>
          <c:showVal val="0"/>
          <c:showCatName val="0"/>
          <c:showSerName val="0"/>
          <c:showPercent val="0"/>
          <c:showBubbleSize val="0"/>
        </c:dLbls>
        <c:gapWidth val="150"/>
        <c:axId val="304208768"/>
        <c:axId val="304207984"/>
      </c:barChart>
      <c:catAx>
        <c:axId val="30420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7984"/>
        <c:crosses val="autoZero"/>
        <c:auto val="1"/>
        <c:lblAlgn val="ctr"/>
        <c:lblOffset val="100"/>
        <c:noMultiLvlLbl val="0"/>
      </c:catAx>
      <c:valAx>
        <c:axId val="304207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'7-CD_Lab-IndRecalVSIndreportado'!$AD$635</c:f>
              <c:strCache>
                <c:ptCount val="1"/>
                <c:pt idx="0">
                  <c:v>Proporción de M. tuberculosis Sensible a otras drogas de segunda línea (drogas orales)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'7-CD_Lab-IndRecalVSIndreportado'!$AD$636:$AD$646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13-432F-9DE3-32B66B3042A7}"/>
            </c:ext>
          </c:extLst>
        </c:ser>
        <c:dLbls>
          <c:showLegendKey val="0"/>
          <c:showVal val="0"/>
          <c:showCatName val="0"/>
          <c:showSerName val="0"/>
          <c:showPercent val="0"/>
          <c:showBubbleSize val="0"/>
        </c:dLbls>
        <c:gapWidth val="150"/>
        <c:axId val="304203280"/>
        <c:axId val="304209552"/>
      </c:barChart>
      <c:catAx>
        <c:axId val="304203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552"/>
        <c:crosses val="autoZero"/>
        <c:auto val="1"/>
        <c:lblAlgn val="ctr"/>
        <c:lblOffset val="100"/>
        <c:noMultiLvlLbl val="0"/>
      </c:catAx>
      <c:valAx>
        <c:axId val="3042095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'7-CD_Lab-IndRecalVSIndreportado'!$AE$636:$AE$646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E09-452F-A854-C423225B4617}"/>
            </c:ext>
          </c:extLst>
        </c:ser>
        <c:dLbls>
          <c:showLegendKey val="0"/>
          <c:showVal val="0"/>
          <c:showCatName val="0"/>
          <c:showSerName val="0"/>
          <c:showPercent val="0"/>
          <c:showBubbleSize val="0"/>
        </c:dLbls>
        <c:gapWidth val="150"/>
        <c:axId val="304208376"/>
        <c:axId val="304209160"/>
      </c:barChart>
      <c:catAx>
        <c:axId val="304208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09160"/>
        <c:crosses val="autoZero"/>
        <c:auto val="1"/>
        <c:lblAlgn val="ctr"/>
        <c:lblOffset val="100"/>
        <c:noMultiLvlLbl val="0"/>
      </c:catAx>
      <c:valAx>
        <c:axId val="304209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'7-CD_Lab-IndRecalVSIndreportado'!$AF$635</c:f>
              <c:strCache>
                <c:ptCount val="1"/>
                <c:pt idx="0">
                  <c:v>Tiempo de respuesta del laboratorio en las pruebas moleculares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'7-CD_Lab-IndRecalVSIndreportado'!$AF$636:$AF$646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9C-40B4-9842-63A8DB50B6D3}"/>
            </c:ext>
          </c:extLst>
        </c:ser>
        <c:dLbls>
          <c:showLegendKey val="0"/>
          <c:showVal val="0"/>
          <c:showCatName val="0"/>
          <c:showSerName val="0"/>
          <c:showPercent val="0"/>
          <c:showBubbleSize val="0"/>
        </c:dLbls>
        <c:gapWidth val="150"/>
        <c:axId val="304211904"/>
        <c:axId val="304199752"/>
      </c:barChart>
      <c:catAx>
        <c:axId val="304211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199752"/>
        <c:crosses val="autoZero"/>
        <c:auto val="1"/>
        <c:lblAlgn val="ctr"/>
        <c:lblOffset val="100"/>
        <c:noMultiLvlLbl val="0"/>
      </c:catAx>
      <c:valAx>
        <c:axId val="3041997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'1-CD_Lab-RegFisVSBD_Num'!$R$635</c:f>
              <c:strCache>
                <c:ptCount val="1"/>
                <c:pt idx="0">
                  <c:v>Proporción de M. tuberculosis detectado resistente a R</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429799704"/>
        <c:axId val="429802448"/>
      </c:barChart>
      <c:catAx>
        <c:axId val="429799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2448"/>
        <c:crosses val="autoZero"/>
        <c:auto val="1"/>
        <c:lblAlgn val="ctr"/>
        <c:lblOffset val="100"/>
        <c:noMultiLvlLbl val="0"/>
      </c:catAx>
      <c:valAx>
        <c:axId val="429802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9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'7-CD_Lab-IndRecalVSIndreportado'!$AG$635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'7-CD_Lab-IndRecalVSIndreportado'!$AG$636:$AG$646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D2E-4390-AB67-62F37FAAC4E4}"/>
            </c:ext>
          </c:extLst>
        </c:ser>
        <c:dLbls>
          <c:showLegendKey val="0"/>
          <c:showVal val="0"/>
          <c:showCatName val="0"/>
          <c:showSerName val="0"/>
          <c:showPercent val="0"/>
          <c:showBubbleSize val="0"/>
        </c:dLbls>
        <c:gapWidth val="150"/>
        <c:axId val="304202496"/>
        <c:axId val="304218176"/>
      </c:barChart>
      <c:catAx>
        <c:axId val="304202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8176"/>
        <c:crosses val="autoZero"/>
        <c:auto val="1"/>
        <c:lblAlgn val="ctr"/>
        <c:lblOffset val="100"/>
        <c:noMultiLvlLbl val="0"/>
      </c:catAx>
      <c:valAx>
        <c:axId val="3042181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0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'7-CD_Lab-IndRecalVSIndreportado'!$AH$635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'7-CD_Lab-IndRecalVSIndreportado'!$AH$636:$AH$646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9A3-4B68-9395-C299603DD90B}"/>
            </c:ext>
          </c:extLst>
        </c:ser>
        <c:dLbls>
          <c:showLegendKey val="0"/>
          <c:showVal val="0"/>
          <c:showCatName val="0"/>
          <c:showSerName val="0"/>
          <c:showPercent val="0"/>
          <c:showBubbleSize val="0"/>
        </c:dLbls>
        <c:gapWidth val="150"/>
        <c:axId val="304218960"/>
        <c:axId val="304217784"/>
      </c:barChart>
      <c:catAx>
        <c:axId val="30421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7784"/>
        <c:crosses val="autoZero"/>
        <c:auto val="1"/>
        <c:lblAlgn val="ctr"/>
        <c:lblOffset val="100"/>
        <c:noMultiLvlLbl val="0"/>
      </c:catAx>
      <c:valAx>
        <c:axId val="3042177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'7-CD_Lab-IndRecalVSIndreportado'!$AI$635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'7-CD_Lab-IndRecalVSIndreportado'!$AI$636:$AI$646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6F8-40A8-985A-A4DCBAF3B91C}"/>
            </c:ext>
          </c:extLst>
        </c:ser>
        <c:dLbls>
          <c:showLegendKey val="0"/>
          <c:showVal val="0"/>
          <c:showCatName val="0"/>
          <c:showSerName val="0"/>
          <c:showPercent val="0"/>
          <c:showBubbleSize val="0"/>
        </c:dLbls>
        <c:gapWidth val="150"/>
        <c:axId val="304219352"/>
        <c:axId val="304222096"/>
      </c:barChart>
      <c:catAx>
        <c:axId val="30421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2096"/>
        <c:crosses val="autoZero"/>
        <c:auto val="1"/>
        <c:lblAlgn val="ctr"/>
        <c:lblOffset val="100"/>
        <c:noMultiLvlLbl val="0"/>
      </c:catAx>
      <c:valAx>
        <c:axId val="3042220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'7-CD_Lab-IndRecalVSIndreportado'!$AJ$635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'7-CD_Lab-IndRecalVSIndreportado'!$AJ$636:$AJ$646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168-41D9-BA03-A94C95F07485}"/>
            </c:ext>
          </c:extLst>
        </c:ser>
        <c:dLbls>
          <c:showLegendKey val="0"/>
          <c:showVal val="0"/>
          <c:showCatName val="0"/>
          <c:showSerName val="0"/>
          <c:showPercent val="0"/>
          <c:showBubbleSize val="0"/>
        </c:dLbls>
        <c:gapWidth val="150"/>
        <c:axId val="304214648"/>
        <c:axId val="304212296"/>
      </c:barChart>
      <c:catAx>
        <c:axId val="304214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2296"/>
        <c:crosses val="autoZero"/>
        <c:auto val="1"/>
        <c:lblAlgn val="ctr"/>
        <c:lblOffset val="100"/>
        <c:noMultiLvlLbl val="0"/>
      </c:catAx>
      <c:valAx>
        <c:axId val="304212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4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'7-CD_Lab-IndRecalVSIndreportado'!$AL$635</c:f>
              <c:strCache>
                <c:ptCount val="1"/>
                <c:pt idx="0">
                  <c:v>Porcentaje de muestras baciloscopia positiva y cultivo negativo</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'7-CD_Lab-IndRecalVSIndreportado'!$AL$636:$AL$646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F9-47B0-9C27-1FE9BDAD2184}"/>
            </c:ext>
          </c:extLst>
        </c:ser>
        <c:dLbls>
          <c:showLegendKey val="0"/>
          <c:showVal val="0"/>
          <c:showCatName val="0"/>
          <c:showSerName val="0"/>
          <c:showPercent val="0"/>
          <c:showBubbleSize val="0"/>
        </c:dLbls>
        <c:gapWidth val="150"/>
        <c:axId val="304222488"/>
        <c:axId val="304224448"/>
      </c:barChart>
      <c:catAx>
        <c:axId val="304222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4448"/>
        <c:crosses val="autoZero"/>
        <c:auto val="1"/>
        <c:lblAlgn val="ctr"/>
        <c:lblOffset val="100"/>
        <c:noMultiLvlLbl val="0"/>
      </c:catAx>
      <c:valAx>
        <c:axId val="304224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'7-CD_Lab-IndRecalVSIndreportado'!$AM$636:$AM$646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79-4F3F-9EE0-CF977217CB64}"/>
            </c:ext>
          </c:extLst>
        </c:ser>
        <c:dLbls>
          <c:showLegendKey val="0"/>
          <c:showVal val="0"/>
          <c:showCatName val="0"/>
          <c:showSerName val="0"/>
          <c:showPercent val="0"/>
          <c:showBubbleSize val="0"/>
        </c:dLbls>
        <c:gapWidth val="150"/>
        <c:axId val="304224056"/>
        <c:axId val="304216216"/>
      </c:barChart>
      <c:catAx>
        <c:axId val="30422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6216"/>
        <c:crosses val="autoZero"/>
        <c:auto val="1"/>
        <c:lblAlgn val="ctr"/>
        <c:lblOffset val="100"/>
        <c:noMultiLvlLbl val="0"/>
      </c:catAx>
      <c:valAx>
        <c:axId val="3042162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4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'7-CD_Lab-IndRecalVSIndreportado'!$AN$636:$AN$646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50-47A5-96DE-19945E59BA03}"/>
            </c:ext>
          </c:extLst>
        </c:ser>
        <c:dLbls>
          <c:showLegendKey val="0"/>
          <c:showVal val="0"/>
          <c:showCatName val="0"/>
          <c:showSerName val="0"/>
          <c:showPercent val="0"/>
          <c:showBubbleSize val="0"/>
        </c:dLbls>
        <c:gapWidth val="150"/>
        <c:axId val="304216608"/>
        <c:axId val="304220136"/>
      </c:barChart>
      <c:catAx>
        <c:axId val="304216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0136"/>
        <c:crosses val="autoZero"/>
        <c:auto val="1"/>
        <c:lblAlgn val="ctr"/>
        <c:lblOffset val="100"/>
        <c:noMultiLvlLbl val="0"/>
      </c:catAx>
      <c:valAx>
        <c:axId val="304220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'7-CD_Lab-IndRecalVSIndreportado'!$AO$636:$AO$646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92E-4604-B259-AF121B759A5D}"/>
            </c:ext>
          </c:extLst>
        </c:ser>
        <c:dLbls>
          <c:showLegendKey val="0"/>
          <c:showVal val="0"/>
          <c:showCatName val="0"/>
          <c:showSerName val="0"/>
          <c:showPercent val="0"/>
          <c:showBubbleSize val="0"/>
        </c:dLbls>
        <c:gapWidth val="150"/>
        <c:axId val="304213472"/>
        <c:axId val="304213864"/>
      </c:barChart>
      <c:catAx>
        <c:axId val="304213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3864"/>
        <c:crosses val="autoZero"/>
        <c:auto val="1"/>
        <c:lblAlgn val="ctr"/>
        <c:lblOffset val="100"/>
        <c:noMultiLvlLbl val="0"/>
      </c:catAx>
      <c:valAx>
        <c:axId val="304213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34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'7-CD_Lab-IndRecalVSIndreportado'!$AP$635</c:f>
              <c:strCache>
                <c:ptCount val="1"/>
                <c:pt idx="0">
                  <c:v>Tiempo de respuesta del laboratorio en los resultados del cultivo</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'7-CD_Lab-IndRecalVSIndreportado'!$AP$636:$AP$646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561-4441-8BBE-380C97942778}"/>
            </c:ext>
          </c:extLst>
        </c:ser>
        <c:dLbls>
          <c:showLegendKey val="0"/>
          <c:showVal val="0"/>
          <c:showCatName val="0"/>
          <c:showSerName val="0"/>
          <c:showPercent val="0"/>
          <c:showBubbleSize val="0"/>
        </c:dLbls>
        <c:gapWidth val="150"/>
        <c:axId val="304223272"/>
        <c:axId val="304219744"/>
      </c:barChart>
      <c:catAx>
        <c:axId val="304223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9744"/>
        <c:crosses val="autoZero"/>
        <c:auto val="1"/>
        <c:lblAlgn val="ctr"/>
        <c:lblOffset val="100"/>
        <c:noMultiLvlLbl val="0"/>
      </c:catAx>
      <c:valAx>
        <c:axId val="3042197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'7-CD_Lab-IndRecalVSIndreportado'!$AQ$636:$AQ$646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F9-45FF-ACCC-0467E3DB1FA3}"/>
            </c:ext>
          </c:extLst>
        </c:ser>
        <c:dLbls>
          <c:showLegendKey val="0"/>
          <c:showVal val="0"/>
          <c:showCatName val="0"/>
          <c:showSerName val="0"/>
          <c:showPercent val="0"/>
          <c:showBubbleSize val="0"/>
        </c:dLbls>
        <c:gapWidth val="150"/>
        <c:axId val="304217000"/>
        <c:axId val="304215040"/>
      </c:barChart>
      <c:catAx>
        <c:axId val="30421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15040"/>
        <c:crosses val="autoZero"/>
        <c:auto val="1"/>
        <c:lblAlgn val="ctr"/>
        <c:lblOffset val="100"/>
        <c:noMultiLvlLbl val="0"/>
      </c:catAx>
      <c:valAx>
        <c:axId val="304215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'1-CD_Lab-RegFisVSBD_Num'!$S$635</c:f>
              <c:strCache>
                <c:ptCount val="1"/>
                <c:pt idx="0">
                  <c:v>Proporción de M. tuberculosis detectado resistente a H</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429807152"/>
        <c:axId val="429805584"/>
      </c:barChart>
      <c:catAx>
        <c:axId val="429807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805584"/>
        <c:crosses val="autoZero"/>
        <c:auto val="1"/>
        <c:lblAlgn val="ctr"/>
        <c:lblOffset val="100"/>
        <c:noMultiLvlLbl val="0"/>
      </c:catAx>
      <c:valAx>
        <c:axId val="429805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'7-CD_Lab-IndRecalVSIndreportado'!$AR$636:$AR$646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AE-4983-A54F-0FAE6A5579E9}"/>
            </c:ext>
          </c:extLst>
        </c:ser>
        <c:dLbls>
          <c:showLegendKey val="0"/>
          <c:showVal val="0"/>
          <c:showCatName val="0"/>
          <c:showSerName val="0"/>
          <c:showPercent val="0"/>
          <c:showBubbleSize val="0"/>
        </c:dLbls>
        <c:gapWidth val="150"/>
        <c:axId val="304220920"/>
        <c:axId val="304221312"/>
      </c:barChart>
      <c:catAx>
        <c:axId val="304220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1312"/>
        <c:crosses val="autoZero"/>
        <c:auto val="1"/>
        <c:lblAlgn val="ctr"/>
        <c:lblOffset val="100"/>
        <c:noMultiLvlLbl val="0"/>
      </c:catAx>
      <c:valAx>
        <c:axId val="304221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0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'7-CD_Lab-IndRecalVSIndreportado'!$AS$635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'7-CD_Lab-IndRecalVSIndreportado'!$AS$636:$AS$646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159-4004-AA51-1BB2EC379815}"/>
            </c:ext>
          </c:extLst>
        </c:ser>
        <c:dLbls>
          <c:showLegendKey val="0"/>
          <c:showVal val="0"/>
          <c:showCatName val="0"/>
          <c:showSerName val="0"/>
          <c:showPercent val="0"/>
          <c:showBubbleSize val="0"/>
        </c:dLbls>
        <c:gapWidth val="150"/>
        <c:axId val="304217392"/>
        <c:axId val="304231504"/>
      </c:barChart>
      <c:catAx>
        <c:axId val="304217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1504"/>
        <c:crosses val="autoZero"/>
        <c:auto val="1"/>
        <c:lblAlgn val="ctr"/>
        <c:lblOffset val="100"/>
        <c:noMultiLvlLbl val="0"/>
      </c:catAx>
      <c:valAx>
        <c:axId val="3042315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1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'7-CD_Lab-IndRecalVSIndreportado'!$AT$635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'7-CD_Lab-IndRecalVSIndreportado'!$AT$636:$AT$646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3C-4106-B262-7281A650F96C}"/>
            </c:ext>
          </c:extLst>
        </c:ser>
        <c:dLbls>
          <c:showLegendKey val="0"/>
          <c:showVal val="0"/>
          <c:showCatName val="0"/>
          <c:showSerName val="0"/>
          <c:showPercent val="0"/>
          <c:showBubbleSize val="0"/>
        </c:dLbls>
        <c:gapWidth val="150"/>
        <c:axId val="304233464"/>
        <c:axId val="304235424"/>
      </c:barChart>
      <c:catAx>
        <c:axId val="304233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5424"/>
        <c:crosses val="autoZero"/>
        <c:auto val="1"/>
        <c:lblAlgn val="ctr"/>
        <c:lblOffset val="100"/>
        <c:noMultiLvlLbl val="0"/>
      </c:catAx>
      <c:valAx>
        <c:axId val="304235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3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'7-CD_Lab-IndRecalVSIndreportado'!$AU$635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'7-CD_Lab-IndRecalVSIndreportado'!$AU$636:$AU$646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63-4137-A888-BB9B5FC76527}"/>
            </c:ext>
          </c:extLst>
        </c:ser>
        <c:dLbls>
          <c:showLegendKey val="0"/>
          <c:showVal val="0"/>
          <c:showCatName val="0"/>
          <c:showSerName val="0"/>
          <c:showPercent val="0"/>
          <c:showBubbleSize val="0"/>
        </c:dLbls>
        <c:gapWidth val="150"/>
        <c:axId val="304235816"/>
        <c:axId val="304226408"/>
      </c:barChart>
      <c:catAx>
        <c:axId val="304235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6408"/>
        <c:crosses val="autoZero"/>
        <c:auto val="1"/>
        <c:lblAlgn val="ctr"/>
        <c:lblOffset val="100"/>
        <c:noMultiLvlLbl val="0"/>
      </c:catAx>
      <c:valAx>
        <c:axId val="304226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5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'7-CD_Lab-IndRecalVSIndreportado'!$AV$635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'7-CD_Lab-IndRecalVSIndreportado'!$AV$636:$AV$646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45-4BB8-843F-17319E70FA52}"/>
            </c:ext>
          </c:extLst>
        </c:ser>
        <c:dLbls>
          <c:showLegendKey val="0"/>
          <c:showVal val="0"/>
          <c:showCatName val="0"/>
          <c:showSerName val="0"/>
          <c:showPercent val="0"/>
          <c:showBubbleSize val="0"/>
        </c:dLbls>
        <c:gapWidth val="150"/>
        <c:axId val="304226800"/>
        <c:axId val="304236600"/>
      </c:barChart>
      <c:catAx>
        <c:axId val="30422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6600"/>
        <c:crosses val="autoZero"/>
        <c:auto val="1"/>
        <c:lblAlgn val="ctr"/>
        <c:lblOffset val="100"/>
        <c:noMultiLvlLbl val="0"/>
      </c:catAx>
      <c:valAx>
        <c:axId val="304236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'7-CD_Lab-IndRecalVSIndreportado'!$AW$635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'7-CD_Lab-IndRecalVSIndreportado'!$AW$636:$AW$646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2F-4F66-834E-4B017BC07068}"/>
            </c:ext>
          </c:extLst>
        </c:ser>
        <c:dLbls>
          <c:showLegendKey val="0"/>
          <c:showVal val="0"/>
          <c:showCatName val="0"/>
          <c:showSerName val="0"/>
          <c:showPercent val="0"/>
          <c:showBubbleSize val="0"/>
        </c:dLbls>
        <c:gapWidth val="150"/>
        <c:axId val="304234248"/>
        <c:axId val="304228760"/>
      </c:barChart>
      <c:catAx>
        <c:axId val="304234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8760"/>
        <c:crosses val="autoZero"/>
        <c:auto val="1"/>
        <c:lblAlgn val="ctr"/>
        <c:lblOffset val="100"/>
        <c:noMultiLvlLbl val="0"/>
      </c:catAx>
      <c:valAx>
        <c:axId val="3042287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4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'7-CD_Lab-IndRecalVSIndreportado'!$AX$636:$AX$646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54C-4D35-931E-C61203351FDE}"/>
            </c:ext>
          </c:extLst>
        </c:ser>
        <c:dLbls>
          <c:showLegendKey val="0"/>
          <c:showVal val="0"/>
          <c:showCatName val="0"/>
          <c:showSerName val="0"/>
          <c:showPercent val="0"/>
          <c:showBubbleSize val="0"/>
        </c:dLbls>
        <c:gapWidth val="150"/>
        <c:axId val="304232288"/>
        <c:axId val="304225232"/>
      </c:barChart>
      <c:catAx>
        <c:axId val="30423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5232"/>
        <c:crosses val="autoZero"/>
        <c:auto val="1"/>
        <c:lblAlgn val="ctr"/>
        <c:lblOffset val="100"/>
        <c:noMultiLvlLbl val="0"/>
      </c:catAx>
      <c:valAx>
        <c:axId val="304225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'7-CD_Lab-IndRecalVSIndreportado'!$AZ$636:$AZ$646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68E-4CA4-B845-5DEE203D01DE}"/>
            </c:ext>
          </c:extLst>
        </c:ser>
        <c:dLbls>
          <c:showLegendKey val="0"/>
          <c:showVal val="0"/>
          <c:showCatName val="0"/>
          <c:showSerName val="0"/>
          <c:showPercent val="0"/>
          <c:showBubbleSize val="0"/>
        </c:dLbls>
        <c:gapWidth val="150"/>
        <c:axId val="304227976"/>
        <c:axId val="304233072"/>
      </c:barChart>
      <c:catAx>
        <c:axId val="304227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3072"/>
        <c:crosses val="autoZero"/>
        <c:auto val="1"/>
        <c:lblAlgn val="ctr"/>
        <c:lblOffset val="100"/>
        <c:noMultiLvlLbl val="0"/>
      </c:catAx>
      <c:valAx>
        <c:axId val="3042330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7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'7-CD_Lab-IndRecalVSIndreportado'!$BA$636:$BA$646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F3C-4924-8FE5-A13D4AFEE411}"/>
            </c:ext>
          </c:extLst>
        </c:ser>
        <c:dLbls>
          <c:showLegendKey val="0"/>
          <c:showVal val="0"/>
          <c:showCatName val="0"/>
          <c:showSerName val="0"/>
          <c:showPercent val="0"/>
          <c:showBubbleSize val="0"/>
        </c:dLbls>
        <c:gapWidth val="150"/>
        <c:axId val="304234640"/>
        <c:axId val="304236208"/>
      </c:barChart>
      <c:catAx>
        <c:axId val="3042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6208"/>
        <c:crosses val="autoZero"/>
        <c:auto val="1"/>
        <c:lblAlgn val="ctr"/>
        <c:lblOffset val="100"/>
        <c:noMultiLvlLbl val="0"/>
      </c:catAx>
      <c:valAx>
        <c:axId val="304236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'7-CD_Lab-IndRecalVSIndreportado'!$BB$635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'7-CD_Lab-IndRecalVSIndreportado'!$BB$636:$BB$646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654-478E-9F20-252221792225}"/>
            </c:ext>
          </c:extLst>
        </c:ser>
        <c:dLbls>
          <c:showLegendKey val="0"/>
          <c:showVal val="0"/>
          <c:showCatName val="0"/>
          <c:showSerName val="0"/>
          <c:showPercent val="0"/>
          <c:showBubbleSize val="0"/>
        </c:dLbls>
        <c:gapWidth val="150"/>
        <c:axId val="304224840"/>
        <c:axId val="304225624"/>
      </c:barChart>
      <c:catAx>
        <c:axId val="304224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5624"/>
        <c:crosses val="autoZero"/>
        <c:auto val="1"/>
        <c:lblAlgn val="ctr"/>
        <c:lblOffset val="100"/>
        <c:noMultiLvlLbl val="0"/>
      </c:catAx>
      <c:valAx>
        <c:axId val="304225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'1-CD_Lab-RegFisVSBD_Num'!$T$635</c:f>
              <c:strCache>
                <c:ptCount val="1"/>
                <c:pt idx="0">
                  <c:v>Proporción de M. tuberculosis detectado resistente a HyR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429795392"/>
        <c:axId val="429799312"/>
      </c:barChart>
      <c:catAx>
        <c:axId val="429795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799312"/>
        <c:crosses val="autoZero"/>
        <c:auto val="1"/>
        <c:lblAlgn val="ctr"/>
        <c:lblOffset val="100"/>
        <c:noMultiLvlLbl val="0"/>
      </c:catAx>
      <c:valAx>
        <c:axId val="4297993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'7-CD_Lab-IndRecalVSIndreportado'!$BC$635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'7-CD_Lab-IndRecalVSIndreportado'!$BC$636:$BC$646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B4-489D-B00B-41D8E107E8F0}"/>
            </c:ext>
          </c:extLst>
        </c:ser>
        <c:dLbls>
          <c:showLegendKey val="0"/>
          <c:showVal val="0"/>
          <c:showCatName val="0"/>
          <c:showSerName val="0"/>
          <c:showPercent val="0"/>
          <c:showBubbleSize val="0"/>
        </c:dLbls>
        <c:gapWidth val="150"/>
        <c:axId val="304226016"/>
        <c:axId val="304227584"/>
      </c:barChart>
      <c:catAx>
        <c:axId val="304226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27584"/>
        <c:crosses val="autoZero"/>
        <c:auto val="1"/>
        <c:lblAlgn val="ctr"/>
        <c:lblOffset val="100"/>
        <c:noMultiLvlLbl val="0"/>
      </c:catAx>
      <c:valAx>
        <c:axId val="3042275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26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'7-CD_Lab-IndRecalVSIndreportado'!$BD$635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'7-CD_Lab-IndRecalVSIndreportado'!$BD$636:$BD$646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FFA-421F-A8AF-63E94AC0CE9C}"/>
            </c:ext>
          </c:extLst>
        </c:ser>
        <c:dLbls>
          <c:showLegendKey val="0"/>
          <c:showVal val="0"/>
          <c:showCatName val="0"/>
          <c:showSerName val="0"/>
          <c:showPercent val="0"/>
          <c:showBubbleSize val="0"/>
        </c:dLbls>
        <c:gapWidth val="150"/>
        <c:axId val="304230720"/>
        <c:axId val="304231112"/>
      </c:barChart>
      <c:catAx>
        <c:axId val="304230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1112"/>
        <c:crosses val="autoZero"/>
        <c:auto val="1"/>
        <c:lblAlgn val="ctr"/>
        <c:lblOffset val="100"/>
        <c:noMultiLvlLbl val="0"/>
      </c:catAx>
      <c:valAx>
        <c:axId val="3042311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'7-CD_Lab-IndRecalVSIndreportado'!$BE$635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'7-CD_Lab-IndRecalVSIndreportado'!$BE$636:$BE$646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7F6-4D6D-AC21-CD504F543FD7}"/>
            </c:ext>
          </c:extLst>
        </c:ser>
        <c:dLbls>
          <c:showLegendKey val="0"/>
          <c:showVal val="0"/>
          <c:showCatName val="0"/>
          <c:showSerName val="0"/>
          <c:showPercent val="0"/>
          <c:showBubbleSize val="0"/>
        </c:dLbls>
        <c:gapWidth val="150"/>
        <c:axId val="304240128"/>
        <c:axId val="304248360"/>
      </c:barChart>
      <c:catAx>
        <c:axId val="30424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8360"/>
        <c:crosses val="autoZero"/>
        <c:auto val="1"/>
        <c:lblAlgn val="ctr"/>
        <c:lblOffset val="100"/>
        <c:noMultiLvlLbl val="0"/>
      </c:catAx>
      <c:valAx>
        <c:axId val="3042483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'7-CD_Lab-IndRecalVSIndreportado'!$BF$636:$BF$646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AFC-40A3-A83E-1CEC915E6EDA}"/>
            </c:ext>
          </c:extLst>
        </c:ser>
        <c:dLbls>
          <c:showLegendKey val="0"/>
          <c:showVal val="0"/>
          <c:showCatName val="0"/>
          <c:showSerName val="0"/>
          <c:showPercent val="0"/>
          <c:showBubbleSize val="0"/>
        </c:dLbls>
        <c:gapWidth val="150"/>
        <c:axId val="304241696"/>
        <c:axId val="304238168"/>
      </c:barChart>
      <c:catAx>
        <c:axId val="30424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38168"/>
        <c:crosses val="autoZero"/>
        <c:auto val="1"/>
        <c:lblAlgn val="ctr"/>
        <c:lblOffset val="100"/>
        <c:noMultiLvlLbl val="0"/>
      </c:catAx>
      <c:valAx>
        <c:axId val="3042381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'7-CD_Lab-IndRecalVSIndreportado'!$BG$636:$BG$646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C7-4803-888D-A55754BC2E1C}"/>
            </c:ext>
          </c:extLst>
        </c:ser>
        <c:dLbls>
          <c:showLegendKey val="0"/>
          <c:showVal val="0"/>
          <c:showCatName val="0"/>
          <c:showSerName val="0"/>
          <c:showPercent val="0"/>
          <c:showBubbleSize val="0"/>
        </c:dLbls>
        <c:gapWidth val="150"/>
        <c:axId val="304238560"/>
        <c:axId val="304241304"/>
      </c:barChart>
      <c:catAx>
        <c:axId val="30423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1304"/>
        <c:crosses val="autoZero"/>
        <c:auto val="1"/>
        <c:lblAlgn val="ctr"/>
        <c:lblOffset val="100"/>
        <c:noMultiLvlLbl val="0"/>
      </c:catAx>
      <c:valAx>
        <c:axId val="304241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'7-CD_Lab-IndRecalVSIndreportado'!$BH$636:$BH$646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32-40FB-9AFE-940E4647BC2A}"/>
            </c:ext>
          </c:extLst>
        </c:ser>
        <c:dLbls>
          <c:showLegendKey val="0"/>
          <c:showVal val="0"/>
          <c:showCatName val="0"/>
          <c:showSerName val="0"/>
          <c:showPercent val="0"/>
          <c:showBubbleSize val="0"/>
        </c:dLbls>
        <c:gapWidth val="150"/>
        <c:axId val="304240520"/>
        <c:axId val="304247184"/>
      </c:barChart>
      <c:catAx>
        <c:axId val="304240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7184"/>
        <c:crosses val="autoZero"/>
        <c:auto val="1"/>
        <c:lblAlgn val="ctr"/>
        <c:lblOffset val="100"/>
        <c:noMultiLvlLbl val="0"/>
      </c:catAx>
      <c:valAx>
        <c:axId val="304247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0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'7-CD_Lab-IndRecalVSIndreportado'!$BI$636:$BI$646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11-4914-B349-80BB51A5420D}"/>
            </c:ext>
          </c:extLst>
        </c:ser>
        <c:dLbls>
          <c:showLegendKey val="0"/>
          <c:showVal val="0"/>
          <c:showCatName val="0"/>
          <c:showSerName val="0"/>
          <c:showPercent val="0"/>
          <c:showBubbleSize val="0"/>
        </c:dLbls>
        <c:gapWidth val="150"/>
        <c:axId val="304245224"/>
        <c:axId val="304247968"/>
      </c:barChart>
      <c:catAx>
        <c:axId val="304245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7968"/>
        <c:crosses val="autoZero"/>
        <c:auto val="1"/>
        <c:lblAlgn val="ctr"/>
        <c:lblOffset val="100"/>
        <c:noMultiLvlLbl val="0"/>
      </c:catAx>
      <c:valAx>
        <c:axId val="3042479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5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'7-CD_Lab-IndRecalVSIndreportado'!$BJ$635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'7-CD_Lab-IndRecalVSIndreportado'!$BJ$636:$BJ$646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71B-4DF0-97E6-E55C48580C5E}"/>
            </c:ext>
          </c:extLst>
        </c:ser>
        <c:dLbls>
          <c:showLegendKey val="0"/>
          <c:showVal val="0"/>
          <c:showCatName val="0"/>
          <c:showSerName val="0"/>
          <c:showPercent val="0"/>
          <c:showBubbleSize val="0"/>
        </c:dLbls>
        <c:gapWidth val="150"/>
        <c:axId val="304237384"/>
        <c:axId val="304242480"/>
      </c:barChart>
      <c:catAx>
        <c:axId val="30423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2480"/>
        <c:crosses val="autoZero"/>
        <c:auto val="1"/>
        <c:lblAlgn val="ctr"/>
        <c:lblOffset val="100"/>
        <c:noMultiLvlLbl val="0"/>
      </c:catAx>
      <c:valAx>
        <c:axId val="3042424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7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'7-CD_Lab-IndRecalVSIndreportado'!$BK$635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'7-CD_Lab-IndRecalVSIndreportado'!$BK$636:$BK$646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386-4FC6-8336-B1901C80EC59}"/>
            </c:ext>
          </c:extLst>
        </c:ser>
        <c:dLbls>
          <c:showLegendKey val="0"/>
          <c:showVal val="0"/>
          <c:showCatName val="0"/>
          <c:showSerName val="0"/>
          <c:showPercent val="0"/>
          <c:showBubbleSize val="0"/>
        </c:dLbls>
        <c:gapWidth val="150"/>
        <c:axId val="304249144"/>
        <c:axId val="304245616"/>
      </c:barChart>
      <c:catAx>
        <c:axId val="304249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5616"/>
        <c:crosses val="autoZero"/>
        <c:auto val="1"/>
        <c:lblAlgn val="ctr"/>
        <c:lblOffset val="100"/>
        <c:noMultiLvlLbl val="0"/>
      </c:catAx>
      <c:valAx>
        <c:axId val="304245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9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'7-CD_Lab-IndRecalVSIndreportado'!$BL$635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'7-CD_Lab-IndRecalVSIndreportado'!$BL$636:$BL$646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9E7-4C27-95A5-E3C9D8C3E824}"/>
            </c:ext>
          </c:extLst>
        </c:ser>
        <c:dLbls>
          <c:showLegendKey val="0"/>
          <c:showVal val="0"/>
          <c:showCatName val="0"/>
          <c:showSerName val="0"/>
          <c:showPercent val="0"/>
          <c:showBubbleSize val="0"/>
        </c:dLbls>
        <c:gapWidth val="150"/>
        <c:axId val="304239736"/>
        <c:axId val="304243264"/>
      </c:barChart>
      <c:catAx>
        <c:axId val="304239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3264"/>
        <c:crosses val="autoZero"/>
        <c:auto val="1"/>
        <c:lblAlgn val="ctr"/>
        <c:lblOffset val="100"/>
        <c:noMultiLvlLbl val="0"/>
      </c:catAx>
      <c:valAx>
        <c:axId val="304243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'1-CD_Lab-RegFisVSBD_Num'!$U$635</c:f>
              <c:strCache>
                <c:ptCount val="1"/>
                <c:pt idx="0">
                  <c:v>Proporción de M. tuberculosis detectado con resistencia a fármacos indeterminada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429800880"/>
        <c:axId val="429798920"/>
      </c:barChart>
      <c:catAx>
        <c:axId val="42980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429798920"/>
        <c:crosses val="autoZero"/>
        <c:auto val="1"/>
        <c:lblAlgn val="ctr"/>
        <c:lblOffset val="100"/>
        <c:noMultiLvlLbl val="0"/>
      </c:catAx>
      <c:valAx>
        <c:axId val="4297989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'7-CD_Lab-IndRecalVSIndreportado'!$BM$635</c:f>
              <c:strCache>
                <c:ptCount val="1"/>
              </c:strCache>
            </c:strRef>
          </c:tx>
          <c:spPr>
            <a:solidFill>
              <a:schemeClr val="accent1"/>
            </a:solidFill>
            <a:ln>
              <a:noFill/>
            </a:ln>
            <a:effectLst/>
          </c:spPr>
          <c:invertIfNegative val="0"/>
          <c:cat>
            <c:strRef>
              <c:f>'7-CD_Lab-IndRecalVSIndreportado'!$B$636:$B$646</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'7-CD_Lab-IndRecalVSIndreportado'!$BM$636:$BM$646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A-417A-9719-9F5062C6E66E}"/>
            </c:ext>
          </c:extLst>
        </c:ser>
        <c:dLbls>
          <c:showLegendKey val="0"/>
          <c:showVal val="0"/>
          <c:showCatName val="0"/>
          <c:showSerName val="0"/>
          <c:showPercent val="0"/>
          <c:showBubbleSize val="0"/>
        </c:dLbls>
        <c:gapWidth val="150"/>
        <c:axId val="304237776"/>
        <c:axId val="304244440"/>
      </c:barChart>
      <c:catAx>
        <c:axId val="304237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4440"/>
        <c:crosses val="autoZero"/>
        <c:auto val="1"/>
        <c:lblAlgn val="ctr"/>
        <c:lblOffset val="100"/>
        <c:noMultiLvlLbl val="0"/>
      </c:catAx>
      <c:valAx>
        <c:axId val="3042444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3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463693229450206"/>
          <c:y val="0.17657020839932136"/>
          <c:w val="0.70415109949507637"/>
          <c:h val="0.74005514793618299"/>
        </c:manualLayout>
      </c:layout>
      <c:barChart>
        <c:barDir val="bar"/>
        <c:grouping val="clustered"/>
        <c:varyColors val="0"/>
        <c:ser>
          <c:idx val="0"/>
          <c:order val="0"/>
          <c:tx>
            <c:strRef>
              <c:f>'7-CD_Lab-IndRecalVSIndreportado'!$C$635</c:f>
              <c:strCache>
                <c:ptCount val="1"/>
                <c:pt idx="0">
                  <c:v>Número de baciloscopias realizadas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'7-CD_Lab-IndRecalVSIndreportado'!$C$655:$C$664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88-4FA0-B958-434B1121C475}"/>
            </c:ext>
          </c:extLst>
        </c:ser>
        <c:dLbls>
          <c:showLegendKey val="0"/>
          <c:showVal val="0"/>
          <c:showCatName val="0"/>
          <c:showSerName val="0"/>
          <c:showPercent val="0"/>
          <c:showBubbleSize val="0"/>
        </c:dLbls>
        <c:gapWidth val="150"/>
        <c:axId val="304239344"/>
        <c:axId val="304244832"/>
      </c:barChart>
      <c:catAx>
        <c:axId val="304239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44832"/>
        <c:crosses val="autoZero"/>
        <c:auto val="1"/>
        <c:lblAlgn val="ctr"/>
        <c:lblOffset val="100"/>
        <c:noMultiLvlLbl val="0"/>
      </c:catAx>
      <c:valAx>
        <c:axId val="3042448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23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3732109918002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598646741455161"/>
          <c:y val="0.1962984554613216"/>
          <c:w val="0.65428050398951532"/>
          <c:h val="0.75271836991620189"/>
        </c:manualLayout>
      </c:layout>
      <c:barChart>
        <c:barDir val="bar"/>
        <c:grouping val="clustered"/>
        <c:varyColors val="0"/>
        <c:ser>
          <c:idx val="0"/>
          <c:order val="0"/>
          <c:tx>
            <c:strRef>
              <c:f>'7-CD_Lab-IndRecalVSIndreportado'!$D$635</c:f>
              <c:strCache>
                <c:ptCount val="1"/>
                <c:pt idx="0">
                  <c:v>Porcentaje de baciloscopias de diagnóstico positivas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'7-CD_Lab-IndRecalVSIndreportado'!$D$655:$D$664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18-478C-86BE-E3A629804A77}"/>
            </c:ext>
          </c:extLst>
        </c:ser>
        <c:dLbls>
          <c:showLegendKey val="0"/>
          <c:showVal val="0"/>
          <c:showCatName val="0"/>
          <c:showSerName val="0"/>
          <c:showPercent val="0"/>
          <c:showBubbleSize val="0"/>
        </c:dLbls>
        <c:gapWidth val="150"/>
        <c:axId val="304246400"/>
        <c:axId val="304246792"/>
      </c:barChart>
      <c:catAx>
        <c:axId val="304246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46792"/>
        <c:crosses val="autoZero"/>
        <c:auto val="1"/>
        <c:lblAlgn val="ctr"/>
        <c:lblOffset val="100"/>
        <c:noMultiLvlLbl val="0"/>
      </c:catAx>
      <c:valAx>
        <c:axId val="304246792"/>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4227316208902668"/>
          <c:y val="6.690561277507360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3421882973726118"/>
          <c:y val="0.1844598675107702"/>
          <c:w val="0.76529442647584001"/>
          <c:h val="0.75121532912384625"/>
        </c:manualLayout>
      </c:layout>
      <c:barChart>
        <c:barDir val="bar"/>
        <c:grouping val="clustered"/>
        <c:varyColors val="0"/>
        <c:ser>
          <c:idx val="0"/>
          <c:order val="0"/>
          <c:tx>
            <c:strRef>
              <c:f>'7-CD_Lab-IndRecalVSIndreportado'!$E$635</c:f>
              <c:strCache>
                <c:ptCount val="1"/>
                <c:pt idx="0">
                  <c:v>Porcentaje de baciloscopias de control de tratamiento positiva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'7-CD_Lab-IndRecalVSIndreportado'!$E$655:$E$664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F5-4060-8298-98AAFFE88A05}"/>
            </c:ext>
          </c:extLst>
        </c:ser>
        <c:dLbls>
          <c:showLegendKey val="0"/>
          <c:showVal val="0"/>
          <c:showCatName val="0"/>
          <c:showSerName val="0"/>
          <c:showPercent val="0"/>
          <c:showBubbleSize val="0"/>
        </c:dLbls>
        <c:gapWidth val="150"/>
        <c:axId val="304254632"/>
        <c:axId val="304251888"/>
      </c:barChart>
      <c:catAx>
        <c:axId val="304254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51888"/>
        <c:crosses val="autoZero"/>
        <c:auto val="1"/>
        <c:lblAlgn val="ctr"/>
        <c:lblOffset val="100"/>
        <c:noMultiLvlLbl val="0"/>
      </c:catAx>
      <c:valAx>
        <c:axId val="3042518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4976647937478801"/>
          <c:y val="0.20654731781702187"/>
          <c:w val="0.78540842672288202"/>
          <c:h val="0.72940555356206072"/>
        </c:manualLayout>
      </c:layout>
      <c:barChart>
        <c:barDir val="bar"/>
        <c:grouping val="clustered"/>
        <c:varyColors val="0"/>
        <c:ser>
          <c:idx val="0"/>
          <c:order val="0"/>
          <c:tx>
            <c:strRef>
              <c:f>'7-CD_Lab-IndRecalVSIndreportado'!$F$635</c:f>
              <c:strCache>
                <c:ptCount val="1"/>
                <c:pt idx="0">
                  <c:v>Porcentaje de casos presuntivos examinados con baciloscopia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'7-CD_Lab-IndRecalVSIndreportado'!$F$655:$F$664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980-4565-8850-026B7D53A5F8}"/>
            </c:ext>
          </c:extLst>
        </c:ser>
        <c:dLbls>
          <c:showLegendKey val="0"/>
          <c:showVal val="0"/>
          <c:showCatName val="0"/>
          <c:showSerName val="0"/>
          <c:showPercent val="0"/>
          <c:showBubbleSize val="0"/>
        </c:dLbls>
        <c:gapWidth val="150"/>
        <c:axId val="304253848"/>
        <c:axId val="304255416"/>
      </c:barChart>
      <c:catAx>
        <c:axId val="304253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5416"/>
        <c:crosses val="autoZero"/>
        <c:auto val="1"/>
        <c:lblAlgn val="ctr"/>
        <c:lblOffset val="100"/>
        <c:noMultiLvlLbl val="0"/>
      </c:catAx>
      <c:valAx>
        <c:axId val="304255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964629697416546"/>
          <c:y val="0.188506786771901"/>
          <c:w val="0.70803986763397431"/>
          <c:h val="0.7374650274407003"/>
        </c:manualLayout>
      </c:layout>
      <c:barChart>
        <c:barDir val="bar"/>
        <c:grouping val="clustered"/>
        <c:varyColors val="0"/>
        <c:ser>
          <c:idx val="0"/>
          <c:order val="0"/>
          <c:tx>
            <c:strRef>
              <c:f>'7-CD_Lab-IndRecalVSIndreportado'!$G$635</c:f>
              <c:strCache>
                <c:ptCount val="1"/>
                <c:pt idx="0">
                  <c:v>Porcentaje de casos diagnosticados por baciloscopia entre los casos presuntivos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'7-CD_Lab-IndRecalVSIndreportado'!$G$655:$G$664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CB4-47A9-A38F-2E950493AB28}"/>
            </c:ext>
          </c:extLst>
        </c:ser>
        <c:dLbls>
          <c:showLegendKey val="0"/>
          <c:showVal val="0"/>
          <c:showCatName val="0"/>
          <c:showSerName val="0"/>
          <c:showPercent val="0"/>
          <c:showBubbleSize val="0"/>
        </c:dLbls>
        <c:gapWidth val="150"/>
        <c:axId val="304258552"/>
        <c:axId val="304253064"/>
      </c:barChart>
      <c:catAx>
        <c:axId val="304258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3064"/>
        <c:crosses val="autoZero"/>
        <c:auto val="1"/>
        <c:lblAlgn val="ctr"/>
        <c:lblOffset val="100"/>
        <c:noMultiLvlLbl val="0"/>
      </c:catAx>
      <c:valAx>
        <c:axId val="304253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PE"/>
          </a:p>
        </c:txPr>
        <c:crossAx val="30425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PE"/>
    </a:p>
  </c:txPr>
  <c:printSettings>
    <c:headerFooter/>
    <c:pageMargins b="0.75" l="0.7" r="0.7" t="0.75" header="0.3" footer="0.3"/>
    <c:pageSetup/>
  </c:printSettings>
</c:chartSpace>
</file>

<file path=xl/charts/chart7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761199441614242"/>
          <c:y val="4.2343749895807706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5176440013750911"/>
          <c:y val="0.17635927507406862"/>
          <c:w val="0.75576632051120951"/>
          <c:h val="0.74083786288690123"/>
        </c:manualLayout>
      </c:layout>
      <c:barChart>
        <c:barDir val="bar"/>
        <c:grouping val="clustered"/>
        <c:varyColors val="0"/>
        <c:ser>
          <c:idx val="0"/>
          <c:order val="0"/>
          <c:tx>
            <c:strRef>
              <c:f>'7-CD_Lab-IndRecalVSIndreportado'!$H$635</c:f>
              <c:strCache>
                <c:ptCount val="1"/>
                <c:pt idx="0">
                  <c:v>Proporción de muestras deficientes entre las baciloscopias de diagnóstico</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'7-CD_Lab-IndRecalVSIndreportado'!$H$655:$H$664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7A7-44A7-8F91-4911A27E3A2C}"/>
            </c:ext>
          </c:extLst>
        </c:ser>
        <c:dLbls>
          <c:showLegendKey val="0"/>
          <c:showVal val="0"/>
          <c:showCatName val="0"/>
          <c:showSerName val="0"/>
          <c:showPercent val="0"/>
          <c:showBubbleSize val="0"/>
        </c:dLbls>
        <c:gapWidth val="150"/>
        <c:axId val="304253456"/>
        <c:axId val="304254240"/>
      </c:barChart>
      <c:catAx>
        <c:axId val="304253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4240"/>
        <c:crosses val="autoZero"/>
        <c:auto val="1"/>
        <c:lblAlgn val="ctr"/>
        <c:lblOffset val="100"/>
        <c:noMultiLvlLbl val="0"/>
      </c:catAx>
      <c:valAx>
        <c:axId val="304254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PE"/>
          </a:p>
        </c:txPr>
        <c:crossAx val="30425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PE"/>
    </a:p>
  </c:txPr>
  <c:printSettings>
    <c:headerFooter/>
    <c:pageMargins b="0.75" l="0.7" r="0.7" t="0.75" header="0.3" footer="0.3"/>
    <c:pageSetup/>
  </c:printSettings>
</c:chartSpace>
</file>

<file path=xl/charts/chart7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'7-CD_Lab-IndRecalVSIndreportado'!$I$635</c:f>
              <c:strCache>
                <c:ptCount val="1"/>
                <c:pt idx="0">
                  <c:v>Carga de trabajo</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'7-CD_Lab-IndRecalVSIndreportado'!$I$655:$I$664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17-4D38-8D2D-BEF7CC58BA98}"/>
            </c:ext>
          </c:extLst>
        </c:ser>
        <c:dLbls>
          <c:showLegendKey val="0"/>
          <c:showVal val="0"/>
          <c:showCatName val="0"/>
          <c:showSerName val="0"/>
          <c:showPercent val="0"/>
          <c:showBubbleSize val="0"/>
        </c:dLbls>
        <c:gapWidth val="150"/>
        <c:axId val="304250320"/>
        <c:axId val="304260120"/>
      </c:barChart>
      <c:catAx>
        <c:axId val="304250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0120"/>
        <c:crosses val="autoZero"/>
        <c:auto val="1"/>
        <c:lblAlgn val="ctr"/>
        <c:lblOffset val="100"/>
        <c:noMultiLvlLbl val="0"/>
      </c:catAx>
      <c:valAx>
        <c:axId val="304260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'7-CD_Lab-IndRecalVSIndreportado'!$J$655:$J$664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BBD-4E3B-A7C6-BFDC3751AA1F}"/>
            </c:ext>
          </c:extLst>
        </c:ser>
        <c:dLbls>
          <c:showLegendKey val="0"/>
          <c:showVal val="0"/>
          <c:showCatName val="0"/>
          <c:showSerName val="0"/>
          <c:showPercent val="0"/>
          <c:showBubbleSize val="0"/>
        </c:dLbls>
        <c:gapWidth val="150"/>
        <c:axId val="304256200"/>
        <c:axId val="304261296"/>
      </c:barChart>
      <c:catAx>
        <c:axId val="304256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1296"/>
        <c:crosses val="autoZero"/>
        <c:auto val="1"/>
        <c:lblAlgn val="ctr"/>
        <c:lblOffset val="100"/>
        <c:noMultiLvlLbl val="0"/>
      </c:catAx>
      <c:valAx>
        <c:axId val="304261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6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'7-CD_Lab-IndRecalVSIndreportado'!$K$635</c:f>
              <c:strCache>
                <c:ptCount val="1"/>
                <c:pt idx="0">
                  <c:v>Tiempo de respuesta del laboratorio en el informe del resultado de la baciloscopia</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'7-CD_Lab-IndRecalVSIndreportado'!$K$655:$K$664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D5-4809-BF64-8542EBB011D5}"/>
            </c:ext>
          </c:extLst>
        </c:ser>
        <c:dLbls>
          <c:showLegendKey val="0"/>
          <c:showVal val="0"/>
          <c:showCatName val="0"/>
          <c:showSerName val="0"/>
          <c:showPercent val="0"/>
          <c:showBubbleSize val="0"/>
        </c:dLbls>
        <c:gapWidth val="150"/>
        <c:axId val="304260904"/>
        <c:axId val="304261688"/>
      </c:barChart>
      <c:catAx>
        <c:axId val="304260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1688"/>
        <c:crosses val="autoZero"/>
        <c:auto val="1"/>
        <c:lblAlgn val="ctr"/>
        <c:lblOffset val="100"/>
        <c:noMultiLvlLbl val="0"/>
      </c:catAx>
      <c:valAx>
        <c:axId val="3042616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'1-CD_Lab-RegFisVSBD_Num'!$V$635</c:f>
              <c:strCache>
                <c:ptCount val="1"/>
                <c:pt idx="0">
                  <c:v>Proporción de M. tuberculosis no detectado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429806760"/>
        <c:axId val="429803232"/>
      </c:barChart>
      <c:catAx>
        <c:axId val="429806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3232"/>
        <c:crosses val="autoZero"/>
        <c:auto val="1"/>
        <c:lblAlgn val="ctr"/>
        <c:lblOffset val="100"/>
        <c:noMultiLvlLbl val="0"/>
      </c:catAx>
      <c:valAx>
        <c:axId val="4298032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6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'7-CD_Lab-IndRecalVSIndreportado'!$L$635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'7-CD_Lab-IndRecalVSIndreportado'!$L$655:$L$664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AF-4789-846D-C3EEF79C7FE8}"/>
            </c:ext>
          </c:extLst>
        </c:ser>
        <c:dLbls>
          <c:showLegendKey val="0"/>
          <c:showVal val="0"/>
          <c:showCatName val="0"/>
          <c:showSerName val="0"/>
          <c:showPercent val="0"/>
          <c:showBubbleSize val="0"/>
        </c:dLbls>
        <c:gapWidth val="150"/>
        <c:axId val="304262080"/>
        <c:axId val="304256592"/>
      </c:barChart>
      <c:catAx>
        <c:axId val="30426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6592"/>
        <c:crosses val="autoZero"/>
        <c:auto val="1"/>
        <c:lblAlgn val="ctr"/>
        <c:lblOffset val="100"/>
        <c:noMultiLvlLbl val="0"/>
      </c:catAx>
      <c:valAx>
        <c:axId val="3042565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'7-CD_Lab-IndRecalVSIndreportado'!$M$635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'7-CD_Lab-IndRecalVSIndreportado'!$M$655:$M$664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D9C-40E1-8423-505841FAD1D3}"/>
            </c:ext>
          </c:extLst>
        </c:ser>
        <c:dLbls>
          <c:showLegendKey val="0"/>
          <c:showVal val="0"/>
          <c:showCatName val="0"/>
          <c:showSerName val="0"/>
          <c:showPercent val="0"/>
          <c:showBubbleSize val="0"/>
        </c:dLbls>
        <c:gapWidth val="150"/>
        <c:axId val="304256984"/>
        <c:axId val="304257376"/>
      </c:barChart>
      <c:catAx>
        <c:axId val="304256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7376"/>
        <c:crosses val="autoZero"/>
        <c:auto val="1"/>
        <c:lblAlgn val="ctr"/>
        <c:lblOffset val="100"/>
        <c:noMultiLvlLbl val="0"/>
      </c:catAx>
      <c:valAx>
        <c:axId val="3042573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56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'7-CD_Lab-IndRecalVSIndreportado'!$N$635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'7-CD_Lab-IndRecalVSIndreportado'!$N$655:$N$664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3-4BF0-BACD-32BB7F1B325B}"/>
            </c:ext>
          </c:extLst>
        </c:ser>
        <c:dLbls>
          <c:showLegendKey val="0"/>
          <c:showVal val="0"/>
          <c:showCatName val="0"/>
          <c:showSerName val="0"/>
          <c:showPercent val="0"/>
          <c:showBubbleSize val="0"/>
        </c:dLbls>
        <c:gapWidth val="150"/>
        <c:axId val="304249928"/>
        <c:axId val="304251496"/>
      </c:barChart>
      <c:catAx>
        <c:axId val="304249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51496"/>
        <c:crosses val="autoZero"/>
        <c:auto val="1"/>
        <c:lblAlgn val="ctr"/>
        <c:lblOffset val="100"/>
        <c:noMultiLvlLbl val="0"/>
      </c:catAx>
      <c:valAx>
        <c:axId val="3042514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49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'7-CD_Lab-IndRecalVSIndreportado'!$P$635</c:f>
              <c:strCache>
                <c:ptCount val="1"/>
                <c:pt idx="0">
                  <c:v>Número de pruebas rápidas realizadas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'7-CD_Lab-IndRecalVSIndreportado'!$P$655:$P$664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4DB-45B8-AC27-093EA7E5F918}"/>
            </c:ext>
          </c:extLst>
        </c:ser>
        <c:dLbls>
          <c:showLegendKey val="0"/>
          <c:showVal val="0"/>
          <c:showCatName val="0"/>
          <c:showSerName val="0"/>
          <c:showPercent val="0"/>
          <c:showBubbleSize val="0"/>
        </c:dLbls>
        <c:gapWidth val="150"/>
        <c:axId val="304273056"/>
        <c:axId val="304274624"/>
      </c:barChart>
      <c:catAx>
        <c:axId val="304273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74624"/>
        <c:crosses val="autoZero"/>
        <c:auto val="1"/>
        <c:lblAlgn val="ctr"/>
        <c:lblOffset val="100"/>
        <c:noMultiLvlLbl val="0"/>
      </c:catAx>
      <c:valAx>
        <c:axId val="304274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'7-CD_Lab-IndRecalVSIndreportado'!$Q$635</c:f>
              <c:strCache>
                <c:ptCount val="1"/>
                <c:pt idx="0">
                  <c:v>Proporción de M. tuberculosis detectado sensible a fármacos R, H o HyR</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'7-CD_Lab-IndRecalVSIndreportado'!$Q$655:$Q$664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76C-4363-A2E0-542384EE77D1}"/>
            </c:ext>
          </c:extLst>
        </c:ser>
        <c:dLbls>
          <c:showLegendKey val="0"/>
          <c:showVal val="0"/>
          <c:showCatName val="0"/>
          <c:showSerName val="0"/>
          <c:showPercent val="0"/>
          <c:showBubbleSize val="0"/>
        </c:dLbls>
        <c:gapWidth val="150"/>
        <c:axId val="304267568"/>
        <c:axId val="304269528"/>
      </c:barChart>
      <c:catAx>
        <c:axId val="30426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9528"/>
        <c:crosses val="autoZero"/>
        <c:auto val="1"/>
        <c:lblAlgn val="ctr"/>
        <c:lblOffset val="100"/>
        <c:noMultiLvlLbl val="0"/>
      </c:catAx>
      <c:valAx>
        <c:axId val="3042695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'7-CD_Lab-IndRecalVSIndreportado'!$R$635</c:f>
              <c:strCache>
                <c:ptCount val="1"/>
                <c:pt idx="0">
                  <c:v>Proporción de M. tuberculosis detectado resistente a R</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'7-CD_Lab-IndRecalVSIndreportado'!$R$655:$R$664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3A-4300-9661-EC081DBD98B1}"/>
            </c:ext>
          </c:extLst>
        </c:ser>
        <c:dLbls>
          <c:showLegendKey val="0"/>
          <c:showVal val="0"/>
          <c:showCatName val="0"/>
          <c:showSerName val="0"/>
          <c:showPercent val="0"/>
          <c:showBubbleSize val="0"/>
        </c:dLbls>
        <c:gapWidth val="150"/>
        <c:axId val="304267960"/>
        <c:axId val="304268352"/>
      </c:barChart>
      <c:catAx>
        <c:axId val="304267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8352"/>
        <c:crosses val="autoZero"/>
        <c:auto val="1"/>
        <c:lblAlgn val="ctr"/>
        <c:lblOffset val="100"/>
        <c:noMultiLvlLbl val="0"/>
      </c:catAx>
      <c:valAx>
        <c:axId val="304268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'7-CD_Lab-IndRecalVSIndreportado'!$S$635</c:f>
              <c:strCache>
                <c:ptCount val="1"/>
                <c:pt idx="0">
                  <c:v>Proporción de M. tuberculosis detectado resistente a H</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'7-CD_Lab-IndRecalVSIndreportado'!$S$655:$S$664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12-411F-91E2-CCA6033970A7}"/>
            </c:ext>
          </c:extLst>
        </c:ser>
        <c:dLbls>
          <c:showLegendKey val="0"/>
          <c:showVal val="0"/>
          <c:showCatName val="0"/>
          <c:showSerName val="0"/>
          <c:showPercent val="0"/>
          <c:showBubbleSize val="0"/>
        </c:dLbls>
        <c:gapWidth val="150"/>
        <c:axId val="304272664"/>
        <c:axId val="304262864"/>
      </c:barChart>
      <c:catAx>
        <c:axId val="304272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2864"/>
        <c:crosses val="autoZero"/>
        <c:auto val="1"/>
        <c:lblAlgn val="ctr"/>
        <c:lblOffset val="100"/>
        <c:noMultiLvlLbl val="0"/>
      </c:catAx>
      <c:valAx>
        <c:axId val="304262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'7-CD_Lab-IndRecalVSIndreportado'!$T$635</c:f>
              <c:strCache>
                <c:ptCount val="1"/>
                <c:pt idx="0">
                  <c:v>Proporción de M. tuberculosis detectado resistente a HyR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'7-CD_Lab-IndRecalVSIndreportado'!$T$655:$T$664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247-4524-9FC5-44A579C6DC30}"/>
            </c:ext>
          </c:extLst>
        </c:ser>
        <c:dLbls>
          <c:showLegendKey val="0"/>
          <c:showVal val="0"/>
          <c:showCatName val="0"/>
          <c:showSerName val="0"/>
          <c:showPercent val="0"/>
          <c:showBubbleSize val="0"/>
        </c:dLbls>
        <c:gapWidth val="150"/>
        <c:axId val="304263256"/>
        <c:axId val="304262472"/>
      </c:barChart>
      <c:catAx>
        <c:axId val="304263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2472"/>
        <c:crosses val="autoZero"/>
        <c:auto val="1"/>
        <c:lblAlgn val="ctr"/>
        <c:lblOffset val="100"/>
        <c:noMultiLvlLbl val="0"/>
      </c:catAx>
      <c:valAx>
        <c:axId val="304262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3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'7-CD_Lab-IndRecalVSIndreportado'!$U$635</c:f>
              <c:strCache>
                <c:ptCount val="1"/>
                <c:pt idx="0">
                  <c:v>Proporción de M. tuberculosis detectado con resistencia a fármacos indeterminada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'7-CD_Lab-IndRecalVSIndreportado'!$U$655:$U$664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ED4-4D8E-A124-0057E53C609D}"/>
            </c:ext>
          </c:extLst>
        </c:ser>
        <c:dLbls>
          <c:showLegendKey val="0"/>
          <c:showVal val="0"/>
          <c:showCatName val="0"/>
          <c:showSerName val="0"/>
          <c:showPercent val="0"/>
          <c:showBubbleSize val="0"/>
        </c:dLbls>
        <c:gapWidth val="150"/>
        <c:axId val="304269920"/>
        <c:axId val="304269136"/>
      </c:barChart>
      <c:catAx>
        <c:axId val="304269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4269136"/>
        <c:crosses val="autoZero"/>
        <c:auto val="1"/>
        <c:lblAlgn val="ctr"/>
        <c:lblOffset val="100"/>
        <c:noMultiLvlLbl val="0"/>
      </c:catAx>
      <c:valAx>
        <c:axId val="3042691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'7-CD_Lab-IndRecalVSIndreportado'!$V$635</c:f>
              <c:strCache>
                <c:ptCount val="1"/>
                <c:pt idx="0">
                  <c:v>Proporción de M. tuberculosis no detectado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'7-CD_Lab-IndRecalVSIndreportado'!$V$655:$V$664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5E4-4377-8406-6D42DFBA675D}"/>
            </c:ext>
          </c:extLst>
        </c:ser>
        <c:dLbls>
          <c:showLegendKey val="0"/>
          <c:showVal val="0"/>
          <c:showCatName val="0"/>
          <c:showSerName val="0"/>
          <c:showPercent val="0"/>
          <c:showBubbleSize val="0"/>
        </c:dLbls>
        <c:gapWidth val="150"/>
        <c:axId val="304270704"/>
        <c:axId val="304273448"/>
      </c:barChart>
      <c:catAx>
        <c:axId val="304270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3448"/>
        <c:crosses val="autoZero"/>
        <c:auto val="1"/>
        <c:lblAlgn val="ctr"/>
        <c:lblOffset val="100"/>
        <c:noMultiLvlLbl val="0"/>
      </c:catAx>
      <c:valAx>
        <c:axId val="3042734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'1-CD_Lab-RegFisVSBD_Num'!$J$635</c:f>
              <c:strCache>
                <c:ptCount val="1"/>
                <c:pt idx="0">
                  <c:v>Porcentaje de baciloscopias de diagnóstico positivas de bajo grado (positiva de + y BAAR contables)</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'1-CD_Lab-RegFisVSBD_Num'!$J$636:$J$646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AD-411D-9A3A-BA1445465241}"/>
            </c:ext>
          </c:extLst>
        </c:ser>
        <c:dLbls>
          <c:showLegendKey val="0"/>
          <c:showVal val="0"/>
          <c:showCatName val="0"/>
          <c:showSerName val="0"/>
          <c:showPercent val="0"/>
          <c:showBubbleSize val="0"/>
        </c:dLbls>
        <c:gapWidth val="150"/>
        <c:axId val="306969952"/>
        <c:axId val="306967600"/>
      </c:barChart>
      <c:catAx>
        <c:axId val="30696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67600"/>
        <c:crosses val="autoZero"/>
        <c:auto val="1"/>
        <c:lblAlgn val="ctr"/>
        <c:lblOffset val="100"/>
        <c:noMultiLvlLbl val="0"/>
      </c:catAx>
      <c:valAx>
        <c:axId val="306967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'1-CD_Lab-RegFisVSBD_Num'!$W$635</c:f>
              <c:strCache>
                <c:ptCount val="1"/>
                <c:pt idx="0">
                  <c:v>Proporción de errores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429803624"/>
        <c:axId val="429804016"/>
      </c:barChart>
      <c:catAx>
        <c:axId val="429803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4016"/>
        <c:crosses val="autoZero"/>
        <c:auto val="1"/>
        <c:lblAlgn val="ctr"/>
        <c:lblOffset val="100"/>
        <c:noMultiLvlLbl val="0"/>
      </c:catAx>
      <c:valAx>
        <c:axId val="4298040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3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'7-CD_Lab-IndRecalVSIndreportado'!$W$635</c:f>
              <c:strCache>
                <c:ptCount val="1"/>
                <c:pt idx="0">
                  <c:v>Proporción de errores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'7-CD_Lab-IndRecalVSIndreportado'!$W$655:$W$664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9D-45E0-8AD3-A5AA7106C2D1}"/>
            </c:ext>
          </c:extLst>
        </c:ser>
        <c:dLbls>
          <c:showLegendKey val="0"/>
          <c:showVal val="0"/>
          <c:showCatName val="0"/>
          <c:showSerName val="0"/>
          <c:showPercent val="0"/>
          <c:showBubbleSize val="0"/>
        </c:dLbls>
        <c:gapWidth val="150"/>
        <c:axId val="304267176"/>
        <c:axId val="304264432"/>
      </c:barChart>
      <c:catAx>
        <c:axId val="304267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4432"/>
        <c:crosses val="autoZero"/>
        <c:auto val="1"/>
        <c:lblAlgn val="ctr"/>
        <c:lblOffset val="100"/>
        <c:noMultiLvlLbl val="0"/>
      </c:catAx>
      <c:valAx>
        <c:axId val="3042644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7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'7-CD_Lab-IndRecalVSIndreportado'!$X$635</c:f>
              <c:strCache>
                <c:ptCount val="1"/>
                <c:pt idx="0">
                  <c:v>Proporción de resultados inválidos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304263648"/>
        <c:axId val="304272272"/>
      </c:barChart>
      <c:catAx>
        <c:axId val="304263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2272"/>
        <c:crosses val="autoZero"/>
        <c:auto val="1"/>
        <c:lblAlgn val="ctr"/>
        <c:lblOffset val="100"/>
        <c:noMultiLvlLbl val="0"/>
      </c:catAx>
      <c:valAx>
        <c:axId val="304272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304271880"/>
        <c:axId val="304273840"/>
      </c:barChart>
      <c:catAx>
        <c:axId val="304271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3840"/>
        <c:crosses val="autoZero"/>
        <c:auto val="1"/>
        <c:lblAlgn val="ctr"/>
        <c:lblOffset val="100"/>
        <c:noMultiLvlLbl val="0"/>
      </c:catAx>
      <c:valAx>
        <c:axId val="3042738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1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304265216"/>
        <c:axId val="304266392"/>
      </c:barChart>
      <c:catAx>
        <c:axId val="304265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66392"/>
        <c:crosses val="autoZero"/>
        <c:auto val="1"/>
        <c:lblAlgn val="ctr"/>
        <c:lblOffset val="100"/>
        <c:noMultiLvlLbl val="0"/>
      </c:catAx>
      <c:valAx>
        <c:axId val="3042663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6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304280504"/>
        <c:axId val="304285600"/>
      </c:barChart>
      <c:catAx>
        <c:axId val="304280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5600"/>
        <c:crosses val="autoZero"/>
        <c:auto val="1"/>
        <c:lblAlgn val="ctr"/>
        <c:lblOffset val="100"/>
        <c:noMultiLvlLbl val="0"/>
      </c:catAx>
      <c:valAx>
        <c:axId val="304285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'7-CD_Lab-IndRecalVSIndreportado'!$AB$635</c:f>
              <c:strCache>
                <c:ptCount val="1"/>
                <c:pt idx="0">
                  <c:v>Proporción de M. tuberculosis Sensible a fluoroquinolonas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304280896"/>
        <c:axId val="304286776"/>
      </c:barChart>
      <c:catAx>
        <c:axId val="304280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6776"/>
        <c:crosses val="autoZero"/>
        <c:auto val="1"/>
        <c:lblAlgn val="ctr"/>
        <c:lblOffset val="100"/>
        <c:noMultiLvlLbl val="0"/>
      </c:catAx>
      <c:valAx>
        <c:axId val="30428677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'7-CD_Lab-IndRecalVSIndreportado'!$AC$635</c:f>
              <c:strCache>
                <c:ptCount val="1"/>
                <c:pt idx="0">
                  <c:v>Proporción de M. tuberculosis Resistente a fluoroquinolonas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304278936"/>
        <c:axId val="304283248"/>
      </c:barChart>
      <c:catAx>
        <c:axId val="304278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3248"/>
        <c:crosses val="autoZero"/>
        <c:auto val="1"/>
        <c:lblAlgn val="ctr"/>
        <c:lblOffset val="100"/>
        <c:noMultiLvlLbl val="0"/>
      </c:catAx>
      <c:valAx>
        <c:axId val="3042832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8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'7-CD_Lab-IndRecalVSIndreportado'!$AD$635</c:f>
              <c:strCache>
                <c:ptCount val="1"/>
                <c:pt idx="0">
                  <c:v>Proporción de M. tuberculosis Sensible a otras drogas de segunda línea (drogas orales)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304282856"/>
        <c:axId val="304284424"/>
      </c:barChart>
      <c:catAx>
        <c:axId val="30428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4424"/>
        <c:crosses val="autoZero"/>
        <c:auto val="1"/>
        <c:lblAlgn val="ctr"/>
        <c:lblOffset val="100"/>
        <c:noMultiLvlLbl val="0"/>
      </c:catAx>
      <c:valAx>
        <c:axId val="3042844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304276976"/>
        <c:axId val="304283640"/>
      </c:barChart>
      <c:catAx>
        <c:axId val="304276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3640"/>
        <c:crosses val="autoZero"/>
        <c:auto val="1"/>
        <c:lblAlgn val="ctr"/>
        <c:lblOffset val="100"/>
        <c:noMultiLvlLbl val="0"/>
      </c:catAx>
      <c:valAx>
        <c:axId val="3042836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'7-CD_Lab-IndRecalVSIndreportado'!$AF$635</c:f>
              <c:strCache>
                <c:ptCount val="1"/>
                <c:pt idx="0">
                  <c:v>Tiempo de respuesta del laboratorio en las pruebas moleculares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304284816"/>
        <c:axId val="304277368"/>
      </c:barChart>
      <c:catAx>
        <c:axId val="304284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7368"/>
        <c:crosses val="autoZero"/>
        <c:auto val="1"/>
        <c:lblAlgn val="ctr"/>
        <c:lblOffset val="100"/>
        <c:noMultiLvlLbl val="0"/>
      </c:catAx>
      <c:valAx>
        <c:axId val="3042773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'1-CD_Lab-RegFisVSBD_Num'!$X$635</c:f>
              <c:strCache>
                <c:ptCount val="1"/>
                <c:pt idx="0">
                  <c:v>Proporción de resultados inválidos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'1-CD_Lab-RegFisVSBD_Num'!$X$655:$X$664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04F-459A-BA3F-FB033DEF1B03}"/>
            </c:ext>
          </c:extLst>
        </c:ser>
        <c:dLbls>
          <c:showLegendKey val="0"/>
          <c:showVal val="0"/>
          <c:showCatName val="0"/>
          <c:showSerName val="0"/>
          <c:showPercent val="0"/>
          <c:showBubbleSize val="0"/>
        </c:dLbls>
        <c:gapWidth val="150"/>
        <c:axId val="429796960"/>
        <c:axId val="429804408"/>
      </c:barChart>
      <c:catAx>
        <c:axId val="429796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4408"/>
        <c:crosses val="autoZero"/>
        <c:auto val="1"/>
        <c:lblAlgn val="ctr"/>
        <c:lblOffset val="100"/>
        <c:noMultiLvlLbl val="0"/>
      </c:catAx>
      <c:valAx>
        <c:axId val="429804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'7-CD_Lab-IndRecalVSIndreportado'!$AG$635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304276192"/>
        <c:axId val="304285208"/>
      </c:barChart>
      <c:catAx>
        <c:axId val="304276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5208"/>
        <c:crosses val="autoZero"/>
        <c:auto val="1"/>
        <c:lblAlgn val="ctr"/>
        <c:lblOffset val="100"/>
        <c:noMultiLvlLbl val="0"/>
      </c:catAx>
      <c:valAx>
        <c:axId val="3042852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'7-CD_Lab-IndRecalVSIndreportado'!$AH$635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304277760"/>
        <c:axId val="304279720"/>
      </c:barChart>
      <c:catAx>
        <c:axId val="304277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9720"/>
        <c:crosses val="autoZero"/>
        <c:auto val="1"/>
        <c:lblAlgn val="ctr"/>
        <c:lblOffset val="100"/>
        <c:noMultiLvlLbl val="0"/>
      </c:catAx>
      <c:valAx>
        <c:axId val="304279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'7-CD_Lab-IndRecalVSIndreportado'!$AI$635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304275016"/>
        <c:axId val="304275408"/>
      </c:barChart>
      <c:catAx>
        <c:axId val="30427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5408"/>
        <c:crosses val="autoZero"/>
        <c:auto val="1"/>
        <c:lblAlgn val="ctr"/>
        <c:lblOffset val="100"/>
        <c:noMultiLvlLbl val="0"/>
      </c:catAx>
      <c:valAx>
        <c:axId val="3042754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'7-CD_Lab-IndRecalVSIndreportado'!$AJ$635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304276584"/>
        <c:axId val="304278152"/>
      </c:barChart>
      <c:catAx>
        <c:axId val="30427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78152"/>
        <c:crosses val="autoZero"/>
        <c:auto val="1"/>
        <c:lblAlgn val="ctr"/>
        <c:lblOffset val="100"/>
        <c:noMultiLvlLbl val="0"/>
      </c:catAx>
      <c:valAx>
        <c:axId val="3042781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76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'7-CD_Lab-IndRecalVSIndreportado'!$AL$635</c:f>
              <c:strCache>
                <c:ptCount val="1"/>
                <c:pt idx="0">
                  <c:v>Porcentaje de muestras baciloscopia positiva y cultivo negativo</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304280112"/>
        <c:axId val="304298928"/>
      </c:barChart>
      <c:catAx>
        <c:axId val="30428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8928"/>
        <c:crosses val="autoZero"/>
        <c:auto val="1"/>
        <c:lblAlgn val="ctr"/>
        <c:lblOffset val="100"/>
        <c:noMultiLvlLbl val="0"/>
      </c:catAx>
      <c:valAx>
        <c:axId val="3042989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0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304292656"/>
        <c:axId val="304287952"/>
      </c:barChart>
      <c:catAx>
        <c:axId val="304292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7952"/>
        <c:crosses val="autoZero"/>
        <c:auto val="1"/>
        <c:lblAlgn val="ctr"/>
        <c:lblOffset val="100"/>
        <c:noMultiLvlLbl val="0"/>
      </c:catAx>
      <c:valAx>
        <c:axId val="3042879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304297360"/>
        <c:axId val="304296184"/>
      </c:barChart>
      <c:catAx>
        <c:axId val="304297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6184"/>
        <c:crosses val="autoZero"/>
        <c:auto val="1"/>
        <c:lblAlgn val="ctr"/>
        <c:lblOffset val="100"/>
        <c:noMultiLvlLbl val="0"/>
      </c:catAx>
      <c:valAx>
        <c:axId val="3042961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304296576"/>
        <c:axId val="304291872"/>
      </c:barChart>
      <c:catAx>
        <c:axId val="304296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1872"/>
        <c:crosses val="autoZero"/>
        <c:auto val="1"/>
        <c:lblAlgn val="ctr"/>
        <c:lblOffset val="100"/>
        <c:noMultiLvlLbl val="0"/>
      </c:catAx>
      <c:valAx>
        <c:axId val="3042918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'7-CD_Lab-IndRecalVSIndreportado'!$AP$635</c:f>
              <c:strCache>
                <c:ptCount val="1"/>
                <c:pt idx="0">
                  <c:v>Tiempo de respuesta del laboratorio en los resultados del cultivo</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304295792"/>
        <c:axId val="304294224"/>
      </c:barChart>
      <c:catAx>
        <c:axId val="304295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4224"/>
        <c:crosses val="autoZero"/>
        <c:auto val="1"/>
        <c:lblAlgn val="ctr"/>
        <c:lblOffset val="100"/>
        <c:noMultiLvlLbl val="0"/>
      </c:catAx>
      <c:valAx>
        <c:axId val="3042942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304299320"/>
        <c:axId val="304298536"/>
      </c:barChart>
      <c:catAx>
        <c:axId val="30429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8536"/>
        <c:crosses val="autoZero"/>
        <c:auto val="1"/>
        <c:lblAlgn val="ctr"/>
        <c:lblOffset val="100"/>
        <c:noMultiLvlLbl val="0"/>
      </c:catAx>
      <c:valAx>
        <c:axId val="304298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9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'1-CD_Lab-RegFisVSBD_Num'!$Y$635</c:f>
              <c:strCache>
                <c:ptCount val="1"/>
                <c:pt idx="0">
                  <c:v>Proporción de casos con M. tuberculosis detectado resistente a R, H, RyH con PSF de segunda línea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'1-CD_Lab-RegFisVSBD_Num'!$Y$655:$Y$664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118-42C7-96D4-42D313BCFE00}"/>
            </c:ext>
          </c:extLst>
        </c:ser>
        <c:dLbls>
          <c:showLegendKey val="0"/>
          <c:showVal val="0"/>
          <c:showCatName val="0"/>
          <c:showSerName val="0"/>
          <c:showPercent val="0"/>
          <c:showBubbleSize val="0"/>
        </c:dLbls>
        <c:gapWidth val="150"/>
        <c:axId val="429798528"/>
        <c:axId val="429801272"/>
      </c:barChart>
      <c:catAx>
        <c:axId val="429798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1272"/>
        <c:crosses val="autoZero"/>
        <c:auto val="1"/>
        <c:lblAlgn val="ctr"/>
        <c:lblOffset val="100"/>
        <c:noMultiLvlLbl val="0"/>
      </c:catAx>
      <c:valAx>
        <c:axId val="4298012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798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'7-CD_Lab-IndRecalVSIndreportado'!$AR$635</c:f>
              <c:strCache>
                <c:ptCount val="1"/>
                <c:pt idx="0">
                  <c:v>Proporción de muestras de diagnóstico (nuevas y recaídas) que resultaron positivas para MTB</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'7-CD_Lab-IndRecalVSIndreportado'!$AR$655:$AR$664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CE-46CB-86EB-0E79B3915C21}"/>
            </c:ext>
          </c:extLst>
        </c:ser>
        <c:dLbls>
          <c:showLegendKey val="0"/>
          <c:showVal val="0"/>
          <c:showCatName val="0"/>
          <c:showSerName val="0"/>
          <c:showPercent val="0"/>
          <c:showBubbleSize val="0"/>
        </c:dLbls>
        <c:gapWidth val="150"/>
        <c:axId val="304299712"/>
        <c:axId val="304292264"/>
      </c:barChart>
      <c:catAx>
        <c:axId val="304299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2264"/>
        <c:crosses val="autoZero"/>
        <c:auto val="1"/>
        <c:lblAlgn val="ctr"/>
        <c:lblOffset val="100"/>
        <c:noMultiLvlLbl val="0"/>
      </c:catAx>
      <c:valAx>
        <c:axId val="3042922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'7-CD_Lab-IndRecalVSIndreportado'!$AS$635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'7-CD_Lab-IndRecalVSIndreportado'!$AS$655:$AS$664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6B-4D5E-920E-7A8307E42E4E}"/>
            </c:ext>
          </c:extLst>
        </c:ser>
        <c:dLbls>
          <c:showLegendKey val="0"/>
          <c:showVal val="0"/>
          <c:showCatName val="0"/>
          <c:showSerName val="0"/>
          <c:showPercent val="0"/>
          <c:showBubbleSize val="0"/>
        </c:dLbls>
        <c:gapWidth val="150"/>
        <c:axId val="304288736"/>
        <c:axId val="304290304"/>
      </c:barChart>
      <c:catAx>
        <c:axId val="30428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0304"/>
        <c:crosses val="autoZero"/>
        <c:auto val="1"/>
        <c:lblAlgn val="ctr"/>
        <c:lblOffset val="100"/>
        <c:noMultiLvlLbl val="0"/>
      </c:catAx>
      <c:valAx>
        <c:axId val="304290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'7-CD_Lab-IndRecalVSIndreportado'!$AT$635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'7-CD_Lab-IndRecalVSIndreportado'!$AT$655:$AT$664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955-4F3B-9DEB-92834641DBD7}"/>
            </c:ext>
          </c:extLst>
        </c:ser>
        <c:dLbls>
          <c:showLegendKey val="0"/>
          <c:showVal val="0"/>
          <c:showCatName val="0"/>
          <c:showSerName val="0"/>
          <c:showPercent val="0"/>
          <c:showBubbleSize val="0"/>
        </c:dLbls>
        <c:gapWidth val="150"/>
        <c:axId val="304287560"/>
        <c:axId val="304289128"/>
      </c:barChart>
      <c:catAx>
        <c:axId val="30428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89128"/>
        <c:crosses val="autoZero"/>
        <c:auto val="1"/>
        <c:lblAlgn val="ctr"/>
        <c:lblOffset val="100"/>
        <c:noMultiLvlLbl val="0"/>
      </c:catAx>
      <c:valAx>
        <c:axId val="3042891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87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'7-CD_Lab-IndRecalVSIndreportado'!$AU$635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'7-CD_Lab-IndRecalVSIndreportado'!$AU$655:$AU$664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B8-4A3E-95FB-39B137D24A8C}"/>
            </c:ext>
          </c:extLst>
        </c:ser>
        <c:dLbls>
          <c:showLegendKey val="0"/>
          <c:showVal val="0"/>
          <c:showCatName val="0"/>
          <c:showSerName val="0"/>
          <c:showPercent val="0"/>
          <c:showBubbleSize val="0"/>
        </c:dLbls>
        <c:gapWidth val="150"/>
        <c:axId val="304290696"/>
        <c:axId val="304291088"/>
      </c:barChart>
      <c:catAx>
        <c:axId val="304290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1088"/>
        <c:crosses val="autoZero"/>
        <c:auto val="1"/>
        <c:lblAlgn val="ctr"/>
        <c:lblOffset val="100"/>
        <c:noMultiLvlLbl val="0"/>
      </c:catAx>
      <c:valAx>
        <c:axId val="304291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'7-CD_Lab-IndRecalVSIndreportado'!$AV$635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'7-CD_Lab-IndRecalVSIndreportado'!$AV$655:$AV$664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426-40FE-BA2B-605A5085DB3B}"/>
            </c:ext>
          </c:extLst>
        </c:ser>
        <c:dLbls>
          <c:showLegendKey val="0"/>
          <c:showVal val="0"/>
          <c:showCatName val="0"/>
          <c:showSerName val="0"/>
          <c:showPercent val="0"/>
          <c:showBubbleSize val="0"/>
        </c:dLbls>
        <c:gapWidth val="150"/>
        <c:axId val="304293048"/>
        <c:axId val="304294616"/>
      </c:barChart>
      <c:catAx>
        <c:axId val="304293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294616"/>
        <c:crosses val="autoZero"/>
        <c:auto val="1"/>
        <c:lblAlgn val="ctr"/>
        <c:lblOffset val="100"/>
        <c:noMultiLvlLbl val="0"/>
      </c:catAx>
      <c:valAx>
        <c:axId val="3042946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3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'7-CD_Lab-IndRecalVSIndreportado'!$AW$635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'7-CD_Lab-IndRecalVSIndreportado'!$AW$655:$AW$664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C80-4B0B-A76B-9898C75FDD8D}"/>
            </c:ext>
          </c:extLst>
        </c:ser>
        <c:dLbls>
          <c:showLegendKey val="0"/>
          <c:showVal val="0"/>
          <c:showCatName val="0"/>
          <c:showSerName val="0"/>
          <c:showPercent val="0"/>
          <c:showBubbleSize val="0"/>
        </c:dLbls>
        <c:gapWidth val="150"/>
        <c:axId val="304295008"/>
        <c:axId val="304304808"/>
      </c:barChart>
      <c:catAx>
        <c:axId val="30429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4808"/>
        <c:crosses val="autoZero"/>
        <c:auto val="1"/>
        <c:lblAlgn val="ctr"/>
        <c:lblOffset val="100"/>
        <c:noMultiLvlLbl val="0"/>
      </c:catAx>
      <c:valAx>
        <c:axId val="30430480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29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'7-CD_Lab-IndRecalVSIndreportado'!$AX$635</c:f>
              <c:strCache>
                <c:ptCount val="1"/>
                <c:pt idx="0">
                  <c:v>Proporción de aislamientos procesados con monorresistencia y multirresistencia a todas las combinaciones de fármacos analizados</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'7-CD_Lab-IndRecalVSIndreportado'!$AX$655:$AX$664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EE3-476B-AD0E-D2D68EC069CC}"/>
            </c:ext>
          </c:extLst>
        </c:ser>
        <c:dLbls>
          <c:showLegendKey val="0"/>
          <c:showVal val="0"/>
          <c:showCatName val="0"/>
          <c:showSerName val="0"/>
          <c:showPercent val="0"/>
          <c:showBubbleSize val="0"/>
        </c:dLbls>
        <c:gapWidth val="150"/>
        <c:axId val="304311472"/>
        <c:axId val="304306768"/>
      </c:barChart>
      <c:catAx>
        <c:axId val="30431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6768"/>
        <c:crosses val="autoZero"/>
        <c:auto val="1"/>
        <c:lblAlgn val="ctr"/>
        <c:lblOffset val="100"/>
        <c:noMultiLvlLbl val="0"/>
      </c:catAx>
      <c:valAx>
        <c:axId val="3043067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156193817069389"/>
          <c:y val="1.6162889344277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'7-CD_Lab-IndRecalVSIndreportado'!$AZ$635</c:f>
              <c:strCache>
                <c:ptCount val="1"/>
                <c:pt idx="0">
                  <c:v>Proporción de aislamientos procesados para PSD que no fueron interpretables debido a la falta de crecimiento de los tubos / placas de control (sin fármaco)</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'7-CD_Lab-IndRecalVSIndreportado'!$AZ$655:$AZ$664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B1B-4A5B-B3C6-46E1710730EA}"/>
            </c:ext>
          </c:extLst>
        </c:ser>
        <c:dLbls>
          <c:showLegendKey val="0"/>
          <c:showVal val="0"/>
          <c:showCatName val="0"/>
          <c:showSerName val="0"/>
          <c:showPercent val="0"/>
          <c:showBubbleSize val="0"/>
        </c:dLbls>
        <c:gapWidth val="150"/>
        <c:axId val="304306376"/>
        <c:axId val="304311080"/>
      </c:barChart>
      <c:catAx>
        <c:axId val="304306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1080"/>
        <c:crosses val="autoZero"/>
        <c:auto val="1"/>
        <c:lblAlgn val="ctr"/>
        <c:lblOffset val="100"/>
        <c:noMultiLvlLbl val="0"/>
      </c:catAx>
      <c:valAx>
        <c:axId val="3043110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6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'7-CD_Lab-IndRecalVSIndreportado'!$BA$635</c:f>
              <c:strCache>
                <c:ptCount val="1"/>
                <c:pt idx="0">
                  <c:v>Tiempo de entrega de los resultados del laboratorio - Entre el procesamiento de la muestra y la notificación de resultados para PSD</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'7-CD_Lab-IndRecalVSIndreportado'!$BA$655:$BA$664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2F2-4E39-9899-B95E7204095C}"/>
            </c:ext>
          </c:extLst>
        </c:ser>
        <c:dLbls>
          <c:showLegendKey val="0"/>
          <c:showVal val="0"/>
          <c:showCatName val="0"/>
          <c:showSerName val="0"/>
          <c:showPercent val="0"/>
          <c:showBubbleSize val="0"/>
        </c:dLbls>
        <c:gapWidth val="150"/>
        <c:axId val="304307552"/>
        <c:axId val="304311864"/>
      </c:barChart>
      <c:catAx>
        <c:axId val="304307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1864"/>
        <c:crosses val="autoZero"/>
        <c:auto val="1"/>
        <c:lblAlgn val="ctr"/>
        <c:lblOffset val="100"/>
        <c:noMultiLvlLbl val="0"/>
      </c:catAx>
      <c:valAx>
        <c:axId val="3043118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'7-CD_Lab-IndRecalVSIndreportado'!$BB$635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'7-CD_Lab-IndRecalVSIndreportado'!$BB$655:$BB$664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BED-402B-AF97-46AD070AC0A1}"/>
            </c:ext>
          </c:extLst>
        </c:ser>
        <c:dLbls>
          <c:showLegendKey val="0"/>
          <c:showVal val="0"/>
          <c:showCatName val="0"/>
          <c:showSerName val="0"/>
          <c:showPercent val="0"/>
          <c:showBubbleSize val="0"/>
        </c:dLbls>
        <c:gapWidth val="150"/>
        <c:axId val="304310688"/>
        <c:axId val="304303632"/>
      </c:barChart>
      <c:catAx>
        <c:axId val="304310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3632"/>
        <c:crosses val="autoZero"/>
        <c:auto val="1"/>
        <c:lblAlgn val="ctr"/>
        <c:lblOffset val="100"/>
        <c:noMultiLvlLbl val="0"/>
      </c:catAx>
      <c:valAx>
        <c:axId val="304303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'1-CD_Lab-RegFisVSBD_Num'!$Z$635</c:f>
              <c:strCache>
                <c:ptCount val="1"/>
                <c:pt idx="0">
                  <c:v>Proporción de casos nuevos con M. tuberculosis detectado resistente a R, H, RyH con PSF de segunda línea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'1-CD_Lab-RegFisVSBD_Num'!$Z$655:$Z$664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0E2-4CCB-94A3-D188D7F7B3DD}"/>
            </c:ext>
          </c:extLst>
        </c:ser>
        <c:dLbls>
          <c:showLegendKey val="0"/>
          <c:showVal val="0"/>
          <c:showCatName val="0"/>
          <c:showSerName val="0"/>
          <c:showPercent val="0"/>
          <c:showBubbleSize val="0"/>
        </c:dLbls>
        <c:gapWidth val="150"/>
        <c:axId val="429807936"/>
        <c:axId val="429808328"/>
      </c:barChart>
      <c:catAx>
        <c:axId val="429807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8328"/>
        <c:crosses val="autoZero"/>
        <c:auto val="1"/>
        <c:lblAlgn val="ctr"/>
        <c:lblOffset val="100"/>
        <c:noMultiLvlLbl val="0"/>
      </c:catAx>
      <c:valAx>
        <c:axId val="429808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7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'7-CD_Lab-IndRecalVSIndreportado'!$BC$635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'7-CD_Lab-IndRecalVSIndreportado'!$BC$655:$BC$664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E0-4D4D-A52F-E738149470EC}"/>
            </c:ext>
          </c:extLst>
        </c:ser>
        <c:dLbls>
          <c:showLegendKey val="0"/>
          <c:showVal val="0"/>
          <c:showCatName val="0"/>
          <c:showSerName val="0"/>
          <c:showPercent val="0"/>
          <c:showBubbleSize val="0"/>
        </c:dLbls>
        <c:gapWidth val="150"/>
        <c:axId val="304309512"/>
        <c:axId val="304305984"/>
      </c:barChart>
      <c:catAx>
        <c:axId val="304309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5984"/>
        <c:crosses val="autoZero"/>
        <c:auto val="1"/>
        <c:lblAlgn val="ctr"/>
        <c:lblOffset val="100"/>
        <c:noMultiLvlLbl val="0"/>
      </c:catAx>
      <c:valAx>
        <c:axId val="3043059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'7-CD_Lab-IndRecalVSIndreportado'!$BD$635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'7-CD_Lab-IndRecalVSIndreportado'!$BD$655:$BD$664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E0-4F16-8FFE-77DC083EB803}"/>
            </c:ext>
          </c:extLst>
        </c:ser>
        <c:dLbls>
          <c:showLegendKey val="0"/>
          <c:showVal val="0"/>
          <c:showCatName val="0"/>
          <c:showSerName val="0"/>
          <c:showPercent val="0"/>
          <c:showBubbleSize val="0"/>
        </c:dLbls>
        <c:gapWidth val="150"/>
        <c:axId val="304300104"/>
        <c:axId val="304303240"/>
      </c:barChart>
      <c:catAx>
        <c:axId val="304300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3240"/>
        <c:crosses val="autoZero"/>
        <c:auto val="1"/>
        <c:lblAlgn val="ctr"/>
        <c:lblOffset val="100"/>
        <c:noMultiLvlLbl val="0"/>
      </c:catAx>
      <c:valAx>
        <c:axId val="3043032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0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'7-CD_Lab-IndRecalVSIndreportado'!$BE$635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'7-CD_Lab-IndRecalVSIndreportado'!$BE$655:$BE$664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A4C-42D5-A1D4-CCFF593F71E5}"/>
            </c:ext>
          </c:extLst>
        </c:ser>
        <c:dLbls>
          <c:showLegendKey val="0"/>
          <c:showVal val="0"/>
          <c:showCatName val="0"/>
          <c:showSerName val="0"/>
          <c:showPercent val="0"/>
          <c:showBubbleSize val="0"/>
        </c:dLbls>
        <c:gapWidth val="150"/>
        <c:axId val="304304024"/>
        <c:axId val="304302064"/>
      </c:barChart>
      <c:catAx>
        <c:axId val="304304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2064"/>
        <c:crosses val="autoZero"/>
        <c:auto val="1"/>
        <c:lblAlgn val="ctr"/>
        <c:lblOffset val="100"/>
        <c:noMultiLvlLbl val="0"/>
      </c:catAx>
      <c:valAx>
        <c:axId val="304302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4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'7-CD_Lab-IndRecalVSIndreportado'!$BF$635</c:f>
              <c:strCache>
                <c:ptCount val="1"/>
                <c:pt idx="0">
                  <c:v>Porcentaje de casos de tuberculosis nuevos y recaída notificados, evaluados con un diagnóstico rápido recomendado por la OMS como la prueba diagnóstica inicial.</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'7-CD_Lab-IndRecalVSIndreportado'!$BF$655:$BF$664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00-4385-B64E-D098461B9B10}"/>
            </c:ext>
          </c:extLst>
        </c:ser>
        <c:dLbls>
          <c:showLegendKey val="0"/>
          <c:showVal val="0"/>
          <c:showCatName val="0"/>
          <c:showSerName val="0"/>
          <c:showPercent val="0"/>
          <c:showBubbleSize val="0"/>
        </c:dLbls>
        <c:gapWidth val="150"/>
        <c:axId val="304300888"/>
        <c:axId val="304308728"/>
      </c:barChart>
      <c:catAx>
        <c:axId val="304300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8728"/>
        <c:crosses val="autoZero"/>
        <c:auto val="1"/>
        <c:lblAlgn val="ctr"/>
        <c:lblOffset val="100"/>
        <c:noMultiLvlLbl val="0"/>
      </c:catAx>
      <c:valAx>
        <c:axId val="3043087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0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'7-CD_Lab-IndRecalVSIndreportado'!$BG$635</c:f>
              <c:strCache>
                <c:ptCount val="1"/>
                <c:pt idx="0">
                  <c:v>Porcentaje de casos de tuberculosis notificados como nuevos y recaídas con confirmación bacteriológica.</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'7-CD_Lab-IndRecalVSIndreportado'!$BG$655:$BG$664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7E8-4E2B-B1E8-401E1350FF5B}"/>
            </c:ext>
          </c:extLst>
        </c:ser>
        <c:dLbls>
          <c:showLegendKey val="0"/>
          <c:showVal val="0"/>
          <c:showCatName val="0"/>
          <c:showSerName val="0"/>
          <c:showPercent val="0"/>
          <c:showBubbleSize val="0"/>
        </c:dLbls>
        <c:gapWidth val="150"/>
        <c:axId val="304302848"/>
        <c:axId val="304309120"/>
      </c:barChart>
      <c:catAx>
        <c:axId val="30430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9120"/>
        <c:crosses val="autoZero"/>
        <c:auto val="1"/>
        <c:lblAlgn val="ctr"/>
        <c:lblOffset val="100"/>
        <c:noMultiLvlLbl val="0"/>
      </c:catAx>
      <c:valAx>
        <c:axId val="3043091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'7-CD_Lab-IndRecalVSIndreportado'!$BH$635</c:f>
              <c:strCache>
                <c:ptCount val="1"/>
                <c:pt idx="0">
                  <c:v>Porcentaje de casos notificados de TB confirmados bacteriológicamente con resultados de PSD para la rifampicina.</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'7-CD_Lab-IndRecalVSIndreportado'!$BH$655:$BH$664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2EF-4E19-9E33-D99B83173C3D}"/>
            </c:ext>
          </c:extLst>
        </c:ser>
        <c:dLbls>
          <c:showLegendKey val="0"/>
          <c:showVal val="0"/>
          <c:showCatName val="0"/>
          <c:showSerName val="0"/>
          <c:showPercent val="0"/>
          <c:showBubbleSize val="0"/>
        </c:dLbls>
        <c:gapWidth val="150"/>
        <c:axId val="304304416"/>
        <c:axId val="304305200"/>
      </c:barChart>
      <c:catAx>
        <c:axId val="30430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05200"/>
        <c:crosses val="autoZero"/>
        <c:auto val="1"/>
        <c:lblAlgn val="ctr"/>
        <c:lblOffset val="100"/>
        <c:noMultiLvlLbl val="0"/>
      </c:catAx>
      <c:valAx>
        <c:axId val="3043052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0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'7-CD_Lab-IndRecalVSIndreportado'!$BI$635</c:f>
              <c:strCache>
                <c:ptCount val="1"/>
                <c:pt idx="0">
                  <c:v>Porcentaje de casos notificados de TB resistente a rifampicina con resultados de PSD para fluoroquinolonas y otras drogas orales de segunda línea.</c:v>
                </c:pt>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'7-CD_Lab-IndRecalVSIndreportado'!$BI$655:$BI$664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7-4440-9DCE-5A0917251A0E}"/>
            </c:ext>
          </c:extLst>
        </c:ser>
        <c:dLbls>
          <c:showLegendKey val="0"/>
          <c:showVal val="0"/>
          <c:showCatName val="0"/>
          <c:showSerName val="0"/>
          <c:showPercent val="0"/>
          <c:showBubbleSize val="0"/>
        </c:dLbls>
        <c:gapWidth val="150"/>
        <c:axId val="304320096"/>
        <c:axId val="304315000"/>
      </c:barChart>
      <c:catAx>
        <c:axId val="304320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5000"/>
        <c:crosses val="autoZero"/>
        <c:auto val="1"/>
        <c:lblAlgn val="ctr"/>
        <c:lblOffset val="100"/>
        <c:noMultiLvlLbl val="0"/>
      </c:catAx>
      <c:valAx>
        <c:axId val="3043150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2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'7-CD_Lab-IndRecalVSIndreportado'!$BJ$635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'7-CD_Lab-IndRecalVSIndreportado'!$BJ$655:$BJ$664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350-4958-A21C-D1D571CDC1DC}"/>
            </c:ext>
          </c:extLst>
        </c:ser>
        <c:dLbls>
          <c:showLegendKey val="0"/>
          <c:showVal val="0"/>
          <c:showCatName val="0"/>
          <c:showSerName val="0"/>
          <c:showPercent val="0"/>
          <c:showBubbleSize val="0"/>
        </c:dLbls>
        <c:gapWidth val="150"/>
        <c:axId val="304317744"/>
        <c:axId val="304316568"/>
      </c:barChart>
      <c:catAx>
        <c:axId val="304317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6568"/>
        <c:crosses val="autoZero"/>
        <c:auto val="1"/>
        <c:lblAlgn val="ctr"/>
        <c:lblOffset val="100"/>
        <c:noMultiLvlLbl val="0"/>
      </c:catAx>
      <c:valAx>
        <c:axId val="304316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'7-CD_Lab-IndRecalVSIndreportado'!$BK$635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'7-CD_Lab-IndRecalVSIndreportado'!$BK$655:$BK$664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56-42D0-A6D1-50DC4E1AA953}"/>
            </c:ext>
          </c:extLst>
        </c:ser>
        <c:dLbls>
          <c:showLegendKey val="0"/>
          <c:showVal val="0"/>
          <c:showCatName val="0"/>
          <c:showSerName val="0"/>
          <c:showPercent val="0"/>
          <c:showBubbleSize val="0"/>
        </c:dLbls>
        <c:gapWidth val="150"/>
        <c:axId val="304313432"/>
        <c:axId val="304317352"/>
      </c:barChart>
      <c:catAx>
        <c:axId val="304313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17352"/>
        <c:crosses val="autoZero"/>
        <c:auto val="1"/>
        <c:lblAlgn val="ctr"/>
        <c:lblOffset val="100"/>
        <c:noMultiLvlLbl val="0"/>
      </c:catAx>
      <c:valAx>
        <c:axId val="30431735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3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'7-CD_Lab-IndRecalVSIndreportado'!$BL$635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'7-CD_Lab-IndRecalVSIndreportado'!$BL$655:$BL$664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CCA-4FCB-A44E-9113095AF4E8}"/>
            </c:ext>
          </c:extLst>
        </c:ser>
        <c:dLbls>
          <c:showLegendKey val="0"/>
          <c:showVal val="0"/>
          <c:showCatName val="0"/>
          <c:showSerName val="0"/>
          <c:showPercent val="0"/>
          <c:showBubbleSize val="0"/>
        </c:dLbls>
        <c:gapWidth val="150"/>
        <c:axId val="304313040"/>
        <c:axId val="304323624"/>
      </c:barChart>
      <c:catAx>
        <c:axId val="304313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23624"/>
        <c:crosses val="autoZero"/>
        <c:auto val="1"/>
        <c:lblAlgn val="ctr"/>
        <c:lblOffset val="100"/>
        <c:noMultiLvlLbl val="0"/>
      </c:catAx>
      <c:valAx>
        <c:axId val="30432362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'1-CD_Lab-RegFisVSBD_Num'!$AA$635</c:f>
              <c:strCache>
                <c:ptCount val="1"/>
                <c:pt idx="0">
                  <c:v>Proporción de casos antes tratados con M. tuberculosis detectado resistente a R, H, RyH con PSF de segunda línea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'1-CD_Lab-RegFisVSBD_Num'!$AA$655:$AA$664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0CF-4B12-93B2-272CEA7E4E79}"/>
            </c:ext>
          </c:extLst>
        </c:ser>
        <c:dLbls>
          <c:showLegendKey val="0"/>
          <c:showVal val="0"/>
          <c:showCatName val="0"/>
          <c:showSerName val="0"/>
          <c:showPercent val="0"/>
          <c:showBubbleSize val="0"/>
        </c:dLbls>
        <c:gapWidth val="150"/>
        <c:axId val="429812640"/>
        <c:axId val="429808720"/>
      </c:barChart>
      <c:catAx>
        <c:axId val="429812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8720"/>
        <c:crosses val="autoZero"/>
        <c:auto val="1"/>
        <c:lblAlgn val="ctr"/>
        <c:lblOffset val="100"/>
        <c:noMultiLvlLbl val="0"/>
      </c:catAx>
      <c:valAx>
        <c:axId val="4298087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'7-CD_Lab-IndRecalVSIndreportado'!$BM$635</c:f>
              <c:strCache>
                <c:ptCount val="1"/>
              </c:strCache>
            </c:strRef>
          </c:tx>
          <c:spPr>
            <a:solidFill>
              <a:schemeClr val="accent1"/>
            </a:solidFill>
            <a:ln>
              <a:noFill/>
            </a:ln>
            <a:effectLst/>
          </c:spPr>
          <c:invertIfNegative val="0"/>
          <c:cat>
            <c:strRef>
              <c:f>'7-CD_Lab-IndRecalVSIndreportado'!$B$655:$B$664</c:f>
              <c:strCache>
                <c:ptCount val="10"/>
                <c:pt idx="0">
                  <c:v>L1</c:v>
                </c:pt>
                <c:pt idx="1">
                  <c:v>L2</c:v>
                </c:pt>
                <c:pt idx="2">
                  <c:v>L3</c:v>
                </c:pt>
                <c:pt idx="3">
                  <c:v>L4</c:v>
                </c:pt>
                <c:pt idx="4">
                  <c:v>L5</c:v>
                </c:pt>
                <c:pt idx="5">
                  <c:v>L6</c:v>
                </c:pt>
                <c:pt idx="6">
                  <c:v>L7</c:v>
                </c:pt>
                <c:pt idx="7">
                  <c:v>L8</c:v>
                </c:pt>
                <c:pt idx="8">
                  <c:v>L9</c:v>
                </c:pt>
                <c:pt idx="9">
                  <c:v>L10</c:v>
                </c:pt>
              </c:strCache>
            </c:strRef>
          </c:cat>
          <c:val>
            <c:numRef>
              <c:f>'7-CD_Lab-IndRecalVSIndreportado'!$BM$655:$BM$664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9D2-496F-8B22-202F0FF0F10C}"/>
            </c:ext>
          </c:extLst>
        </c:ser>
        <c:dLbls>
          <c:showLegendKey val="0"/>
          <c:showVal val="0"/>
          <c:showCatName val="0"/>
          <c:showSerName val="0"/>
          <c:showPercent val="0"/>
          <c:showBubbleSize val="0"/>
        </c:dLbls>
        <c:gapWidth val="150"/>
        <c:axId val="304318136"/>
        <c:axId val="304320880"/>
      </c:barChart>
      <c:catAx>
        <c:axId val="304318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304320880"/>
        <c:crosses val="autoZero"/>
        <c:auto val="1"/>
        <c:lblAlgn val="ctr"/>
        <c:lblOffset val="100"/>
        <c:noMultiLvlLbl val="0"/>
      </c:catAx>
      <c:valAx>
        <c:axId val="3043208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318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'1-CD_Lab-RegFisVSBD_Num'!$AB$635</c:f>
              <c:strCache>
                <c:ptCount val="1"/>
                <c:pt idx="0">
                  <c:v>Proporción de M. tuberculosis Sensible a fluoroquinolonas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'1-CD_Lab-RegFisVSBD_Num'!$AB$655:$AB$664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06F-4893-87A8-647DB2B57807}"/>
            </c:ext>
          </c:extLst>
        </c:ser>
        <c:dLbls>
          <c:showLegendKey val="0"/>
          <c:showVal val="0"/>
          <c:showCatName val="0"/>
          <c:showSerName val="0"/>
          <c:showPercent val="0"/>
          <c:showBubbleSize val="0"/>
        </c:dLbls>
        <c:gapWidth val="150"/>
        <c:axId val="429809504"/>
        <c:axId val="429818912"/>
      </c:barChart>
      <c:catAx>
        <c:axId val="429809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8912"/>
        <c:crosses val="autoZero"/>
        <c:auto val="1"/>
        <c:lblAlgn val="ctr"/>
        <c:lblOffset val="100"/>
        <c:noMultiLvlLbl val="0"/>
      </c:catAx>
      <c:valAx>
        <c:axId val="4298189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'1-CD_Lab-RegFisVSBD_Num'!$AC$635</c:f>
              <c:strCache>
                <c:ptCount val="1"/>
                <c:pt idx="0">
                  <c:v>Proporción de M. tuberculosis Resistente a fluoroquinolonas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'1-CD_Lab-RegFisVSBD_Num'!$AC$655:$AC$664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73-4F0F-9695-292F46AE4B63}"/>
            </c:ext>
          </c:extLst>
        </c:ser>
        <c:dLbls>
          <c:showLegendKey val="0"/>
          <c:showVal val="0"/>
          <c:showCatName val="0"/>
          <c:showSerName val="0"/>
          <c:showPercent val="0"/>
          <c:showBubbleSize val="0"/>
        </c:dLbls>
        <c:gapWidth val="150"/>
        <c:axId val="429817344"/>
        <c:axId val="429819696"/>
      </c:barChart>
      <c:catAx>
        <c:axId val="429817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9696"/>
        <c:crosses val="autoZero"/>
        <c:auto val="1"/>
        <c:lblAlgn val="ctr"/>
        <c:lblOffset val="100"/>
        <c:noMultiLvlLbl val="0"/>
      </c:catAx>
      <c:valAx>
        <c:axId val="4298196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'1-CD_Lab-RegFisVSBD_Num'!$AD$635</c:f>
              <c:strCache>
                <c:ptCount val="1"/>
                <c:pt idx="0">
                  <c:v>Proporción de M. tuberculosis Sensible a otras drogas de segunda línea (drogas orales)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'1-CD_Lab-RegFisVSBD_Num'!$AD$655:$AD$664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501-4AEC-B712-1FEBE65AA747}"/>
            </c:ext>
          </c:extLst>
        </c:ser>
        <c:dLbls>
          <c:showLegendKey val="0"/>
          <c:showVal val="0"/>
          <c:showCatName val="0"/>
          <c:showSerName val="0"/>
          <c:showPercent val="0"/>
          <c:showBubbleSize val="0"/>
        </c:dLbls>
        <c:gapWidth val="150"/>
        <c:axId val="429813424"/>
        <c:axId val="429814600"/>
      </c:barChart>
      <c:catAx>
        <c:axId val="42981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4600"/>
        <c:crosses val="autoZero"/>
        <c:auto val="1"/>
        <c:lblAlgn val="ctr"/>
        <c:lblOffset val="100"/>
        <c:noMultiLvlLbl val="0"/>
      </c:catAx>
      <c:valAx>
        <c:axId val="42981460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3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'1-CD_Lab-RegFisVSBD_Num'!$AE$635</c:f>
              <c:strCache>
                <c:ptCount val="1"/>
                <c:pt idx="0">
                  <c:v>Proporción de M. tuberculosis Resistente a otras drogas de segunda línea (drogas orales)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'1-CD_Lab-RegFisVSBD_Num'!$AE$655:$AE$664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9F8-4D6D-B832-BF2EC8922B92}"/>
            </c:ext>
          </c:extLst>
        </c:ser>
        <c:dLbls>
          <c:showLegendKey val="0"/>
          <c:showVal val="0"/>
          <c:showCatName val="0"/>
          <c:showSerName val="0"/>
          <c:showPercent val="0"/>
          <c:showBubbleSize val="0"/>
        </c:dLbls>
        <c:gapWidth val="150"/>
        <c:axId val="429809896"/>
        <c:axId val="429814992"/>
      </c:barChart>
      <c:catAx>
        <c:axId val="429809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4992"/>
        <c:crosses val="autoZero"/>
        <c:auto val="1"/>
        <c:lblAlgn val="ctr"/>
        <c:lblOffset val="100"/>
        <c:noMultiLvlLbl val="0"/>
      </c:catAx>
      <c:valAx>
        <c:axId val="42981499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09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'1-CD_Lab-RegFisVSBD_Num'!$AF$635</c:f>
              <c:strCache>
                <c:ptCount val="1"/>
                <c:pt idx="0">
                  <c:v>Tiempo de respuesta del laboratorio en las pruebas moleculares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'1-CD_Lab-RegFisVSBD_Num'!$AF$655:$AF$664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B88-43F4-A6FA-18FF49626F25}"/>
            </c:ext>
          </c:extLst>
        </c:ser>
        <c:dLbls>
          <c:showLegendKey val="0"/>
          <c:showVal val="0"/>
          <c:showCatName val="0"/>
          <c:showSerName val="0"/>
          <c:showPercent val="0"/>
          <c:showBubbleSize val="0"/>
        </c:dLbls>
        <c:gapWidth val="150"/>
        <c:axId val="429816168"/>
        <c:axId val="429815384"/>
      </c:barChart>
      <c:catAx>
        <c:axId val="429816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5384"/>
        <c:crosses val="autoZero"/>
        <c:auto val="1"/>
        <c:lblAlgn val="ctr"/>
        <c:lblOffset val="100"/>
        <c:noMultiLvlLbl val="0"/>
      </c:catAx>
      <c:valAx>
        <c:axId val="42981538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6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0.17686241358146212"/>
          <c:y val="0.22423382617573095"/>
          <c:w val="0.72914396987677588"/>
          <c:h val="0.71183071006256227"/>
        </c:manualLayout>
      </c:layout>
      <c:barChart>
        <c:barDir val="bar"/>
        <c:grouping val="clustered"/>
        <c:varyColors val="0"/>
        <c:ser>
          <c:idx val="0"/>
          <c:order val="0"/>
          <c:tx>
            <c:strRef>
              <c:f>'1-CD_Lab-RegFisVSBD_Num'!$K$635</c:f>
              <c:strCache>
                <c:ptCount val="1"/>
                <c:pt idx="0">
                  <c:v>Tiempo de respuesta del laboratorio en el informe del resultado de la baciloscopia</c:v>
                </c:pt>
              </c:strCache>
            </c:strRef>
          </c:tx>
          <c:spPr>
            <a:solidFill>
              <a:schemeClr val="accent1"/>
            </a:solidFill>
            <a:ln>
              <a:noFill/>
            </a:ln>
            <a:effectLst/>
          </c:spPr>
          <c:invertIfNegative val="0"/>
          <c:cat>
            <c:strRef>
              <c:f>'1-CD_Lab-RegFisVSBD_Num'!$B$636:$B$646</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'1-CD_Lab-RegFisVSBD_Num'!$K$636:$K$646</c:f>
              <c:numCache>
                <c:formatCode>0</c:formatCode>
                <c:ptCount val="11"/>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630-46B3-BFCE-5F5D4F989CF0}"/>
            </c:ext>
          </c:extLst>
        </c:ser>
        <c:dLbls>
          <c:showLegendKey val="0"/>
          <c:showVal val="0"/>
          <c:showCatName val="0"/>
          <c:showSerName val="0"/>
          <c:showPercent val="0"/>
          <c:showBubbleSize val="0"/>
        </c:dLbls>
        <c:gapWidth val="150"/>
        <c:axId val="306966816"/>
        <c:axId val="306972304"/>
      </c:barChart>
      <c:catAx>
        <c:axId val="306966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PE"/>
          </a:p>
        </c:txPr>
        <c:crossAx val="306972304"/>
        <c:crosses val="autoZero"/>
        <c:auto val="1"/>
        <c:lblAlgn val="ctr"/>
        <c:lblOffset val="100"/>
        <c:noMultiLvlLbl val="0"/>
      </c:catAx>
      <c:valAx>
        <c:axId val="3069723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6966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'1-CD_Lab-RegFisVSBD_Num'!$AG$635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'1-CD_Lab-RegFisVSBD_Num'!$AG$655:$AG$664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4E0-4961-8CC3-7BB83953B242}"/>
            </c:ext>
          </c:extLst>
        </c:ser>
        <c:dLbls>
          <c:showLegendKey val="0"/>
          <c:showVal val="0"/>
          <c:showCatName val="0"/>
          <c:showSerName val="0"/>
          <c:showPercent val="0"/>
          <c:showBubbleSize val="0"/>
        </c:dLbls>
        <c:gapWidth val="150"/>
        <c:axId val="429810288"/>
        <c:axId val="429816560"/>
      </c:barChart>
      <c:catAx>
        <c:axId val="429810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6560"/>
        <c:crosses val="autoZero"/>
        <c:auto val="1"/>
        <c:lblAlgn val="ctr"/>
        <c:lblOffset val="100"/>
        <c:noMultiLvlLbl val="0"/>
      </c:catAx>
      <c:valAx>
        <c:axId val="4298165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'1-CD_Lab-RegFisVSBD_Num'!$AH$635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'1-CD_Lab-RegFisVSBD_Num'!$AH$655:$AH$664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8A-446D-AF51-430CD46421E7}"/>
            </c:ext>
          </c:extLst>
        </c:ser>
        <c:dLbls>
          <c:showLegendKey val="0"/>
          <c:showVal val="0"/>
          <c:showCatName val="0"/>
          <c:showSerName val="0"/>
          <c:showPercent val="0"/>
          <c:showBubbleSize val="0"/>
        </c:dLbls>
        <c:gapWidth val="150"/>
        <c:axId val="429812248"/>
        <c:axId val="429817736"/>
      </c:barChart>
      <c:catAx>
        <c:axId val="429812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7736"/>
        <c:crosses val="autoZero"/>
        <c:auto val="1"/>
        <c:lblAlgn val="ctr"/>
        <c:lblOffset val="100"/>
        <c:noMultiLvlLbl val="0"/>
      </c:catAx>
      <c:valAx>
        <c:axId val="4298177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2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'1-CD_Lab-RegFisVSBD_Num'!$AI$635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'1-CD_Lab-RegFisVSBD_Num'!$AI$655:$AI$664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7-479A-9056-72B8847F0162}"/>
            </c:ext>
          </c:extLst>
        </c:ser>
        <c:dLbls>
          <c:showLegendKey val="0"/>
          <c:showVal val="0"/>
          <c:showCatName val="0"/>
          <c:showSerName val="0"/>
          <c:showPercent val="0"/>
          <c:showBubbleSize val="0"/>
        </c:dLbls>
        <c:gapWidth val="150"/>
        <c:axId val="429818520"/>
        <c:axId val="429807544"/>
      </c:barChart>
      <c:catAx>
        <c:axId val="42981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07544"/>
        <c:crosses val="autoZero"/>
        <c:auto val="1"/>
        <c:lblAlgn val="ctr"/>
        <c:lblOffset val="100"/>
        <c:noMultiLvlLbl val="0"/>
      </c:catAx>
      <c:valAx>
        <c:axId val="42980754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8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'1-CD_Lab-RegFisVSBD_Num'!$AJ$635</c:f>
              <c:strCache>
                <c:ptCount val="1"/>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'1-CD_Lab-RegFisVSBD_Num'!$AJ$655:$AJ$664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D1-4AD4-B3C8-2AD5D1611456}"/>
            </c:ext>
          </c:extLst>
        </c:ser>
        <c:dLbls>
          <c:showLegendKey val="0"/>
          <c:showVal val="0"/>
          <c:showCatName val="0"/>
          <c:showSerName val="0"/>
          <c:showPercent val="0"/>
          <c:showBubbleSize val="0"/>
        </c:dLbls>
        <c:gapWidth val="150"/>
        <c:axId val="429811464"/>
        <c:axId val="429811856"/>
      </c:barChart>
      <c:catAx>
        <c:axId val="429811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11856"/>
        <c:crosses val="autoZero"/>
        <c:auto val="1"/>
        <c:lblAlgn val="ctr"/>
        <c:lblOffset val="100"/>
        <c:noMultiLvlLbl val="0"/>
      </c:catAx>
      <c:valAx>
        <c:axId val="42981185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1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'1-CD_Lab-RegFisVSBD_Num'!$AL$635</c:f>
              <c:strCache>
                <c:ptCount val="1"/>
                <c:pt idx="0">
                  <c:v>Porcentaje de muestras baciloscopia positiva y cultivo negativo</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'1-CD_Lab-RegFisVSBD_Num'!$AL$655:$AL$664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3B2-4AD7-B27C-F4DC4AADFEDD}"/>
            </c:ext>
          </c:extLst>
        </c:ser>
        <c:dLbls>
          <c:showLegendKey val="0"/>
          <c:showVal val="0"/>
          <c:showCatName val="0"/>
          <c:showSerName val="0"/>
          <c:showPercent val="0"/>
          <c:showBubbleSize val="0"/>
        </c:dLbls>
        <c:gapWidth val="150"/>
        <c:axId val="429828320"/>
        <c:axId val="429828712"/>
      </c:barChart>
      <c:catAx>
        <c:axId val="429828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8712"/>
        <c:crosses val="autoZero"/>
        <c:auto val="1"/>
        <c:lblAlgn val="ctr"/>
        <c:lblOffset val="100"/>
        <c:noMultiLvlLbl val="0"/>
      </c:catAx>
      <c:valAx>
        <c:axId val="429828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'1-CD_Lab-RegFisVSBD_Num'!$AM$635</c:f>
              <c:strCache>
                <c:ptCount val="1"/>
                <c:pt idx="0">
                  <c:v>Porcentaje de cultivos contaminados (se calcula sobre los cultivos realizados a las muestras respiratorias)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'1-CD_Lab-RegFisVSBD_Num'!$AM$655:$AM$664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D38-4CF7-8F93-7F61A89AB29B}"/>
            </c:ext>
          </c:extLst>
        </c:ser>
        <c:dLbls>
          <c:showLegendKey val="0"/>
          <c:showVal val="0"/>
          <c:showCatName val="0"/>
          <c:showSerName val="0"/>
          <c:showPercent val="0"/>
          <c:showBubbleSize val="0"/>
        </c:dLbls>
        <c:gapWidth val="150"/>
        <c:axId val="429826752"/>
        <c:axId val="429820088"/>
      </c:barChart>
      <c:catAx>
        <c:axId val="429826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0088"/>
        <c:crosses val="autoZero"/>
        <c:auto val="1"/>
        <c:lblAlgn val="ctr"/>
        <c:lblOffset val="100"/>
        <c:noMultiLvlLbl val="0"/>
      </c:catAx>
      <c:valAx>
        <c:axId val="42982008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6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'1-CD_Lab-RegFisVSBD_Num'!$AN$635</c:f>
              <c:strCache>
                <c:ptCount val="1"/>
                <c:pt idx="0">
                  <c:v>Aporte del cultivo al diagnóstico de casos de tuberculosis pulmonar (en relación a la baciloscopia) </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'1-CD_Lab-RegFisVSBD_Num'!$AN$655:$AN$664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E46-42EF-A54B-23BC062CEC1B}"/>
            </c:ext>
          </c:extLst>
        </c:ser>
        <c:dLbls>
          <c:showLegendKey val="0"/>
          <c:showVal val="0"/>
          <c:showCatName val="0"/>
          <c:showSerName val="0"/>
          <c:showPercent val="0"/>
          <c:showBubbleSize val="0"/>
        </c:dLbls>
        <c:gapWidth val="150"/>
        <c:axId val="429829104"/>
        <c:axId val="429831064"/>
      </c:barChart>
      <c:catAx>
        <c:axId val="429829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1064"/>
        <c:crosses val="autoZero"/>
        <c:auto val="1"/>
        <c:lblAlgn val="ctr"/>
        <c:lblOffset val="100"/>
        <c:noMultiLvlLbl val="0"/>
      </c:catAx>
      <c:valAx>
        <c:axId val="42983106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'1-CD_Lab-RegFisVSBD_Num'!$AO$635</c:f>
              <c:strCache>
                <c:ptCount val="1"/>
                <c:pt idx="0">
                  <c:v>Aporte del cultivo al diagnóstico de casos de tuberculosis pulmonar (en relación a pruebas moleculares)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'1-CD_Lab-RegFisVSBD_Num'!$AO$655:$AO$664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30E-43C7-B02A-E9EFFAADAE63}"/>
            </c:ext>
          </c:extLst>
        </c:ser>
        <c:dLbls>
          <c:showLegendKey val="0"/>
          <c:showVal val="0"/>
          <c:showCatName val="0"/>
          <c:showSerName val="0"/>
          <c:showPercent val="0"/>
          <c:showBubbleSize val="0"/>
        </c:dLbls>
        <c:gapWidth val="150"/>
        <c:axId val="429827144"/>
        <c:axId val="429830672"/>
      </c:barChart>
      <c:catAx>
        <c:axId val="429827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0672"/>
        <c:crosses val="autoZero"/>
        <c:auto val="1"/>
        <c:lblAlgn val="ctr"/>
        <c:lblOffset val="100"/>
        <c:noMultiLvlLbl val="0"/>
      </c:catAx>
      <c:valAx>
        <c:axId val="4298306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7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'1-CD_Lab-RegFisVSBD_Num'!$AP$635</c:f>
              <c:strCache>
                <c:ptCount val="1"/>
                <c:pt idx="0">
                  <c:v>Tiempo de respuesta del laboratorio en los resultados del cultivo</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'1-CD_Lab-RegFisVSBD_Num'!$AP$655:$AP$664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014-445E-9D12-253D4E454203}"/>
            </c:ext>
          </c:extLst>
        </c:ser>
        <c:dLbls>
          <c:showLegendKey val="0"/>
          <c:showVal val="0"/>
          <c:showCatName val="0"/>
          <c:showSerName val="0"/>
          <c:showPercent val="0"/>
          <c:showBubbleSize val="0"/>
        </c:dLbls>
        <c:gapWidth val="150"/>
        <c:axId val="429824400"/>
        <c:axId val="429827536"/>
      </c:barChart>
      <c:catAx>
        <c:axId val="429824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27536"/>
        <c:crosses val="autoZero"/>
        <c:auto val="1"/>
        <c:lblAlgn val="ctr"/>
        <c:lblOffset val="100"/>
        <c:noMultiLvlLbl val="0"/>
      </c:catAx>
      <c:valAx>
        <c:axId val="42982753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4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barChart>
        <c:barDir val="bar"/>
        <c:grouping val="clustered"/>
        <c:varyColors val="0"/>
        <c:ser>
          <c:idx val="0"/>
          <c:order val="0"/>
          <c:tx>
            <c:strRef>
              <c:f>'1-CD_Lab-RegFisVSBD_Num'!$AQ$635</c:f>
              <c:strCache>
                <c:ptCount val="1"/>
                <c:pt idx="0">
                  <c:v>Proporción de muestras de diagnóstico (nuevas y recaídas) con cultivo positivo (MTB y MNT combinados)</c:v>
                </c:pt>
              </c:strCache>
            </c:strRef>
          </c:tx>
          <c:spPr>
            <a:solidFill>
              <a:schemeClr val="accent1"/>
            </a:solidFill>
            <a:ln>
              <a:noFill/>
            </a:ln>
            <a:effectLst/>
          </c:spPr>
          <c:invertIfNegative val="0"/>
          <c:cat>
            <c:strRef>
              <c:f>'1-CD_Lab-RegFisVSBD_Num'!$B$655:$B$664</c:f>
              <c:strCache>
                <c:ptCount val="10"/>
                <c:pt idx="0">
                  <c:v>L1</c:v>
                </c:pt>
                <c:pt idx="1">
                  <c:v>L2</c:v>
                </c:pt>
                <c:pt idx="2">
                  <c:v>L3</c:v>
                </c:pt>
                <c:pt idx="3">
                  <c:v>L4</c:v>
                </c:pt>
                <c:pt idx="4">
                  <c:v>L5</c:v>
                </c:pt>
                <c:pt idx="5">
                  <c:v>L6</c:v>
                </c:pt>
                <c:pt idx="6">
                  <c:v>L7</c:v>
                </c:pt>
                <c:pt idx="7">
                  <c:v>L8</c:v>
                </c:pt>
                <c:pt idx="8">
                  <c:v>L9</c:v>
                </c:pt>
                <c:pt idx="9">
                  <c:v>L10</c:v>
                </c:pt>
              </c:strCache>
            </c:strRef>
          </c:cat>
          <c:val>
            <c:numRef>
              <c:f>'1-CD_Lab-RegFisVSBD_Num'!$AQ$655:$AQ$664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04-4714-BB79-3CDE009A7C84}"/>
            </c:ext>
          </c:extLst>
        </c:ser>
        <c:dLbls>
          <c:showLegendKey val="0"/>
          <c:showVal val="0"/>
          <c:showCatName val="0"/>
          <c:showSerName val="0"/>
          <c:showPercent val="0"/>
          <c:showBubbleSize val="0"/>
        </c:dLbls>
        <c:gapWidth val="150"/>
        <c:axId val="429827928"/>
        <c:axId val="429831848"/>
      </c:barChart>
      <c:catAx>
        <c:axId val="42982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PE"/>
          </a:p>
        </c:txPr>
        <c:crossAx val="429831848"/>
        <c:crosses val="autoZero"/>
        <c:auto val="1"/>
        <c:lblAlgn val="ctr"/>
        <c:lblOffset val="100"/>
        <c:noMultiLvlLbl val="0"/>
      </c:catAx>
      <c:valAx>
        <c:axId val="42983184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9827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80" Type="http://schemas.openxmlformats.org/officeDocument/2006/relationships/chart" Target="../charts/chart80.xml"/><Relationship Id="rId85" Type="http://schemas.openxmlformats.org/officeDocument/2006/relationships/chart" Target="../charts/chart85.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 Type="http://schemas.openxmlformats.org/officeDocument/2006/relationships/chart" Target="../charts/chart1.xml"/><Relationship Id="rId6" Type="http://schemas.openxmlformats.org/officeDocument/2006/relationships/chart" Target="../charts/chart6.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46.xml"/><Relationship Id="rId117" Type="http://schemas.openxmlformats.org/officeDocument/2006/relationships/chart" Target="../charts/chart237.xml"/><Relationship Id="rId21" Type="http://schemas.openxmlformats.org/officeDocument/2006/relationships/chart" Target="../charts/chart141.xml"/><Relationship Id="rId42" Type="http://schemas.openxmlformats.org/officeDocument/2006/relationships/chart" Target="../charts/chart162.xml"/><Relationship Id="rId47" Type="http://schemas.openxmlformats.org/officeDocument/2006/relationships/chart" Target="../charts/chart167.xml"/><Relationship Id="rId63" Type="http://schemas.openxmlformats.org/officeDocument/2006/relationships/chart" Target="../charts/chart183.xml"/><Relationship Id="rId68" Type="http://schemas.openxmlformats.org/officeDocument/2006/relationships/chart" Target="../charts/chart188.xml"/><Relationship Id="rId84" Type="http://schemas.openxmlformats.org/officeDocument/2006/relationships/chart" Target="../charts/chart204.xml"/><Relationship Id="rId89" Type="http://schemas.openxmlformats.org/officeDocument/2006/relationships/chart" Target="../charts/chart209.xml"/><Relationship Id="rId112" Type="http://schemas.openxmlformats.org/officeDocument/2006/relationships/chart" Target="../charts/chart232.xml"/><Relationship Id="rId16" Type="http://schemas.openxmlformats.org/officeDocument/2006/relationships/chart" Target="../charts/chart136.xml"/><Relationship Id="rId107" Type="http://schemas.openxmlformats.org/officeDocument/2006/relationships/chart" Target="../charts/chart227.xml"/><Relationship Id="rId11" Type="http://schemas.openxmlformats.org/officeDocument/2006/relationships/chart" Target="../charts/chart131.xml"/><Relationship Id="rId32" Type="http://schemas.openxmlformats.org/officeDocument/2006/relationships/chart" Target="../charts/chart152.xml"/><Relationship Id="rId37" Type="http://schemas.openxmlformats.org/officeDocument/2006/relationships/chart" Target="../charts/chart157.xml"/><Relationship Id="rId53" Type="http://schemas.openxmlformats.org/officeDocument/2006/relationships/chart" Target="../charts/chart173.xml"/><Relationship Id="rId58" Type="http://schemas.openxmlformats.org/officeDocument/2006/relationships/chart" Target="../charts/chart178.xml"/><Relationship Id="rId74" Type="http://schemas.openxmlformats.org/officeDocument/2006/relationships/chart" Target="../charts/chart194.xml"/><Relationship Id="rId79" Type="http://schemas.openxmlformats.org/officeDocument/2006/relationships/chart" Target="../charts/chart199.xml"/><Relationship Id="rId102" Type="http://schemas.openxmlformats.org/officeDocument/2006/relationships/chart" Target="../charts/chart222.xml"/><Relationship Id="rId5" Type="http://schemas.openxmlformats.org/officeDocument/2006/relationships/chart" Target="../charts/chart125.xml"/><Relationship Id="rId90" Type="http://schemas.openxmlformats.org/officeDocument/2006/relationships/chart" Target="../charts/chart210.xml"/><Relationship Id="rId95" Type="http://schemas.openxmlformats.org/officeDocument/2006/relationships/chart" Target="../charts/chart215.xml"/><Relationship Id="rId22" Type="http://schemas.openxmlformats.org/officeDocument/2006/relationships/chart" Target="../charts/chart142.xml"/><Relationship Id="rId27" Type="http://schemas.openxmlformats.org/officeDocument/2006/relationships/chart" Target="../charts/chart147.xml"/><Relationship Id="rId43" Type="http://schemas.openxmlformats.org/officeDocument/2006/relationships/chart" Target="../charts/chart163.xml"/><Relationship Id="rId48" Type="http://schemas.openxmlformats.org/officeDocument/2006/relationships/chart" Target="../charts/chart168.xml"/><Relationship Id="rId64" Type="http://schemas.openxmlformats.org/officeDocument/2006/relationships/chart" Target="../charts/chart184.xml"/><Relationship Id="rId69" Type="http://schemas.openxmlformats.org/officeDocument/2006/relationships/chart" Target="../charts/chart189.xml"/><Relationship Id="rId113" Type="http://schemas.openxmlformats.org/officeDocument/2006/relationships/chart" Target="../charts/chart233.xml"/><Relationship Id="rId118" Type="http://schemas.openxmlformats.org/officeDocument/2006/relationships/chart" Target="../charts/chart238.xml"/><Relationship Id="rId80" Type="http://schemas.openxmlformats.org/officeDocument/2006/relationships/chart" Target="../charts/chart200.xml"/><Relationship Id="rId85" Type="http://schemas.openxmlformats.org/officeDocument/2006/relationships/chart" Target="../charts/chart205.xml"/><Relationship Id="rId12" Type="http://schemas.openxmlformats.org/officeDocument/2006/relationships/chart" Target="../charts/chart132.xml"/><Relationship Id="rId17" Type="http://schemas.openxmlformats.org/officeDocument/2006/relationships/chart" Target="../charts/chart137.xml"/><Relationship Id="rId33" Type="http://schemas.openxmlformats.org/officeDocument/2006/relationships/chart" Target="../charts/chart153.xml"/><Relationship Id="rId38" Type="http://schemas.openxmlformats.org/officeDocument/2006/relationships/chart" Target="../charts/chart158.xml"/><Relationship Id="rId59" Type="http://schemas.openxmlformats.org/officeDocument/2006/relationships/chart" Target="../charts/chart179.xml"/><Relationship Id="rId103" Type="http://schemas.openxmlformats.org/officeDocument/2006/relationships/chart" Target="../charts/chart223.xml"/><Relationship Id="rId108" Type="http://schemas.openxmlformats.org/officeDocument/2006/relationships/chart" Target="../charts/chart228.xml"/><Relationship Id="rId54" Type="http://schemas.openxmlformats.org/officeDocument/2006/relationships/chart" Target="../charts/chart174.xml"/><Relationship Id="rId70" Type="http://schemas.openxmlformats.org/officeDocument/2006/relationships/chart" Target="../charts/chart190.xml"/><Relationship Id="rId75" Type="http://schemas.openxmlformats.org/officeDocument/2006/relationships/chart" Target="../charts/chart195.xml"/><Relationship Id="rId91" Type="http://schemas.openxmlformats.org/officeDocument/2006/relationships/chart" Target="../charts/chart211.xml"/><Relationship Id="rId96" Type="http://schemas.openxmlformats.org/officeDocument/2006/relationships/chart" Target="../charts/chart216.xml"/><Relationship Id="rId1" Type="http://schemas.openxmlformats.org/officeDocument/2006/relationships/chart" Target="../charts/chart121.xml"/><Relationship Id="rId6" Type="http://schemas.openxmlformats.org/officeDocument/2006/relationships/chart" Target="../charts/chart126.xml"/><Relationship Id="rId23" Type="http://schemas.openxmlformats.org/officeDocument/2006/relationships/chart" Target="../charts/chart143.xml"/><Relationship Id="rId28" Type="http://schemas.openxmlformats.org/officeDocument/2006/relationships/chart" Target="../charts/chart148.xml"/><Relationship Id="rId49" Type="http://schemas.openxmlformats.org/officeDocument/2006/relationships/chart" Target="../charts/chart169.xml"/><Relationship Id="rId114" Type="http://schemas.openxmlformats.org/officeDocument/2006/relationships/chart" Target="../charts/chart234.xml"/><Relationship Id="rId119" Type="http://schemas.openxmlformats.org/officeDocument/2006/relationships/chart" Target="../charts/chart239.xml"/><Relationship Id="rId10" Type="http://schemas.openxmlformats.org/officeDocument/2006/relationships/chart" Target="../charts/chart130.xml"/><Relationship Id="rId31" Type="http://schemas.openxmlformats.org/officeDocument/2006/relationships/chart" Target="../charts/chart151.xml"/><Relationship Id="rId44" Type="http://schemas.openxmlformats.org/officeDocument/2006/relationships/chart" Target="../charts/chart164.xml"/><Relationship Id="rId52" Type="http://schemas.openxmlformats.org/officeDocument/2006/relationships/chart" Target="../charts/chart172.xml"/><Relationship Id="rId60" Type="http://schemas.openxmlformats.org/officeDocument/2006/relationships/chart" Target="../charts/chart180.xml"/><Relationship Id="rId65" Type="http://schemas.openxmlformats.org/officeDocument/2006/relationships/chart" Target="../charts/chart185.xml"/><Relationship Id="rId73" Type="http://schemas.openxmlformats.org/officeDocument/2006/relationships/chart" Target="../charts/chart193.xml"/><Relationship Id="rId78" Type="http://schemas.openxmlformats.org/officeDocument/2006/relationships/chart" Target="../charts/chart198.xml"/><Relationship Id="rId81" Type="http://schemas.openxmlformats.org/officeDocument/2006/relationships/chart" Target="../charts/chart201.xml"/><Relationship Id="rId86" Type="http://schemas.openxmlformats.org/officeDocument/2006/relationships/chart" Target="../charts/chart206.xml"/><Relationship Id="rId94" Type="http://schemas.openxmlformats.org/officeDocument/2006/relationships/chart" Target="../charts/chart214.xml"/><Relationship Id="rId99" Type="http://schemas.openxmlformats.org/officeDocument/2006/relationships/chart" Target="../charts/chart219.xml"/><Relationship Id="rId101" Type="http://schemas.openxmlformats.org/officeDocument/2006/relationships/chart" Target="../charts/chart221.xml"/><Relationship Id="rId4" Type="http://schemas.openxmlformats.org/officeDocument/2006/relationships/chart" Target="../charts/chart124.xml"/><Relationship Id="rId9" Type="http://schemas.openxmlformats.org/officeDocument/2006/relationships/chart" Target="../charts/chart129.xml"/><Relationship Id="rId13" Type="http://schemas.openxmlformats.org/officeDocument/2006/relationships/chart" Target="../charts/chart133.xml"/><Relationship Id="rId18" Type="http://schemas.openxmlformats.org/officeDocument/2006/relationships/chart" Target="../charts/chart138.xml"/><Relationship Id="rId39" Type="http://schemas.openxmlformats.org/officeDocument/2006/relationships/chart" Target="../charts/chart159.xml"/><Relationship Id="rId109" Type="http://schemas.openxmlformats.org/officeDocument/2006/relationships/chart" Target="../charts/chart229.xml"/><Relationship Id="rId34" Type="http://schemas.openxmlformats.org/officeDocument/2006/relationships/chart" Target="../charts/chart154.xml"/><Relationship Id="rId50" Type="http://schemas.openxmlformats.org/officeDocument/2006/relationships/chart" Target="../charts/chart170.xml"/><Relationship Id="rId55" Type="http://schemas.openxmlformats.org/officeDocument/2006/relationships/chart" Target="../charts/chart175.xml"/><Relationship Id="rId76" Type="http://schemas.openxmlformats.org/officeDocument/2006/relationships/chart" Target="../charts/chart196.xml"/><Relationship Id="rId97" Type="http://schemas.openxmlformats.org/officeDocument/2006/relationships/chart" Target="../charts/chart217.xml"/><Relationship Id="rId104" Type="http://schemas.openxmlformats.org/officeDocument/2006/relationships/chart" Target="../charts/chart224.xml"/><Relationship Id="rId120" Type="http://schemas.openxmlformats.org/officeDocument/2006/relationships/chart" Target="../charts/chart240.xml"/><Relationship Id="rId7" Type="http://schemas.openxmlformats.org/officeDocument/2006/relationships/chart" Target="../charts/chart127.xml"/><Relationship Id="rId71" Type="http://schemas.openxmlformats.org/officeDocument/2006/relationships/chart" Target="../charts/chart191.xml"/><Relationship Id="rId92" Type="http://schemas.openxmlformats.org/officeDocument/2006/relationships/chart" Target="../charts/chart212.xml"/><Relationship Id="rId2" Type="http://schemas.openxmlformats.org/officeDocument/2006/relationships/chart" Target="../charts/chart122.xml"/><Relationship Id="rId29" Type="http://schemas.openxmlformats.org/officeDocument/2006/relationships/chart" Target="../charts/chart149.xml"/><Relationship Id="rId24" Type="http://schemas.openxmlformats.org/officeDocument/2006/relationships/chart" Target="../charts/chart144.xml"/><Relationship Id="rId40" Type="http://schemas.openxmlformats.org/officeDocument/2006/relationships/chart" Target="../charts/chart160.xml"/><Relationship Id="rId45" Type="http://schemas.openxmlformats.org/officeDocument/2006/relationships/chart" Target="../charts/chart165.xml"/><Relationship Id="rId66" Type="http://schemas.openxmlformats.org/officeDocument/2006/relationships/chart" Target="../charts/chart186.xml"/><Relationship Id="rId87" Type="http://schemas.openxmlformats.org/officeDocument/2006/relationships/chart" Target="../charts/chart207.xml"/><Relationship Id="rId110" Type="http://schemas.openxmlformats.org/officeDocument/2006/relationships/chart" Target="../charts/chart230.xml"/><Relationship Id="rId115" Type="http://schemas.openxmlformats.org/officeDocument/2006/relationships/chart" Target="../charts/chart235.xml"/><Relationship Id="rId61" Type="http://schemas.openxmlformats.org/officeDocument/2006/relationships/chart" Target="../charts/chart181.xml"/><Relationship Id="rId82" Type="http://schemas.openxmlformats.org/officeDocument/2006/relationships/chart" Target="../charts/chart202.xml"/><Relationship Id="rId19" Type="http://schemas.openxmlformats.org/officeDocument/2006/relationships/chart" Target="../charts/chart139.xml"/><Relationship Id="rId14" Type="http://schemas.openxmlformats.org/officeDocument/2006/relationships/chart" Target="../charts/chart134.xml"/><Relationship Id="rId30" Type="http://schemas.openxmlformats.org/officeDocument/2006/relationships/chart" Target="../charts/chart150.xml"/><Relationship Id="rId35" Type="http://schemas.openxmlformats.org/officeDocument/2006/relationships/chart" Target="../charts/chart155.xml"/><Relationship Id="rId56" Type="http://schemas.openxmlformats.org/officeDocument/2006/relationships/chart" Target="../charts/chart176.xml"/><Relationship Id="rId77" Type="http://schemas.openxmlformats.org/officeDocument/2006/relationships/chart" Target="../charts/chart197.xml"/><Relationship Id="rId100" Type="http://schemas.openxmlformats.org/officeDocument/2006/relationships/chart" Target="../charts/chart220.xml"/><Relationship Id="rId105" Type="http://schemas.openxmlformats.org/officeDocument/2006/relationships/chart" Target="../charts/chart225.xml"/><Relationship Id="rId8" Type="http://schemas.openxmlformats.org/officeDocument/2006/relationships/chart" Target="../charts/chart128.xml"/><Relationship Id="rId51" Type="http://schemas.openxmlformats.org/officeDocument/2006/relationships/chart" Target="../charts/chart171.xml"/><Relationship Id="rId72" Type="http://schemas.openxmlformats.org/officeDocument/2006/relationships/chart" Target="../charts/chart192.xml"/><Relationship Id="rId93" Type="http://schemas.openxmlformats.org/officeDocument/2006/relationships/chart" Target="../charts/chart213.xml"/><Relationship Id="rId98" Type="http://schemas.openxmlformats.org/officeDocument/2006/relationships/chart" Target="../charts/chart218.xml"/><Relationship Id="rId3" Type="http://schemas.openxmlformats.org/officeDocument/2006/relationships/chart" Target="../charts/chart123.xml"/><Relationship Id="rId25" Type="http://schemas.openxmlformats.org/officeDocument/2006/relationships/chart" Target="../charts/chart145.xml"/><Relationship Id="rId46" Type="http://schemas.openxmlformats.org/officeDocument/2006/relationships/chart" Target="../charts/chart166.xml"/><Relationship Id="rId67" Type="http://schemas.openxmlformats.org/officeDocument/2006/relationships/chart" Target="../charts/chart187.xml"/><Relationship Id="rId116" Type="http://schemas.openxmlformats.org/officeDocument/2006/relationships/chart" Target="../charts/chart236.xml"/><Relationship Id="rId20" Type="http://schemas.openxmlformats.org/officeDocument/2006/relationships/chart" Target="../charts/chart140.xml"/><Relationship Id="rId41" Type="http://schemas.openxmlformats.org/officeDocument/2006/relationships/chart" Target="../charts/chart161.xml"/><Relationship Id="rId62" Type="http://schemas.openxmlformats.org/officeDocument/2006/relationships/chart" Target="../charts/chart182.xml"/><Relationship Id="rId83" Type="http://schemas.openxmlformats.org/officeDocument/2006/relationships/chart" Target="../charts/chart203.xml"/><Relationship Id="rId88" Type="http://schemas.openxmlformats.org/officeDocument/2006/relationships/chart" Target="../charts/chart208.xml"/><Relationship Id="rId111" Type="http://schemas.openxmlformats.org/officeDocument/2006/relationships/chart" Target="../charts/chart231.xml"/><Relationship Id="rId15" Type="http://schemas.openxmlformats.org/officeDocument/2006/relationships/chart" Target="../charts/chart135.xml"/><Relationship Id="rId36" Type="http://schemas.openxmlformats.org/officeDocument/2006/relationships/chart" Target="../charts/chart156.xml"/><Relationship Id="rId57" Type="http://schemas.openxmlformats.org/officeDocument/2006/relationships/chart" Target="../charts/chart177.xml"/><Relationship Id="rId106" Type="http://schemas.openxmlformats.org/officeDocument/2006/relationships/chart" Target="../charts/chart226.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6.xml"/><Relationship Id="rId117" Type="http://schemas.openxmlformats.org/officeDocument/2006/relationships/chart" Target="../charts/chart357.xml"/><Relationship Id="rId21" Type="http://schemas.openxmlformats.org/officeDocument/2006/relationships/chart" Target="../charts/chart261.xml"/><Relationship Id="rId42" Type="http://schemas.openxmlformats.org/officeDocument/2006/relationships/chart" Target="../charts/chart282.xml"/><Relationship Id="rId47" Type="http://schemas.openxmlformats.org/officeDocument/2006/relationships/chart" Target="../charts/chart287.xml"/><Relationship Id="rId63" Type="http://schemas.openxmlformats.org/officeDocument/2006/relationships/chart" Target="../charts/chart303.xml"/><Relationship Id="rId68" Type="http://schemas.openxmlformats.org/officeDocument/2006/relationships/chart" Target="../charts/chart308.xml"/><Relationship Id="rId84" Type="http://schemas.openxmlformats.org/officeDocument/2006/relationships/chart" Target="../charts/chart324.xml"/><Relationship Id="rId89" Type="http://schemas.openxmlformats.org/officeDocument/2006/relationships/chart" Target="../charts/chart329.xml"/><Relationship Id="rId112" Type="http://schemas.openxmlformats.org/officeDocument/2006/relationships/chart" Target="../charts/chart352.xml"/><Relationship Id="rId16" Type="http://schemas.openxmlformats.org/officeDocument/2006/relationships/chart" Target="../charts/chart256.xml"/><Relationship Id="rId107" Type="http://schemas.openxmlformats.org/officeDocument/2006/relationships/chart" Target="../charts/chart347.xml"/><Relationship Id="rId11" Type="http://schemas.openxmlformats.org/officeDocument/2006/relationships/chart" Target="../charts/chart251.xml"/><Relationship Id="rId32" Type="http://schemas.openxmlformats.org/officeDocument/2006/relationships/chart" Target="../charts/chart272.xml"/><Relationship Id="rId37" Type="http://schemas.openxmlformats.org/officeDocument/2006/relationships/chart" Target="../charts/chart277.xml"/><Relationship Id="rId53" Type="http://schemas.openxmlformats.org/officeDocument/2006/relationships/chart" Target="../charts/chart293.xml"/><Relationship Id="rId58" Type="http://schemas.openxmlformats.org/officeDocument/2006/relationships/chart" Target="../charts/chart298.xml"/><Relationship Id="rId74" Type="http://schemas.openxmlformats.org/officeDocument/2006/relationships/chart" Target="../charts/chart314.xml"/><Relationship Id="rId79" Type="http://schemas.openxmlformats.org/officeDocument/2006/relationships/chart" Target="../charts/chart319.xml"/><Relationship Id="rId102" Type="http://schemas.openxmlformats.org/officeDocument/2006/relationships/chart" Target="../charts/chart342.xml"/><Relationship Id="rId5" Type="http://schemas.openxmlformats.org/officeDocument/2006/relationships/chart" Target="../charts/chart245.xml"/><Relationship Id="rId90" Type="http://schemas.openxmlformats.org/officeDocument/2006/relationships/chart" Target="../charts/chart330.xml"/><Relationship Id="rId95" Type="http://schemas.openxmlformats.org/officeDocument/2006/relationships/chart" Target="../charts/chart335.xml"/><Relationship Id="rId22" Type="http://schemas.openxmlformats.org/officeDocument/2006/relationships/chart" Target="../charts/chart262.xml"/><Relationship Id="rId27" Type="http://schemas.openxmlformats.org/officeDocument/2006/relationships/chart" Target="../charts/chart267.xml"/><Relationship Id="rId43" Type="http://schemas.openxmlformats.org/officeDocument/2006/relationships/chart" Target="../charts/chart283.xml"/><Relationship Id="rId48" Type="http://schemas.openxmlformats.org/officeDocument/2006/relationships/chart" Target="../charts/chart288.xml"/><Relationship Id="rId64" Type="http://schemas.openxmlformats.org/officeDocument/2006/relationships/chart" Target="../charts/chart304.xml"/><Relationship Id="rId69" Type="http://schemas.openxmlformats.org/officeDocument/2006/relationships/chart" Target="../charts/chart309.xml"/><Relationship Id="rId113" Type="http://schemas.openxmlformats.org/officeDocument/2006/relationships/chart" Target="../charts/chart353.xml"/><Relationship Id="rId118" Type="http://schemas.openxmlformats.org/officeDocument/2006/relationships/chart" Target="../charts/chart358.xml"/><Relationship Id="rId80" Type="http://schemas.openxmlformats.org/officeDocument/2006/relationships/chart" Target="../charts/chart320.xml"/><Relationship Id="rId85" Type="http://schemas.openxmlformats.org/officeDocument/2006/relationships/chart" Target="../charts/chart325.xml"/><Relationship Id="rId12" Type="http://schemas.openxmlformats.org/officeDocument/2006/relationships/chart" Target="../charts/chart252.xml"/><Relationship Id="rId17" Type="http://schemas.openxmlformats.org/officeDocument/2006/relationships/chart" Target="../charts/chart257.xml"/><Relationship Id="rId33" Type="http://schemas.openxmlformats.org/officeDocument/2006/relationships/chart" Target="../charts/chart273.xml"/><Relationship Id="rId38" Type="http://schemas.openxmlformats.org/officeDocument/2006/relationships/chart" Target="../charts/chart278.xml"/><Relationship Id="rId59" Type="http://schemas.openxmlformats.org/officeDocument/2006/relationships/chart" Target="../charts/chart299.xml"/><Relationship Id="rId103" Type="http://schemas.openxmlformats.org/officeDocument/2006/relationships/chart" Target="../charts/chart343.xml"/><Relationship Id="rId108" Type="http://schemas.openxmlformats.org/officeDocument/2006/relationships/chart" Target="../charts/chart348.xml"/><Relationship Id="rId54" Type="http://schemas.openxmlformats.org/officeDocument/2006/relationships/chart" Target="../charts/chart294.xml"/><Relationship Id="rId70" Type="http://schemas.openxmlformats.org/officeDocument/2006/relationships/chart" Target="../charts/chart310.xml"/><Relationship Id="rId75" Type="http://schemas.openxmlformats.org/officeDocument/2006/relationships/chart" Target="../charts/chart315.xml"/><Relationship Id="rId91" Type="http://schemas.openxmlformats.org/officeDocument/2006/relationships/chart" Target="../charts/chart331.xml"/><Relationship Id="rId96" Type="http://schemas.openxmlformats.org/officeDocument/2006/relationships/chart" Target="../charts/chart336.xml"/><Relationship Id="rId1" Type="http://schemas.openxmlformats.org/officeDocument/2006/relationships/chart" Target="../charts/chart241.xml"/><Relationship Id="rId6" Type="http://schemas.openxmlformats.org/officeDocument/2006/relationships/chart" Target="../charts/chart246.xml"/><Relationship Id="rId23" Type="http://schemas.openxmlformats.org/officeDocument/2006/relationships/chart" Target="../charts/chart263.xml"/><Relationship Id="rId28" Type="http://schemas.openxmlformats.org/officeDocument/2006/relationships/chart" Target="../charts/chart268.xml"/><Relationship Id="rId49" Type="http://schemas.openxmlformats.org/officeDocument/2006/relationships/chart" Target="../charts/chart289.xml"/><Relationship Id="rId114" Type="http://schemas.openxmlformats.org/officeDocument/2006/relationships/chart" Target="../charts/chart354.xml"/><Relationship Id="rId119" Type="http://schemas.openxmlformats.org/officeDocument/2006/relationships/chart" Target="../charts/chart359.xml"/><Relationship Id="rId10" Type="http://schemas.openxmlformats.org/officeDocument/2006/relationships/chart" Target="../charts/chart250.xml"/><Relationship Id="rId31" Type="http://schemas.openxmlformats.org/officeDocument/2006/relationships/chart" Target="../charts/chart271.xml"/><Relationship Id="rId44" Type="http://schemas.openxmlformats.org/officeDocument/2006/relationships/chart" Target="../charts/chart284.xml"/><Relationship Id="rId52" Type="http://schemas.openxmlformats.org/officeDocument/2006/relationships/chart" Target="../charts/chart292.xml"/><Relationship Id="rId60" Type="http://schemas.openxmlformats.org/officeDocument/2006/relationships/chart" Target="../charts/chart300.xml"/><Relationship Id="rId65" Type="http://schemas.openxmlformats.org/officeDocument/2006/relationships/chart" Target="../charts/chart305.xml"/><Relationship Id="rId73" Type="http://schemas.openxmlformats.org/officeDocument/2006/relationships/chart" Target="../charts/chart313.xml"/><Relationship Id="rId78" Type="http://schemas.openxmlformats.org/officeDocument/2006/relationships/chart" Target="../charts/chart318.xml"/><Relationship Id="rId81" Type="http://schemas.openxmlformats.org/officeDocument/2006/relationships/chart" Target="../charts/chart321.xml"/><Relationship Id="rId86" Type="http://schemas.openxmlformats.org/officeDocument/2006/relationships/chart" Target="../charts/chart326.xml"/><Relationship Id="rId94" Type="http://schemas.openxmlformats.org/officeDocument/2006/relationships/chart" Target="../charts/chart334.xml"/><Relationship Id="rId99" Type="http://schemas.openxmlformats.org/officeDocument/2006/relationships/chart" Target="../charts/chart339.xml"/><Relationship Id="rId101" Type="http://schemas.openxmlformats.org/officeDocument/2006/relationships/chart" Target="../charts/chart341.xml"/><Relationship Id="rId4" Type="http://schemas.openxmlformats.org/officeDocument/2006/relationships/chart" Target="../charts/chart244.xml"/><Relationship Id="rId9" Type="http://schemas.openxmlformats.org/officeDocument/2006/relationships/chart" Target="../charts/chart249.xml"/><Relationship Id="rId13" Type="http://schemas.openxmlformats.org/officeDocument/2006/relationships/chart" Target="../charts/chart253.xml"/><Relationship Id="rId18" Type="http://schemas.openxmlformats.org/officeDocument/2006/relationships/chart" Target="../charts/chart258.xml"/><Relationship Id="rId39" Type="http://schemas.openxmlformats.org/officeDocument/2006/relationships/chart" Target="../charts/chart279.xml"/><Relationship Id="rId109" Type="http://schemas.openxmlformats.org/officeDocument/2006/relationships/chart" Target="../charts/chart349.xml"/><Relationship Id="rId34" Type="http://schemas.openxmlformats.org/officeDocument/2006/relationships/chart" Target="../charts/chart274.xml"/><Relationship Id="rId50" Type="http://schemas.openxmlformats.org/officeDocument/2006/relationships/chart" Target="../charts/chart290.xml"/><Relationship Id="rId55" Type="http://schemas.openxmlformats.org/officeDocument/2006/relationships/chart" Target="../charts/chart295.xml"/><Relationship Id="rId76" Type="http://schemas.openxmlformats.org/officeDocument/2006/relationships/chart" Target="../charts/chart316.xml"/><Relationship Id="rId97" Type="http://schemas.openxmlformats.org/officeDocument/2006/relationships/chart" Target="../charts/chart337.xml"/><Relationship Id="rId104" Type="http://schemas.openxmlformats.org/officeDocument/2006/relationships/chart" Target="../charts/chart344.xml"/><Relationship Id="rId120" Type="http://schemas.openxmlformats.org/officeDocument/2006/relationships/chart" Target="../charts/chart360.xml"/><Relationship Id="rId7" Type="http://schemas.openxmlformats.org/officeDocument/2006/relationships/chart" Target="../charts/chart247.xml"/><Relationship Id="rId71" Type="http://schemas.openxmlformats.org/officeDocument/2006/relationships/chart" Target="../charts/chart311.xml"/><Relationship Id="rId92" Type="http://schemas.openxmlformats.org/officeDocument/2006/relationships/chart" Target="../charts/chart332.xml"/><Relationship Id="rId2" Type="http://schemas.openxmlformats.org/officeDocument/2006/relationships/chart" Target="../charts/chart242.xml"/><Relationship Id="rId29" Type="http://schemas.openxmlformats.org/officeDocument/2006/relationships/chart" Target="../charts/chart269.xml"/><Relationship Id="rId24" Type="http://schemas.openxmlformats.org/officeDocument/2006/relationships/chart" Target="../charts/chart264.xml"/><Relationship Id="rId40" Type="http://schemas.openxmlformats.org/officeDocument/2006/relationships/chart" Target="../charts/chart280.xml"/><Relationship Id="rId45" Type="http://schemas.openxmlformats.org/officeDocument/2006/relationships/chart" Target="../charts/chart285.xml"/><Relationship Id="rId66" Type="http://schemas.openxmlformats.org/officeDocument/2006/relationships/chart" Target="../charts/chart306.xml"/><Relationship Id="rId87" Type="http://schemas.openxmlformats.org/officeDocument/2006/relationships/chart" Target="../charts/chart327.xml"/><Relationship Id="rId110" Type="http://schemas.openxmlformats.org/officeDocument/2006/relationships/chart" Target="../charts/chart350.xml"/><Relationship Id="rId115" Type="http://schemas.openxmlformats.org/officeDocument/2006/relationships/chart" Target="../charts/chart355.xml"/><Relationship Id="rId61" Type="http://schemas.openxmlformats.org/officeDocument/2006/relationships/chart" Target="../charts/chart301.xml"/><Relationship Id="rId82" Type="http://schemas.openxmlformats.org/officeDocument/2006/relationships/chart" Target="../charts/chart322.xml"/><Relationship Id="rId19" Type="http://schemas.openxmlformats.org/officeDocument/2006/relationships/chart" Target="../charts/chart259.xml"/><Relationship Id="rId14" Type="http://schemas.openxmlformats.org/officeDocument/2006/relationships/chart" Target="../charts/chart254.xml"/><Relationship Id="rId30" Type="http://schemas.openxmlformats.org/officeDocument/2006/relationships/chart" Target="../charts/chart270.xml"/><Relationship Id="rId35" Type="http://schemas.openxmlformats.org/officeDocument/2006/relationships/chart" Target="../charts/chart275.xml"/><Relationship Id="rId56" Type="http://schemas.openxmlformats.org/officeDocument/2006/relationships/chart" Target="../charts/chart296.xml"/><Relationship Id="rId77" Type="http://schemas.openxmlformats.org/officeDocument/2006/relationships/chart" Target="../charts/chart317.xml"/><Relationship Id="rId100" Type="http://schemas.openxmlformats.org/officeDocument/2006/relationships/chart" Target="../charts/chart340.xml"/><Relationship Id="rId105" Type="http://schemas.openxmlformats.org/officeDocument/2006/relationships/chart" Target="../charts/chart345.xml"/><Relationship Id="rId8" Type="http://schemas.openxmlformats.org/officeDocument/2006/relationships/chart" Target="../charts/chart248.xml"/><Relationship Id="rId51" Type="http://schemas.openxmlformats.org/officeDocument/2006/relationships/chart" Target="../charts/chart291.xml"/><Relationship Id="rId72" Type="http://schemas.openxmlformats.org/officeDocument/2006/relationships/chart" Target="../charts/chart312.xml"/><Relationship Id="rId93" Type="http://schemas.openxmlformats.org/officeDocument/2006/relationships/chart" Target="../charts/chart333.xml"/><Relationship Id="rId98" Type="http://schemas.openxmlformats.org/officeDocument/2006/relationships/chart" Target="../charts/chart338.xml"/><Relationship Id="rId3" Type="http://schemas.openxmlformats.org/officeDocument/2006/relationships/chart" Target="../charts/chart243.xml"/><Relationship Id="rId25" Type="http://schemas.openxmlformats.org/officeDocument/2006/relationships/chart" Target="../charts/chart265.xml"/><Relationship Id="rId46" Type="http://schemas.openxmlformats.org/officeDocument/2006/relationships/chart" Target="../charts/chart286.xml"/><Relationship Id="rId67" Type="http://schemas.openxmlformats.org/officeDocument/2006/relationships/chart" Target="../charts/chart307.xml"/><Relationship Id="rId116" Type="http://schemas.openxmlformats.org/officeDocument/2006/relationships/chart" Target="../charts/chart356.xml"/><Relationship Id="rId20" Type="http://schemas.openxmlformats.org/officeDocument/2006/relationships/chart" Target="../charts/chart260.xml"/><Relationship Id="rId41" Type="http://schemas.openxmlformats.org/officeDocument/2006/relationships/chart" Target="../charts/chart281.xml"/><Relationship Id="rId62" Type="http://schemas.openxmlformats.org/officeDocument/2006/relationships/chart" Target="../charts/chart302.xml"/><Relationship Id="rId83" Type="http://schemas.openxmlformats.org/officeDocument/2006/relationships/chart" Target="../charts/chart323.xml"/><Relationship Id="rId88" Type="http://schemas.openxmlformats.org/officeDocument/2006/relationships/chart" Target="../charts/chart328.xml"/><Relationship Id="rId111" Type="http://schemas.openxmlformats.org/officeDocument/2006/relationships/chart" Target="../charts/chart351.xml"/><Relationship Id="rId15" Type="http://schemas.openxmlformats.org/officeDocument/2006/relationships/chart" Target="../charts/chart255.xml"/><Relationship Id="rId36" Type="http://schemas.openxmlformats.org/officeDocument/2006/relationships/chart" Target="../charts/chart276.xml"/><Relationship Id="rId57" Type="http://schemas.openxmlformats.org/officeDocument/2006/relationships/chart" Target="../charts/chart297.xml"/><Relationship Id="rId106" Type="http://schemas.openxmlformats.org/officeDocument/2006/relationships/chart" Target="../charts/chart346.xml"/></Relationships>
</file>

<file path=xl/drawings/_rels/drawing4.xml.rels><?xml version="1.0" encoding="UTF-8" standalone="yes"?>
<Relationships xmlns="http://schemas.openxmlformats.org/package/2006/relationships"><Relationship Id="rId26" Type="http://schemas.openxmlformats.org/officeDocument/2006/relationships/chart" Target="../charts/chart386.xml"/><Relationship Id="rId117" Type="http://schemas.openxmlformats.org/officeDocument/2006/relationships/chart" Target="../charts/chart477.xml"/><Relationship Id="rId21" Type="http://schemas.openxmlformats.org/officeDocument/2006/relationships/chart" Target="../charts/chart381.xml"/><Relationship Id="rId42" Type="http://schemas.openxmlformats.org/officeDocument/2006/relationships/chart" Target="../charts/chart402.xml"/><Relationship Id="rId47" Type="http://schemas.openxmlformats.org/officeDocument/2006/relationships/chart" Target="../charts/chart407.xml"/><Relationship Id="rId63" Type="http://schemas.openxmlformats.org/officeDocument/2006/relationships/chart" Target="../charts/chart423.xml"/><Relationship Id="rId68" Type="http://schemas.openxmlformats.org/officeDocument/2006/relationships/chart" Target="../charts/chart428.xml"/><Relationship Id="rId84" Type="http://schemas.openxmlformats.org/officeDocument/2006/relationships/chart" Target="../charts/chart444.xml"/><Relationship Id="rId89" Type="http://schemas.openxmlformats.org/officeDocument/2006/relationships/chart" Target="../charts/chart449.xml"/><Relationship Id="rId112" Type="http://schemas.openxmlformats.org/officeDocument/2006/relationships/chart" Target="../charts/chart472.xml"/><Relationship Id="rId16" Type="http://schemas.openxmlformats.org/officeDocument/2006/relationships/chart" Target="../charts/chart376.xml"/><Relationship Id="rId107" Type="http://schemas.openxmlformats.org/officeDocument/2006/relationships/chart" Target="../charts/chart467.xml"/><Relationship Id="rId11" Type="http://schemas.openxmlformats.org/officeDocument/2006/relationships/chart" Target="../charts/chart371.xml"/><Relationship Id="rId32" Type="http://schemas.openxmlformats.org/officeDocument/2006/relationships/chart" Target="../charts/chart392.xml"/><Relationship Id="rId37" Type="http://schemas.openxmlformats.org/officeDocument/2006/relationships/chart" Target="../charts/chart397.xml"/><Relationship Id="rId53" Type="http://schemas.openxmlformats.org/officeDocument/2006/relationships/chart" Target="../charts/chart413.xml"/><Relationship Id="rId58" Type="http://schemas.openxmlformats.org/officeDocument/2006/relationships/chart" Target="../charts/chart418.xml"/><Relationship Id="rId74" Type="http://schemas.openxmlformats.org/officeDocument/2006/relationships/chart" Target="../charts/chart434.xml"/><Relationship Id="rId79" Type="http://schemas.openxmlformats.org/officeDocument/2006/relationships/chart" Target="../charts/chart439.xml"/><Relationship Id="rId102" Type="http://schemas.openxmlformats.org/officeDocument/2006/relationships/chart" Target="../charts/chart462.xml"/><Relationship Id="rId5" Type="http://schemas.openxmlformats.org/officeDocument/2006/relationships/chart" Target="../charts/chart365.xml"/><Relationship Id="rId90" Type="http://schemas.openxmlformats.org/officeDocument/2006/relationships/chart" Target="../charts/chart450.xml"/><Relationship Id="rId95" Type="http://schemas.openxmlformats.org/officeDocument/2006/relationships/chart" Target="../charts/chart455.xml"/><Relationship Id="rId22" Type="http://schemas.openxmlformats.org/officeDocument/2006/relationships/chart" Target="../charts/chart382.xml"/><Relationship Id="rId27" Type="http://schemas.openxmlformats.org/officeDocument/2006/relationships/chart" Target="../charts/chart387.xml"/><Relationship Id="rId43" Type="http://schemas.openxmlformats.org/officeDocument/2006/relationships/chart" Target="../charts/chart403.xml"/><Relationship Id="rId48" Type="http://schemas.openxmlformats.org/officeDocument/2006/relationships/chart" Target="../charts/chart408.xml"/><Relationship Id="rId64" Type="http://schemas.openxmlformats.org/officeDocument/2006/relationships/chart" Target="../charts/chart424.xml"/><Relationship Id="rId69" Type="http://schemas.openxmlformats.org/officeDocument/2006/relationships/chart" Target="../charts/chart429.xml"/><Relationship Id="rId113" Type="http://schemas.openxmlformats.org/officeDocument/2006/relationships/chart" Target="../charts/chart473.xml"/><Relationship Id="rId118" Type="http://schemas.openxmlformats.org/officeDocument/2006/relationships/chart" Target="../charts/chart478.xml"/><Relationship Id="rId80" Type="http://schemas.openxmlformats.org/officeDocument/2006/relationships/chart" Target="../charts/chart440.xml"/><Relationship Id="rId85" Type="http://schemas.openxmlformats.org/officeDocument/2006/relationships/chart" Target="../charts/chart445.xml"/><Relationship Id="rId12" Type="http://schemas.openxmlformats.org/officeDocument/2006/relationships/chart" Target="../charts/chart372.xml"/><Relationship Id="rId17" Type="http://schemas.openxmlformats.org/officeDocument/2006/relationships/chart" Target="../charts/chart377.xml"/><Relationship Id="rId33" Type="http://schemas.openxmlformats.org/officeDocument/2006/relationships/chart" Target="../charts/chart393.xml"/><Relationship Id="rId38" Type="http://schemas.openxmlformats.org/officeDocument/2006/relationships/chart" Target="../charts/chart398.xml"/><Relationship Id="rId59" Type="http://schemas.openxmlformats.org/officeDocument/2006/relationships/chart" Target="../charts/chart419.xml"/><Relationship Id="rId103" Type="http://schemas.openxmlformats.org/officeDocument/2006/relationships/chart" Target="../charts/chart463.xml"/><Relationship Id="rId108" Type="http://schemas.openxmlformats.org/officeDocument/2006/relationships/chart" Target="../charts/chart468.xml"/><Relationship Id="rId54" Type="http://schemas.openxmlformats.org/officeDocument/2006/relationships/chart" Target="../charts/chart414.xml"/><Relationship Id="rId70" Type="http://schemas.openxmlformats.org/officeDocument/2006/relationships/chart" Target="../charts/chart430.xml"/><Relationship Id="rId75" Type="http://schemas.openxmlformats.org/officeDocument/2006/relationships/chart" Target="../charts/chart435.xml"/><Relationship Id="rId91" Type="http://schemas.openxmlformats.org/officeDocument/2006/relationships/chart" Target="../charts/chart451.xml"/><Relationship Id="rId96" Type="http://schemas.openxmlformats.org/officeDocument/2006/relationships/chart" Target="../charts/chart456.xml"/><Relationship Id="rId1" Type="http://schemas.openxmlformats.org/officeDocument/2006/relationships/chart" Target="../charts/chart361.xml"/><Relationship Id="rId6" Type="http://schemas.openxmlformats.org/officeDocument/2006/relationships/chart" Target="../charts/chart366.xml"/><Relationship Id="rId23" Type="http://schemas.openxmlformats.org/officeDocument/2006/relationships/chart" Target="../charts/chart383.xml"/><Relationship Id="rId28" Type="http://schemas.openxmlformats.org/officeDocument/2006/relationships/chart" Target="../charts/chart388.xml"/><Relationship Id="rId49" Type="http://schemas.openxmlformats.org/officeDocument/2006/relationships/chart" Target="../charts/chart409.xml"/><Relationship Id="rId114" Type="http://schemas.openxmlformats.org/officeDocument/2006/relationships/chart" Target="../charts/chart474.xml"/><Relationship Id="rId119" Type="http://schemas.openxmlformats.org/officeDocument/2006/relationships/chart" Target="../charts/chart479.xml"/><Relationship Id="rId10" Type="http://schemas.openxmlformats.org/officeDocument/2006/relationships/chart" Target="../charts/chart370.xml"/><Relationship Id="rId31" Type="http://schemas.openxmlformats.org/officeDocument/2006/relationships/chart" Target="../charts/chart391.xml"/><Relationship Id="rId44" Type="http://schemas.openxmlformats.org/officeDocument/2006/relationships/chart" Target="../charts/chart404.xml"/><Relationship Id="rId52" Type="http://schemas.openxmlformats.org/officeDocument/2006/relationships/chart" Target="../charts/chart412.xml"/><Relationship Id="rId60" Type="http://schemas.openxmlformats.org/officeDocument/2006/relationships/chart" Target="../charts/chart420.xml"/><Relationship Id="rId65" Type="http://schemas.openxmlformats.org/officeDocument/2006/relationships/chart" Target="../charts/chart425.xml"/><Relationship Id="rId73" Type="http://schemas.openxmlformats.org/officeDocument/2006/relationships/chart" Target="../charts/chart433.xml"/><Relationship Id="rId78" Type="http://schemas.openxmlformats.org/officeDocument/2006/relationships/chart" Target="../charts/chart438.xml"/><Relationship Id="rId81" Type="http://schemas.openxmlformats.org/officeDocument/2006/relationships/chart" Target="../charts/chart441.xml"/><Relationship Id="rId86" Type="http://schemas.openxmlformats.org/officeDocument/2006/relationships/chart" Target="../charts/chart446.xml"/><Relationship Id="rId94" Type="http://schemas.openxmlformats.org/officeDocument/2006/relationships/chart" Target="../charts/chart454.xml"/><Relationship Id="rId99" Type="http://schemas.openxmlformats.org/officeDocument/2006/relationships/chart" Target="../charts/chart459.xml"/><Relationship Id="rId101" Type="http://schemas.openxmlformats.org/officeDocument/2006/relationships/chart" Target="../charts/chart461.xml"/><Relationship Id="rId4" Type="http://schemas.openxmlformats.org/officeDocument/2006/relationships/chart" Target="../charts/chart364.xml"/><Relationship Id="rId9" Type="http://schemas.openxmlformats.org/officeDocument/2006/relationships/chart" Target="../charts/chart369.xml"/><Relationship Id="rId13" Type="http://schemas.openxmlformats.org/officeDocument/2006/relationships/chart" Target="../charts/chart373.xml"/><Relationship Id="rId18" Type="http://schemas.openxmlformats.org/officeDocument/2006/relationships/chart" Target="../charts/chart378.xml"/><Relationship Id="rId39" Type="http://schemas.openxmlformats.org/officeDocument/2006/relationships/chart" Target="../charts/chart399.xml"/><Relationship Id="rId109" Type="http://schemas.openxmlformats.org/officeDocument/2006/relationships/chart" Target="../charts/chart469.xml"/><Relationship Id="rId34" Type="http://schemas.openxmlformats.org/officeDocument/2006/relationships/chart" Target="../charts/chart394.xml"/><Relationship Id="rId50" Type="http://schemas.openxmlformats.org/officeDocument/2006/relationships/chart" Target="../charts/chart410.xml"/><Relationship Id="rId55" Type="http://schemas.openxmlformats.org/officeDocument/2006/relationships/chart" Target="../charts/chart415.xml"/><Relationship Id="rId76" Type="http://schemas.openxmlformats.org/officeDocument/2006/relationships/chart" Target="../charts/chart436.xml"/><Relationship Id="rId97" Type="http://schemas.openxmlformats.org/officeDocument/2006/relationships/chart" Target="../charts/chart457.xml"/><Relationship Id="rId104" Type="http://schemas.openxmlformats.org/officeDocument/2006/relationships/chart" Target="../charts/chart464.xml"/><Relationship Id="rId120" Type="http://schemas.openxmlformats.org/officeDocument/2006/relationships/chart" Target="../charts/chart480.xml"/><Relationship Id="rId7" Type="http://schemas.openxmlformats.org/officeDocument/2006/relationships/chart" Target="../charts/chart367.xml"/><Relationship Id="rId71" Type="http://schemas.openxmlformats.org/officeDocument/2006/relationships/chart" Target="../charts/chart431.xml"/><Relationship Id="rId92" Type="http://schemas.openxmlformats.org/officeDocument/2006/relationships/chart" Target="../charts/chart452.xml"/><Relationship Id="rId2" Type="http://schemas.openxmlformats.org/officeDocument/2006/relationships/chart" Target="../charts/chart362.xml"/><Relationship Id="rId29" Type="http://schemas.openxmlformats.org/officeDocument/2006/relationships/chart" Target="../charts/chart389.xml"/><Relationship Id="rId24" Type="http://schemas.openxmlformats.org/officeDocument/2006/relationships/chart" Target="../charts/chart384.xml"/><Relationship Id="rId40" Type="http://schemas.openxmlformats.org/officeDocument/2006/relationships/chart" Target="../charts/chart400.xml"/><Relationship Id="rId45" Type="http://schemas.openxmlformats.org/officeDocument/2006/relationships/chart" Target="../charts/chart405.xml"/><Relationship Id="rId66" Type="http://schemas.openxmlformats.org/officeDocument/2006/relationships/chart" Target="../charts/chart426.xml"/><Relationship Id="rId87" Type="http://schemas.openxmlformats.org/officeDocument/2006/relationships/chart" Target="../charts/chart447.xml"/><Relationship Id="rId110" Type="http://schemas.openxmlformats.org/officeDocument/2006/relationships/chart" Target="../charts/chart470.xml"/><Relationship Id="rId115" Type="http://schemas.openxmlformats.org/officeDocument/2006/relationships/chart" Target="../charts/chart475.xml"/><Relationship Id="rId61" Type="http://schemas.openxmlformats.org/officeDocument/2006/relationships/chart" Target="../charts/chart421.xml"/><Relationship Id="rId82" Type="http://schemas.openxmlformats.org/officeDocument/2006/relationships/chart" Target="../charts/chart442.xml"/><Relationship Id="rId19" Type="http://schemas.openxmlformats.org/officeDocument/2006/relationships/chart" Target="../charts/chart379.xml"/><Relationship Id="rId14" Type="http://schemas.openxmlformats.org/officeDocument/2006/relationships/chart" Target="../charts/chart374.xml"/><Relationship Id="rId30" Type="http://schemas.openxmlformats.org/officeDocument/2006/relationships/chart" Target="../charts/chart390.xml"/><Relationship Id="rId35" Type="http://schemas.openxmlformats.org/officeDocument/2006/relationships/chart" Target="../charts/chart395.xml"/><Relationship Id="rId56" Type="http://schemas.openxmlformats.org/officeDocument/2006/relationships/chart" Target="../charts/chart416.xml"/><Relationship Id="rId77" Type="http://schemas.openxmlformats.org/officeDocument/2006/relationships/chart" Target="../charts/chart437.xml"/><Relationship Id="rId100" Type="http://schemas.openxmlformats.org/officeDocument/2006/relationships/chart" Target="../charts/chart460.xml"/><Relationship Id="rId105" Type="http://schemas.openxmlformats.org/officeDocument/2006/relationships/chart" Target="../charts/chart465.xml"/><Relationship Id="rId8" Type="http://schemas.openxmlformats.org/officeDocument/2006/relationships/chart" Target="../charts/chart368.xml"/><Relationship Id="rId51" Type="http://schemas.openxmlformats.org/officeDocument/2006/relationships/chart" Target="../charts/chart411.xml"/><Relationship Id="rId72" Type="http://schemas.openxmlformats.org/officeDocument/2006/relationships/chart" Target="../charts/chart432.xml"/><Relationship Id="rId93" Type="http://schemas.openxmlformats.org/officeDocument/2006/relationships/chart" Target="../charts/chart453.xml"/><Relationship Id="rId98" Type="http://schemas.openxmlformats.org/officeDocument/2006/relationships/chart" Target="../charts/chart458.xml"/><Relationship Id="rId3" Type="http://schemas.openxmlformats.org/officeDocument/2006/relationships/chart" Target="../charts/chart363.xml"/><Relationship Id="rId25" Type="http://schemas.openxmlformats.org/officeDocument/2006/relationships/chart" Target="../charts/chart385.xml"/><Relationship Id="rId46" Type="http://schemas.openxmlformats.org/officeDocument/2006/relationships/chart" Target="../charts/chart406.xml"/><Relationship Id="rId67" Type="http://schemas.openxmlformats.org/officeDocument/2006/relationships/chart" Target="../charts/chart427.xml"/><Relationship Id="rId116" Type="http://schemas.openxmlformats.org/officeDocument/2006/relationships/chart" Target="../charts/chart476.xml"/><Relationship Id="rId20" Type="http://schemas.openxmlformats.org/officeDocument/2006/relationships/chart" Target="../charts/chart380.xml"/><Relationship Id="rId41" Type="http://schemas.openxmlformats.org/officeDocument/2006/relationships/chart" Target="../charts/chart401.xml"/><Relationship Id="rId62" Type="http://schemas.openxmlformats.org/officeDocument/2006/relationships/chart" Target="../charts/chart422.xml"/><Relationship Id="rId83" Type="http://schemas.openxmlformats.org/officeDocument/2006/relationships/chart" Target="../charts/chart443.xml"/><Relationship Id="rId88" Type="http://schemas.openxmlformats.org/officeDocument/2006/relationships/chart" Target="../charts/chart448.xml"/><Relationship Id="rId111" Type="http://schemas.openxmlformats.org/officeDocument/2006/relationships/chart" Target="../charts/chart471.xml"/><Relationship Id="rId15" Type="http://schemas.openxmlformats.org/officeDocument/2006/relationships/chart" Target="../charts/chart375.xml"/><Relationship Id="rId36" Type="http://schemas.openxmlformats.org/officeDocument/2006/relationships/chart" Target="../charts/chart396.xml"/><Relationship Id="rId57" Type="http://schemas.openxmlformats.org/officeDocument/2006/relationships/chart" Target="../charts/chart417.xml"/><Relationship Id="rId106" Type="http://schemas.openxmlformats.org/officeDocument/2006/relationships/chart" Target="../charts/chart466.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506.xml"/><Relationship Id="rId117" Type="http://schemas.openxmlformats.org/officeDocument/2006/relationships/chart" Target="../charts/chart597.xml"/><Relationship Id="rId21" Type="http://schemas.openxmlformats.org/officeDocument/2006/relationships/chart" Target="../charts/chart501.xml"/><Relationship Id="rId42" Type="http://schemas.openxmlformats.org/officeDocument/2006/relationships/chart" Target="../charts/chart522.xml"/><Relationship Id="rId47" Type="http://schemas.openxmlformats.org/officeDocument/2006/relationships/chart" Target="../charts/chart527.xml"/><Relationship Id="rId63" Type="http://schemas.openxmlformats.org/officeDocument/2006/relationships/chart" Target="../charts/chart543.xml"/><Relationship Id="rId68" Type="http://schemas.openxmlformats.org/officeDocument/2006/relationships/chart" Target="../charts/chart548.xml"/><Relationship Id="rId84" Type="http://schemas.openxmlformats.org/officeDocument/2006/relationships/chart" Target="../charts/chart564.xml"/><Relationship Id="rId89" Type="http://schemas.openxmlformats.org/officeDocument/2006/relationships/chart" Target="../charts/chart569.xml"/><Relationship Id="rId112" Type="http://schemas.openxmlformats.org/officeDocument/2006/relationships/chart" Target="../charts/chart592.xml"/><Relationship Id="rId16" Type="http://schemas.openxmlformats.org/officeDocument/2006/relationships/chart" Target="../charts/chart496.xml"/><Relationship Id="rId107" Type="http://schemas.openxmlformats.org/officeDocument/2006/relationships/chart" Target="../charts/chart587.xml"/><Relationship Id="rId11" Type="http://schemas.openxmlformats.org/officeDocument/2006/relationships/chart" Target="../charts/chart491.xml"/><Relationship Id="rId32" Type="http://schemas.openxmlformats.org/officeDocument/2006/relationships/chart" Target="../charts/chart512.xml"/><Relationship Id="rId37" Type="http://schemas.openxmlformats.org/officeDocument/2006/relationships/chart" Target="../charts/chart517.xml"/><Relationship Id="rId53" Type="http://schemas.openxmlformats.org/officeDocument/2006/relationships/chart" Target="../charts/chart533.xml"/><Relationship Id="rId58" Type="http://schemas.openxmlformats.org/officeDocument/2006/relationships/chart" Target="../charts/chart538.xml"/><Relationship Id="rId74" Type="http://schemas.openxmlformats.org/officeDocument/2006/relationships/chart" Target="../charts/chart554.xml"/><Relationship Id="rId79" Type="http://schemas.openxmlformats.org/officeDocument/2006/relationships/chart" Target="../charts/chart559.xml"/><Relationship Id="rId102" Type="http://schemas.openxmlformats.org/officeDocument/2006/relationships/chart" Target="../charts/chart582.xml"/><Relationship Id="rId5" Type="http://schemas.openxmlformats.org/officeDocument/2006/relationships/chart" Target="../charts/chart485.xml"/><Relationship Id="rId90" Type="http://schemas.openxmlformats.org/officeDocument/2006/relationships/chart" Target="../charts/chart570.xml"/><Relationship Id="rId95" Type="http://schemas.openxmlformats.org/officeDocument/2006/relationships/chart" Target="../charts/chart575.xml"/><Relationship Id="rId22" Type="http://schemas.openxmlformats.org/officeDocument/2006/relationships/chart" Target="../charts/chart502.xml"/><Relationship Id="rId27" Type="http://schemas.openxmlformats.org/officeDocument/2006/relationships/chart" Target="../charts/chart507.xml"/><Relationship Id="rId43" Type="http://schemas.openxmlformats.org/officeDocument/2006/relationships/chart" Target="../charts/chart523.xml"/><Relationship Id="rId48" Type="http://schemas.openxmlformats.org/officeDocument/2006/relationships/chart" Target="../charts/chart528.xml"/><Relationship Id="rId64" Type="http://schemas.openxmlformats.org/officeDocument/2006/relationships/chart" Target="../charts/chart544.xml"/><Relationship Id="rId69" Type="http://schemas.openxmlformats.org/officeDocument/2006/relationships/chart" Target="../charts/chart549.xml"/><Relationship Id="rId113" Type="http://schemas.openxmlformats.org/officeDocument/2006/relationships/chart" Target="../charts/chart593.xml"/><Relationship Id="rId118" Type="http://schemas.openxmlformats.org/officeDocument/2006/relationships/chart" Target="../charts/chart598.xml"/><Relationship Id="rId80" Type="http://schemas.openxmlformats.org/officeDocument/2006/relationships/chart" Target="../charts/chart560.xml"/><Relationship Id="rId85" Type="http://schemas.openxmlformats.org/officeDocument/2006/relationships/chart" Target="../charts/chart565.xml"/><Relationship Id="rId12" Type="http://schemas.openxmlformats.org/officeDocument/2006/relationships/chart" Target="../charts/chart492.xml"/><Relationship Id="rId17" Type="http://schemas.openxmlformats.org/officeDocument/2006/relationships/chart" Target="../charts/chart497.xml"/><Relationship Id="rId33" Type="http://schemas.openxmlformats.org/officeDocument/2006/relationships/chart" Target="../charts/chart513.xml"/><Relationship Id="rId38" Type="http://schemas.openxmlformats.org/officeDocument/2006/relationships/chart" Target="../charts/chart518.xml"/><Relationship Id="rId59" Type="http://schemas.openxmlformats.org/officeDocument/2006/relationships/chart" Target="../charts/chart539.xml"/><Relationship Id="rId103" Type="http://schemas.openxmlformats.org/officeDocument/2006/relationships/chart" Target="../charts/chart583.xml"/><Relationship Id="rId108" Type="http://schemas.openxmlformats.org/officeDocument/2006/relationships/chart" Target="../charts/chart588.xml"/><Relationship Id="rId54" Type="http://schemas.openxmlformats.org/officeDocument/2006/relationships/chart" Target="../charts/chart534.xml"/><Relationship Id="rId70" Type="http://schemas.openxmlformats.org/officeDocument/2006/relationships/chart" Target="../charts/chart550.xml"/><Relationship Id="rId75" Type="http://schemas.openxmlformats.org/officeDocument/2006/relationships/chart" Target="../charts/chart555.xml"/><Relationship Id="rId91" Type="http://schemas.openxmlformats.org/officeDocument/2006/relationships/chart" Target="../charts/chart571.xml"/><Relationship Id="rId96" Type="http://schemas.openxmlformats.org/officeDocument/2006/relationships/chart" Target="../charts/chart576.xml"/><Relationship Id="rId1" Type="http://schemas.openxmlformats.org/officeDocument/2006/relationships/chart" Target="../charts/chart481.xml"/><Relationship Id="rId6" Type="http://schemas.openxmlformats.org/officeDocument/2006/relationships/chart" Target="../charts/chart486.xml"/><Relationship Id="rId23" Type="http://schemas.openxmlformats.org/officeDocument/2006/relationships/chart" Target="../charts/chart503.xml"/><Relationship Id="rId28" Type="http://schemas.openxmlformats.org/officeDocument/2006/relationships/chart" Target="../charts/chart508.xml"/><Relationship Id="rId49" Type="http://schemas.openxmlformats.org/officeDocument/2006/relationships/chart" Target="../charts/chart529.xml"/><Relationship Id="rId114" Type="http://schemas.openxmlformats.org/officeDocument/2006/relationships/chart" Target="../charts/chart594.xml"/><Relationship Id="rId119" Type="http://schemas.openxmlformats.org/officeDocument/2006/relationships/chart" Target="../charts/chart599.xml"/><Relationship Id="rId10" Type="http://schemas.openxmlformats.org/officeDocument/2006/relationships/chart" Target="../charts/chart490.xml"/><Relationship Id="rId31" Type="http://schemas.openxmlformats.org/officeDocument/2006/relationships/chart" Target="../charts/chart511.xml"/><Relationship Id="rId44" Type="http://schemas.openxmlformats.org/officeDocument/2006/relationships/chart" Target="../charts/chart524.xml"/><Relationship Id="rId52" Type="http://schemas.openxmlformats.org/officeDocument/2006/relationships/chart" Target="../charts/chart532.xml"/><Relationship Id="rId60" Type="http://schemas.openxmlformats.org/officeDocument/2006/relationships/chart" Target="../charts/chart540.xml"/><Relationship Id="rId65" Type="http://schemas.openxmlformats.org/officeDocument/2006/relationships/chart" Target="../charts/chart545.xml"/><Relationship Id="rId73" Type="http://schemas.openxmlformats.org/officeDocument/2006/relationships/chart" Target="../charts/chart553.xml"/><Relationship Id="rId78" Type="http://schemas.openxmlformats.org/officeDocument/2006/relationships/chart" Target="../charts/chart558.xml"/><Relationship Id="rId81" Type="http://schemas.openxmlformats.org/officeDocument/2006/relationships/chart" Target="../charts/chart561.xml"/><Relationship Id="rId86" Type="http://schemas.openxmlformats.org/officeDocument/2006/relationships/chart" Target="../charts/chart566.xml"/><Relationship Id="rId94" Type="http://schemas.openxmlformats.org/officeDocument/2006/relationships/chart" Target="../charts/chart574.xml"/><Relationship Id="rId99" Type="http://schemas.openxmlformats.org/officeDocument/2006/relationships/chart" Target="../charts/chart579.xml"/><Relationship Id="rId101" Type="http://schemas.openxmlformats.org/officeDocument/2006/relationships/chart" Target="../charts/chart581.xml"/><Relationship Id="rId4" Type="http://schemas.openxmlformats.org/officeDocument/2006/relationships/chart" Target="../charts/chart484.xml"/><Relationship Id="rId9" Type="http://schemas.openxmlformats.org/officeDocument/2006/relationships/chart" Target="../charts/chart489.xml"/><Relationship Id="rId13" Type="http://schemas.openxmlformats.org/officeDocument/2006/relationships/chart" Target="../charts/chart493.xml"/><Relationship Id="rId18" Type="http://schemas.openxmlformats.org/officeDocument/2006/relationships/chart" Target="../charts/chart498.xml"/><Relationship Id="rId39" Type="http://schemas.openxmlformats.org/officeDocument/2006/relationships/chart" Target="../charts/chart519.xml"/><Relationship Id="rId109" Type="http://schemas.openxmlformats.org/officeDocument/2006/relationships/chart" Target="../charts/chart589.xml"/><Relationship Id="rId34" Type="http://schemas.openxmlformats.org/officeDocument/2006/relationships/chart" Target="../charts/chart514.xml"/><Relationship Id="rId50" Type="http://schemas.openxmlformats.org/officeDocument/2006/relationships/chart" Target="../charts/chart530.xml"/><Relationship Id="rId55" Type="http://schemas.openxmlformats.org/officeDocument/2006/relationships/chart" Target="../charts/chart535.xml"/><Relationship Id="rId76" Type="http://schemas.openxmlformats.org/officeDocument/2006/relationships/chart" Target="../charts/chart556.xml"/><Relationship Id="rId97" Type="http://schemas.openxmlformats.org/officeDocument/2006/relationships/chart" Target="../charts/chart577.xml"/><Relationship Id="rId104" Type="http://schemas.openxmlformats.org/officeDocument/2006/relationships/chart" Target="../charts/chart584.xml"/><Relationship Id="rId120" Type="http://schemas.openxmlformats.org/officeDocument/2006/relationships/chart" Target="../charts/chart600.xml"/><Relationship Id="rId7" Type="http://schemas.openxmlformats.org/officeDocument/2006/relationships/chart" Target="../charts/chart487.xml"/><Relationship Id="rId71" Type="http://schemas.openxmlformats.org/officeDocument/2006/relationships/chart" Target="../charts/chart551.xml"/><Relationship Id="rId92" Type="http://schemas.openxmlformats.org/officeDocument/2006/relationships/chart" Target="../charts/chart572.xml"/><Relationship Id="rId2" Type="http://schemas.openxmlformats.org/officeDocument/2006/relationships/chart" Target="../charts/chart482.xml"/><Relationship Id="rId29" Type="http://schemas.openxmlformats.org/officeDocument/2006/relationships/chart" Target="../charts/chart509.xml"/><Relationship Id="rId24" Type="http://schemas.openxmlformats.org/officeDocument/2006/relationships/chart" Target="../charts/chart504.xml"/><Relationship Id="rId40" Type="http://schemas.openxmlformats.org/officeDocument/2006/relationships/chart" Target="../charts/chart520.xml"/><Relationship Id="rId45" Type="http://schemas.openxmlformats.org/officeDocument/2006/relationships/chart" Target="../charts/chart525.xml"/><Relationship Id="rId66" Type="http://schemas.openxmlformats.org/officeDocument/2006/relationships/chart" Target="../charts/chart546.xml"/><Relationship Id="rId87" Type="http://schemas.openxmlformats.org/officeDocument/2006/relationships/chart" Target="../charts/chart567.xml"/><Relationship Id="rId110" Type="http://schemas.openxmlformats.org/officeDocument/2006/relationships/chart" Target="../charts/chart590.xml"/><Relationship Id="rId115" Type="http://schemas.openxmlformats.org/officeDocument/2006/relationships/chart" Target="../charts/chart595.xml"/><Relationship Id="rId61" Type="http://schemas.openxmlformats.org/officeDocument/2006/relationships/chart" Target="../charts/chart541.xml"/><Relationship Id="rId82" Type="http://schemas.openxmlformats.org/officeDocument/2006/relationships/chart" Target="../charts/chart562.xml"/><Relationship Id="rId19" Type="http://schemas.openxmlformats.org/officeDocument/2006/relationships/chart" Target="../charts/chart499.xml"/><Relationship Id="rId14" Type="http://schemas.openxmlformats.org/officeDocument/2006/relationships/chart" Target="../charts/chart494.xml"/><Relationship Id="rId30" Type="http://schemas.openxmlformats.org/officeDocument/2006/relationships/chart" Target="../charts/chart510.xml"/><Relationship Id="rId35" Type="http://schemas.openxmlformats.org/officeDocument/2006/relationships/chart" Target="../charts/chart515.xml"/><Relationship Id="rId56" Type="http://schemas.openxmlformats.org/officeDocument/2006/relationships/chart" Target="../charts/chart536.xml"/><Relationship Id="rId77" Type="http://schemas.openxmlformats.org/officeDocument/2006/relationships/chart" Target="../charts/chart557.xml"/><Relationship Id="rId100" Type="http://schemas.openxmlformats.org/officeDocument/2006/relationships/chart" Target="../charts/chart580.xml"/><Relationship Id="rId105" Type="http://schemas.openxmlformats.org/officeDocument/2006/relationships/chart" Target="../charts/chart585.xml"/><Relationship Id="rId8" Type="http://schemas.openxmlformats.org/officeDocument/2006/relationships/chart" Target="../charts/chart488.xml"/><Relationship Id="rId51" Type="http://schemas.openxmlformats.org/officeDocument/2006/relationships/chart" Target="../charts/chart531.xml"/><Relationship Id="rId72" Type="http://schemas.openxmlformats.org/officeDocument/2006/relationships/chart" Target="../charts/chart552.xml"/><Relationship Id="rId93" Type="http://schemas.openxmlformats.org/officeDocument/2006/relationships/chart" Target="../charts/chart573.xml"/><Relationship Id="rId98" Type="http://schemas.openxmlformats.org/officeDocument/2006/relationships/chart" Target="../charts/chart578.xml"/><Relationship Id="rId3" Type="http://schemas.openxmlformats.org/officeDocument/2006/relationships/chart" Target="../charts/chart483.xml"/><Relationship Id="rId25" Type="http://schemas.openxmlformats.org/officeDocument/2006/relationships/chart" Target="../charts/chart505.xml"/><Relationship Id="rId46" Type="http://schemas.openxmlformats.org/officeDocument/2006/relationships/chart" Target="../charts/chart526.xml"/><Relationship Id="rId67" Type="http://schemas.openxmlformats.org/officeDocument/2006/relationships/chart" Target="../charts/chart547.xml"/><Relationship Id="rId116" Type="http://schemas.openxmlformats.org/officeDocument/2006/relationships/chart" Target="../charts/chart596.xml"/><Relationship Id="rId20" Type="http://schemas.openxmlformats.org/officeDocument/2006/relationships/chart" Target="../charts/chart500.xml"/><Relationship Id="rId41" Type="http://schemas.openxmlformats.org/officeDocument/2006/relationships/chart" Target="../charts/chart521.xml"/><Relationship Id="rId62" Type="http://schemas.openxmlformats.org/officeDocument/2006/relationships/chart" Target="../charts/chart542.xml"/><Relationship Id="rId83" Type="http://schemas.openxmlformats.org/officeDocument/2006/relationships/chart" Target="../charts/chart563.xml"/><Relationship Id="rId88" Type="http://schemas.openxmlformats.org/officeDocument/2006/relationships/chart" Target="../charts/chart568.xml"/><Relationship Id="rId111" Type="http://schemas.openxmlformats.org/officeDocument/2006/relationships/chart" Target="../charts/chart591.xml"/><Relationship Id="rId15" Type="http://schemas.openxmlformats.org/officeDocument/2006/relationships/chart" Target="../charts/chart495.xml"/><Relationship Id="rId36" Type="http://schemas.openxmlformats.org/officeDocument/2006/relationships/chart" Target="../charts/chart516.xml"/><Relationship Id="rId57" Type="http://schemas.openxmlformats.org/officeDocument/2006/relationships/chart" Target="../charts/chart537.xml"/><Relationship Id="rId106" Type="http://schemas.openxmlformats.org/officeDocument/2006/relationships/chart" Target="../charts/chart586.xml"/></Relationships>
</file>

<file path=xl/drawings/_rels/drawing6.xml.rels><?xml version="1.0" encoding="UTF-8" standalone="yes"?>
<Relationships xmlns="http://schemas.openxmlformats.org/package/2006/relationships"><Relationship Id="rId26" Type="http://schemas.openxmlformats.org/officeDocument/2006/relationships/chart" Target="../charts/chart626.xml"/><Relationship Id="rId117" Type="http://schemas.openxmlformats.org/officeDocument/2006/relationships/chart" Target="../charts/chart717.xml"/><Relationship Id="rId21" Type="http://schemas.openxmlformats.org/officeDocument/2006/relationships/chart" Target="../charts/chart621.xml"/><Relationship Id="rId42" Type="http://schemas.openxmlformats.org/officeDocument/2006/relationships/chart" Target="../charts/chart642.xml"/><Relationship Id="rId47" Type="http://schemas.openxmlformats.org/officeDocument/2006/relationships/chart" Target="../charts/chart647.xml"/><Relationship Id="rId63" Type="http://schemas.openxmlformats.org/officeDocument/2006/relationships/chart" Target="../charts/chart663.xml"/><Relationship Id="rId68" Type="http://schemas.openxmlformats.org/officeDocument/2006/relationships/chart" Target="../charts/chart668.xml"/><Relationship Id="rId84" Type="http://schemas.openxmlformats.org/officeDocument/2006/relationships/chart" Target="../charts/chart684.xml"/><Relationship Id="rId89" Type="http://schemas.openxmlformats.org/officeDocument/2006/relationships/chart" Target="../charts/chart689.xml"/><Relationship Id="rId112" Type="http://schemas.openxmlformats.org/officeDocument/2006/relationships/chart" Target="../charts/chart712.xml"/><Relationship Id="rId16" Type="http://schemas.openxmlformats.org/officeDocument/2006/relationships/chart" Target="../charts/chart616.xml"/><Relationship Id="rId107" Type="http://schemas.openxmlformats.org/officeDocument/2006/relationships/chart" Target="../charts/chart707.xml"/><Relationship Id="rId11" Type="http://schemas.openxmlformats.org/officeDocument/2006/relationships/chart" Target="../charts/chart611.xml"/><Relationship Id="rId32" Type="http://schemas.openxmlformats.org/officeDocument/2006/relationships/chart" Target="../charts/chart632.xml"/><Relationship Id="rId37" Type="http://schemas.openxmlformats.org/officeDocument/2006/relationships/chart" Target="../charts/chart637.xml"/><Relationship Id="rId53" Type="http://schemas.openxmlformats.org/officeDocument/2006/relationships/chart" Target="../charts/chart653.xml"/><Relationship Id="rId58" Type="http://schemas.openxmlformats.org/officeDocument/2006/relationships/chart" Target="../charts/chart658.xml"/><Relationship Id="rId74" Type="http://schemas.openxmlformats.org/officeDocument/2006/relationships/chart" Target="../charts/chart674.xml"/><Relationship Id="rId79" Type="http://schemas.openxmlformats.org/officeDocument/2006/relationships/chart" Target="../charts/chart679.xml"/><Relationship Id="rId102" Type="http://schemas.openxmlformats.org/officeDocument/2006/relationships/chart" Target="../charts/chart702.xml"/><Relationship Id="rId5" Type="http://schemas.openxmlformats.org/officeDocument/2006/relationships/chart" Target="../charts/chart605.xml"/><Relationship Id="rId90" Type="http://schemas.openxmlformats.org/officeDocument/2006/relationships/chart" Target="../charts/chart690.xml"/><Relationship Id="rId95" Type="http://schemas.openxmlformats.org/officeDocument/2006/relationships/chart" Target="../charts/chart695.xml"/><Relationship Id="rId22" Type="http://schemas.openxmlformats.org/officeDocument/2006/relationships/chart" Target="../charts/chart622.xml"/><Relationship Id="rId27" Type="http://schemas.openxmlformats.org/officeDocument/2006/relationships/chart" Target="../charts/chart627.xml"/><Relationship Id="rId43" Type="http://schemas.openxmlformats.org/officeDocument/2006/relationships/chart" Target="../charts/chart643.xml"/><Relationship Id="rId48" Type="http://schemas.openxmlformats.org/officeDocument/2006/relationships/chart" Target="../charts/chart648.xml"/><Relationship Id="rId64" Type="http://schemas.openxmlformats.org/officeDocument/2006/relationships/chart" Target="../charts/chart664.xml"/><Relationship Id="rId69" Type="http://schemas.openxmlformats.org/officeDocument/2006/relationships/chart" Target="../charts/chart669.xml"/><Relationship Id="rId113" Type="http://schemas.openxmlformats.org/officeDocument/2006/relationships/chart" Target="../charts/chart713.xml"/><Relationship Id="rId118" Type="http://schemas.openxmlformats.org/officeDocument/2006/relationships/chart" Target="../charts/chart718.xml"/><Relationship Id="rId80" Type="http://schemas.openxmlformats.org/officeDocument/2006/relationships/chart" Target="../charts/chart680.xml"/><Relationship Id="rId85" Type="http://schemas.openxmlformats.org/officeDocument/2006/relationships/chart" Target="../charts/chart685.xml"/><Relationship Id="rId12" Type="http://schemas.openxmlformats.org/officeDocument/2006/relationships/chart" Target="../charts/chart612.xml"/><Relationship Id="rId17" Type="http://schemas.openxmlformats.org/officeDocument/2006/relationships/chart" Target="../charts/chart617.xml"/><Relationship Id="rId33" Type="http://schemas.openxmlformats.org/officeDocument/2006/relationships/chart" Target="../charts/chart633.xml"/><Relationship Id="rId38" Type="http://schemas.openxmlformats.org/officeDocument/2006/relationships/chart" Target="../charts/chart638.xml"/><Relationship Id="rId59" Type="http://schemas.openxmlformats.org/officeDocument/2006/relationships/chart" Target="../charts/chart659.xml"/><Relationship Id="rId103" Type="http://schemas.openxmlformats.org/officeDocument/2006/relationships/chart" Target="../charts/chart703.xml"/><Relationship Id="rId108" Type="http://schemas.openxmlformats.org/officeDocument/2006/relationships/chart" Target="../charts/chart708.xml"/><Relationship Id="rId54" Type="http://schemas.openxmlformats.org/officeDocument/2006/relationships/chart" Target="../charts/chart654.xml"/><Relationship Id="rId70" Type="http://schemas.openxmlformats.org/officeDocument/2006/relationships/chart" Target="../charts/chart670.xml"/><Relationship Id="rId75" Type="http://schemas.openxmlformats.org/officeDocument/2006/relationships/chart" Target="../charts/chart675.xml"/><Relationship Id="rId91" Type="http://schemas.openxmlformats.org/officeDocument/2006/relationships/chart" Target="../charts/chart691.xml"/><Relationship Id="rId96" Type="http://schemas.openxmlformats.org/officeDocument/2006/relationships/chart" Target="../charts/chart696.xml"/><Relationship Id="rId1" Type="http://schemas.openxmlformats.org/officeDocument/2006/relationships/chart" Target="../charts/chart601.xml"/><Relationship Id="rId6" Type="http://schemas.openxmlformats.org/officeDocument/2006/relationships/chart" Target="../charts/chart606.xml"/><Relationship Id="rId23" Type="http://schemas.openxmlformats.org/officeDocument/2006/relationships/chart" Target="../charts/chart623.xml"/><Relationship Id="rId28" Type="http://schemas.openxmlformats.org/officeDocument/2006/relationships/chart" Target="../charts/chart628.xml"/><Relationship Id="rId49" Type="http://schemas.openxmlformats.org/officeDocument/2006/relationships/chart" Target="../charts/chart649.xml"/><Relationship Id="rId114" Type="http://schemas.openxmlformats.org/officeDocument/2006/relationships/chart" Target="../charts/chart714.xml"/><Relationship Id="rId119" Type="http://schemas.openxmlformats.org/officeDocument/2006/relationships/chart" Target="../charts/chart719.xml"/><Relationship Id="rId10" Type="http://schemas.openxmlformats.org/officeDocument/2006/relationships/chart" Target="../charts/chart610.xml"/><Relationship Id="rId31" Type="http://schemas.openxmlformats.org/officeDocument/2006/relationships/chart" Target="../charts/chart631.xml"/><Relationship Id="rId44" Type="http://schemas.openxmlformats.org/officeDocument/2006/relationships/chart" Target="../charts/chart644.xml"/><Relationship Id="rId52" Type="http://schemas.openxmlformats.org/officeDocument/2006/relationships/chart" Target="../charts/chart652.xml"/><Relationship Id="rId60" Type="http://schemas.openxmlformats.org/officeDocument/2006/relationships/chart" Target="../charts/chart660.xml"/><Relationship Id="rId65" Type="http://schemas.openxmlformats.org/officeDocument/2006/relationships/chart" Target="../charts/chart665.xml"/><Relationship Id="rId73" Type="http://schemas.openxmlformats.org/officeDocument/2006/relationships/chart" Target="../charts/chart673.xml"/><Relationship Id="rId78" Type="http://schemas.openxmlformats.org/officeDocument/2006/relationships/chart" Target="../charts/chart678.xml"/><Relationship Id="rId81" Type="http://schemas.openxmlformats.org/officeDocument/2006/relationships/chart" Target="../charts/chart681.xml"/><Relationship Id="rId86" Type="http://schemas.openxmlformats.org/officeDocument/2006/relationships/chart" Target="../charts/chart686.xml"/><Relationship Id="rId94" Type="http://schemas.openxmlformats.org/officeDocument/2006/relationships/chart" Target="../charts/chart694.xml"/><Relationship Id="rId99" Type="http://schemas.openxmlformats.org/officeDocument/2006/relationships/chart" Target="../charts/chart699.xml"/><Relationship Id="rId101" Type="http://schemas.openxmlformats.org/officeDocument/2006/relationships/chart" Target="../charts/chart701.xml"/><Relationship Id="rId4" Type="http://schemas.openxmlformats.org/officeDocument/2006/relationships/chart" Target="../charts/chart604.xml"/><Relationship Id="rId9" Type="http://schemas.openxmlformats.org/officeDocument/2006/relationships/chart" Target="../charts/chart609.xml"/><Relationship Id="rId13" Type="http://schemas.openxmlformats.org/officeDocument/2006/relationships/chart" Target="../charts/chart613.xml"/><Relationship Id="rId18" Type="http://schemas.openxmlformats.org/officeDocument/2006/relationships/chart" Target="../charts/chart618.xml"/><Relationship Id="rId39" Type="http://schemas.openxmlformats.org/officeDocument/2006/relationships/chart" Target="../charts/chart639.xml"/><Relationship Id="rId109" Type="http://schemas.openxmlformats.org/officeDocument/2006/relationships/chart" Target="../charts/chart709.xml"/><Relationship Id="rId34" Type="http://schemas.openxmlformats.org/officeDocument/2006/relationships/chart" Target="../charts/chart634.xml"/><Relationship Id="rId50" Type="http://schemas.openxmlformats.org/officeDocument/2006/relationships/chart" Target="../charts/chart650.xml"/><Relationship Id="rId55" Type="http://schemas.openxmlformats.org/officeDocument/2006/relationships/chart" Target="../charts/chart655.xml"/><Relationship Id="rId76" Type="http://schemas.openxmlformats.org/officeDocument/2006/relationships/chart" Target="../charts/chart676.xml"/><Relationship Id="rId97" Type="http://schemas.openxmlformats.org/officeDocument/2006/relationships/chart" Target="../charts/chart697.xml"/><Relationship Id="rId104" Type="http://schemas.openxmlformats.org/officeDocument/2006/relationships/chart" Target="../charts/chart704.xml"/><Relationship Id="rId120" Type="http://schemas.openxmlformats.org/officeDocument/2006/relationships/chart" Target="../charts/chart720.xml"/><Relationship Id="rId7" Type="http://schemas.openxmlformats.org/officeDocument/2006/relationships/chart" Target="../charts/chart607.xml"/><Relationship Id="rId71" Type="http://schemas.openxmlformats.org/officeDocument/2006/relationships/chart" Target="../charts/chart671.xml"/><Relationship Id="rId92" Type="http://schemas.openxmlformats.org/officeDocument/2006/relationships/chart" Target="../charts/chart692.xml"/><Relationship Id="rId2" Type="http://schemas.openxmlformats.org/officeDocument/2006/relationships/chart" Target="../charts/chart602.xml"/><Relationship Id="rId29" Type="http://schemas.openxmlformats.org/officeDocument/2006/relationships/chart" Target="../charts/chart629.xml"/><Relationship Id="rId24" Type="http://schemas.openxmlformats.org/officeDocument/2006/relationships/chart" Target="../charts/chart624.xml"/><Relationship Id="rId40" Type="http://schemas.openxmlformats.org/officeDocument/2006/relationships/chart" Target="../charts/chart640.xml"/><Relationship Id="rId45" Type="http://schemas.openxmlformats.org/officeDocument/2006/relationships/chart" Target="../charts/chart645.xml"/><Relationship Id="rId66" Type="http://schemas.openxmlformats.org/officeDocument/2006/relationships/chart" Target="../charts/chart666.xml"/><Relationship Id="rId87" Type="http://schemas.openxmlformats.org/officeDocument/2006/relationships/chart" Target="../charts/chart687.xml"/><Relationship Id="rId110" Type="http://schemas.openxmlformats.org/officeDocument/2006/relationships/chart" Target="../charts/chart710.xml"/><Relationship Id="rId115" Type="http://schemas.openxmlformats.org/officeDocument/2006/relationships/chart" Target="../charts/chart715.xml"/><Relationship Id="rId61" Type="http://schemas.openxmlformats.org/officeDocument/2006/relationships/chart" Target="../charts/chart661.xml"/><Relationship Id="rId82" Type="http://schemas.openxmlformats.org/officeDocument/2006/relationships/chart" Target="../charts/chart682.xml"/><Relationship Id="rId19" Type="http://schemas.openxmlformats.org/officeDocument/2006/relationships/chart" Target="../charts/chart619.xml"/><Relationship Id="rId14" Type="http://schemas.openxmlformats.org/officeDocument/2006/relationships/chart" Target="../charts/chart614.xml"/><Relationship Id="rId30" Type="http://schemas.openxmlformats.org/officeDocument/2006/relationships/chart" Target="../charts/chart630.xml"/><Relationship Id="rId35" Type="http://schemas.openxmlformats.org/officeDocument/2006/relationships/chart" Target="../charts/chart635.xml"/><Relationship Id="rId56" Type="http://schemas.openxmlformats.org/officeDocument/2006/relationships/chart" Target="../charts/chart656.xml"/><Relationship Id="rId77" Type="http://schemas.openxmlformats.org/officeDocument/2006/relationships/chart" Target="../charts/chart677.xml"/><Relationship Id="rId100" Type="http://schemas.openxmlformats.org/officeDocument/2006/relationships/chart" Target="../charts/chart700.xml"/><Relationship Id="rId105" Type="http://schemas.openxmlformats.org/officeDocument/2006/relationships/chart" Target="../charts/chart705.xml"/><Relationship Id="rId8" Type="http://schemas.openxmlformats.org/officeDocument/2006/relationships/chart" Target="../charts/chart608.xml"/><Relationship Id="rId51" Type="http://schemas.openxmlformats.org/officeDocument/2006/relationships/chart" Target="../charts/chart651.xml"/><Relationship Id="rId72" Type="http://schemas.openxmlformats.org/officeDocument/2006/relationships/chart" Target="../charts/chart672.xml"/><Relationship Id="rId93" Type="http://schemas.openxmlformats.org/officeDocument/2006/relationships/chart" Target="../charts/chart693.xml"/><Relationship Id="rId98" Type="http://schemas.openxmlformats.org/officeDocument/2006/relationships/chart" Target="../charts/chart698.xml"/><Relationship Id="rId3" Type="http://schemas.openxmlformats.org/officeDocument/2006/relationships/chart" Target="../charts/chart603.xml"/><Relationship Id="rId25" Type="http://schemas.openxmlformats.org/officeDocument/2006/relationships/chart" Target="../charts/chart625.xml"/><Relationship Id="rId46" Type="http://schemas.openxmlformats.org/officeDocument/2006/relationships/chart" Target="../charts/chart646.xml"/><Relationship Id="rId67" Type="http://schemas.openxmlformats.org/officeDocument/2006/relationships/chart" Target="../charts/chart667.xml"/><Relationship Id="rId116" Type="http://schemas.openxmlformats.org/officeDocument/2006/relationships/chart" Target="../charts/chart716.xml"/><Relationship Id="rId20" Type="http://schemas.openxmlformats.org/officeDocument/2006/relationships/chart" Target="../charts/chart620.xml"/><Relationship Id="rId41" Type="http://schemas.openxmlformats.org/officeDocument/2006/relationships/chart" Target="../charts/chart641.xml"/><Relationship Id="rId62" Type="http://schemas.openxmlformats.org/officeDocument/2006/relationships/chart" Target="../charts/chart662.xml"/><Relationship Id="rId83" Type="http://schemas.openxmlformats.org/officeDocument/2006/relationships/chart" Target="../charts/chart683.xml"/><Relationship Id="rId88" Type="http://schemas.openxmlformats.org/officeDocument/2006/relationships/chart" Target="../charts/chart688.xml"/><Relationship Id="rId111" Type="http://schemas.openxmlformats.org/officeDocument/2006/relationships/chart" Target="../charts/chart711.xml"/><Relationship Id="rId15" Type="http://schemas.openxmlformats.org/officeDocument/2006/relationships/chart" Target="../charts/chart615.xml"/><Relationship Id="rId36" Type="http://schemas.openxmlformats.org/officeDocument/2006/relationships/chart" Target="../charts/chart636.xml"/><Relationship Id="rId57" Type="http://schemas.openxmlformats.org/officeDocument/2006/relationships/chart" Target="../charts/chart657.xml"/><Relationship Id="rId106" Type="http://schemas.openxmlformats.org/officeDocument/2006/relationships/chart" Target="../charts/chart706.xml"/></Relationships>
</file>

<file path=xl/drawings/_rels/drawing7.xml.rels><?xml version="1.0" encoding="UTF-8" standalone="yes"?>
<Relationships xmlns="http://schemas.openxmlformats.org/package/2006/relationships"><Relationship Id="rId26" Type="http://schemas.openxmlformats.org/officeDocument/2006/relationships/chart" Target="../charts/chart746.xml"/><Relationship Id="rId117" Type="http://schemas.openxmlformats.org/officeDocument/2006/relationships/chart" Target="../charts/chart837.xml"/><Relationship Id="rId21" Type="http://schemas.openxmlformats.org/officeDocument/2006/relationships/chart" Target="../charts/chart741.xml"/><Relationship Id="rId42" Type="http://schemas.openxmlformats.org/officeDocument/2006/relationships/chart" Target="../charts/chart762.xml"/><Relationship Id="rId47" Type="http://schemas.openxmlformats.org/officeDocument/2006/relationships/chart" Target="../charts/chart767.xml"/><Relationship Id="rId63" Type="http://schemas.openxmlformats.org/officeDocument/2006/relationships/chart" Target="../charts/chart783.xml"/><Relationship Id="rId68" Type="http://schemas.openxmlformats.org/officeDocument/2006/relationships/chart" Target="../charts/chart788.xml"/><Relationship Id="rId84" Type="http://schemas.openxmlformats.org/officeDocument/2006/relationships/chart" Target="../charts/chart804.xml"/><Relationship Id="rId89" Type="http://schemas.openxmlformats.org/officeDocument/2006/relationships/chart" Target="../charts/chart809.xml"/><Relationship Id="rId112" Type="http://schemas.openxmlformats.org/officeDocument/2006/relationships/chart" Target="../charts/chart832.xml"/><Relationship Id="rId16" Type="http://schemas.openxmlformats.org/officeDocument/2006/relationships/chart" Target="../charts/chart736.xml"/><Relationship Id="rId107" Type="http://schemas.openxmlformats.org/officeDocument/2006/relationships/chart" Target="../charts/chart827.xml"/><Relationship Id="rId11" Type="http://schemas.openxmlformats.org/officeDocument/2006/relationships/chart" Target="../charts/chart731.xml"/><Relationship Id="rId32" Type="http://schemas.openxmlformats.org/officeDocument/2006/relationships/chart" Target="../charts/chart752.xml"/><Relationship Id="rId37" Type="http://schemas.openxmlformats.org/officeDocument/2006/relationships/chart" Target="../charts/chart757.xml"/><Relationship Id="rId53" Type="http://schemas.openxmlformats.org/officeDocument/2006/relationships/chart" Target="../charts/chart773.xml"/><Relationship Id="rId58" Type="http://schemas.openxmlformats.org/officeDocument/2006/relationships/chart" Target="../charts/chart778.xml"/><Relationship Id="rId74" Type="http://schemas.openxmlformats.org/officeDocument/2006/relationships/chart" Target="../charts/chart794.xml"/><Relationship Id="rId79" Type="http://schemas.openxmlformats.org/officeDocument/2006/relationships/chart" Target="../charts/chart799.xml"/><Relationship Id="rId102" Type="http://schemas.openxmlformats.org/officeDocument/2006/relationships/chart" Target="../charts/chart822.xml"/><Relationship Id="rId5" Type="http://schemas.openxmlformats.org/officeDocument/2006/relationships/chart" Target="../charts/chart725.xml"/><Relationship Id="rId90" Type="http://schemas.openxmlformats.org/officeDocument/2006/relationships/chart" Target="../charts/chart810.xml"/><Relationship Id="rId95" Type="http://schemas.openxmlformats.org/officeDocument/2006/relationships/chart" Target="../charts/chart815.xml"/><Relationship Id="rId22" Type="http://schemas.openxmlformats.org/officeDocument/2006/relationships/chart" Target="../charts/chart742.xml"/><Relationship Id="rId27" Type="http://schemas.openxmlformats.org/officeDocument/2006/relationships/chart" Target="../charts/chart747.xml"/><Relationship Id="rId43" Type="http://schemas.openxmlformats.org/officeDocument/2006/relationships/chart" Target="../charts/chart763.xml"/><Relationship Id="rId48" Type="http://schemas.openxmlformats.org/officeDocument/2006/relationships/chart" Target="../charts/chart768.xml"/><Relationship Id="rId64" Type="http://schemas.openxmlformats.org/officeDocument/2006/relationships/chart" Target="../charts/chart784.xml"/><Relationship Id="rId69" Type="http://schemas.openxmlformats.org/officeDocument/2006/relationships/chart" Target="../charts/chart789.xml"/><Relationship Id="rId113" Type="http://schemas.openxmlformats.org/officeDocument/2006/relationships/chart" Target="../charts/chart833.xml"/><Relationship Id="rId118" Type="http://schemas.openxmlformats.org/officeDocument/2006/relationships/chart" Target="../charts/chart838.xml"/><Relationship Id="rId80" Type="http://schemas.openxmlformats.org/officeDocument/2006/relationships/chart" Target="../charts/chart800.xml"/><Relationship Id="rId85" Type="http://schemas.openxmlformats.org/officeDocument/2006/relationships/chart" Target="../charts/chart805.xml"/><Relationship Id="rId12" Type="http://schemas.openxmlformats.org/officeDocument/2006/relationships/chart" Target="../charts/chart732.xml"/><Relationship Id="rId17" Type="http://schemas.openxmlformats.org/officeDocument/2006/relationships/chart" Target="../charts/chart737.xml"/><Relationship Id="rId33" Type="http://schemas.openxmlformats.org/officeDocument/2006/relationships/chart" Target="../charts/chart753.xml"/><Relationship Id="rId38" Type="http://schemas.openxmlformats.org/officeDocument/2006/relationships/chart" Target="../charts/chart758.xml"/><Relationship Id="rId59" Type="http://schemas.openxmlformats.org/officeDocument/2006/relationships/chart" Target="../charts/chart779.xml"/><Relationship Id="rId103" Type="http://schemas.openxmlformats.org/officeDocument/2006/relationships/chart" Target="../charts/chart823.xml"/><Relationship Id="rId108" Type="http://schemas.openxmlformats.org/officeDocument/2006/relationships/chart" Target="../charts/chart828.xml"/><Relationship Id="rId54" Type="http://schemas.openxmlformats.org/officeDocument/2006/relationships/chart" Target="../charts/chart774.xml"/><Relationship Id="rId70" Type="http://schemas.openxmlformats.org/officeDocument/2006/relationships/chart" Target="../charts/chart790.xml"/><Relationship Id="rId75" Type="http://schemas.openxmlformats.org/officeDocument/2006/relationships/chart" Target="../charts/chart795.xml"/><Relationship Id="rId91" Type="http://schemas.openxmlformats.org/officeDocument/2006/relationships/chart" Target="../charts/chart811.xml"/><Relationship Id="rId96" Type="http://schemas.openxmlformats.org/officeDocument/2006/relationships/chart" Target="../charts/chart816.xml"/><Relationship Id="rId1" Type="http://schemas.openxmlformats.org/officeDocument/2006/relationships/chart" Target="../charts/chart721.xml"/><Relationship Id="rId6" Type="http://schemas.openxmlformats.org/officeDocument/2006/relationships/chart" Target="../charts/chart726.xml"/><Relationship Id="rId23" Type="http://schemas.openxmlformats.org/officeDocument/2006/relationships/chart" Target="../charts/chart743.xml"/><Relationship Id="rId28" Type="http://schemas.openxmlformats.org/officeDocument/2006/relationships/chart" Target="../charts/chart748.xml"/><Relationship Id="rId49" Type="http://schemas.openxmlformats.org/officeDocument/2006/relationships/chart" Target="../charts/chart769.xml"/><Relationship Id="rId114" Type="http://schemas.openxmlformats.org/officeDocument/2006/relationships/chart" Target="../charts/chart834.xml"/><Relationship Id="rId119" Type="http://schemas.openxmlformats.org/officeDocument/2006/relationships/chart" Target="../charts/chart839.xml"/><Relationship Id="rId10" Type="http://schemas.openxmlformats.org/officeDocument/2006/relationships/chart" Target="../charts/chart730.xml"/><Relationship Id="rId31" Type="http://schemas.openxmlformats.org/officeDocument/2006/relationships/chart" Target="../charts/chart751.xml"/><Relationship Id="rId44" Type="http://schemas.openxmlformats.org/officeDocument/2006/relationships/chart" Target="../charts/chart764.xml"/><Relationship Id="rId52" Type="http://schemas.openxmlformats.org/officeDocument/2006/relationships/chart" Target="../charts/chart772.xml"/><Relationship Id="rId60" Type="http://schemas.openxmlformats.org/officeDocument/2006/relationships/chart" Target="../charts/chart780.xml"/><Relationship Id="rId65" Type="http://schemas.openxmlformats.org/officeDocument/2006/relationships/chart" Target="../charts/chart785.xml"/><Relationship Id="rId73" Type="http://schemas.openxmlformats.org/officeDocument/2006/relationships/chart" Target="../charts/chart793.xml"/><Relationship Id="rId78" Type="http://schemas.openxmlformats.org/officeDocument/2006/relationships/chart" Target="../charts/chart798.xml"/><Relationship Id="rId81" Type="http://schemas.openxmlformats.org/officeDocument/2006/relationships/chart" Target="../charts/chart801.xml"/><Relationship Id="rId86" Type="http://schemas.openxmlformats.org/officeDocument/2006/relationships/chart" Target="../charts/chart806.xml"/><Relationship Id="rId94" Type="http://schemas.openxmlformats.org/officeDocument/2006/relationships/chart" Target="../charts/chart814.xml"/><Relationship Id="rId99" Type="http://schemas.openxmlformats.org/officeDocument/2006/relationships/chart" Target="../charts/chart819.xml"/><Relationship Id="rId101" Type="http://schemas.openxmlformats.org/officeDocument/2006/relationships/chart" Target="../charts/chart821.xml"/><Relationship Id="rId4" Type="http://schemas.openxmlformats.org/officeDocument/2006/relationships/chart" Target="../charts/chart724.xml"/><Relationship Id="rId9" Type="http://schemas.openxmlformats.org/officeDocument/2006/relationships/chart" Target="../charts/chart729.xml"/><Relationship Id="rId13" Type="http://schemas.openxmlformats.org/officeDocument/2006/relationships/chart" Target="../charts/chart733.xml"/><Relationship Id="rId18" Type="http://schemas.openxmlformats.org/officeDocument/2006/relationships/chart" Target="../charts/chart738.xml"/><Relationship Id="rId39" Type="http://schemas.openxmlformats.org/officeDocument/2006/relationships/chart" Target="../charts/chart759.xml"/><Relationship Id="rId109" Type="http://schemas.openxmlformats.org/officeDocument/2006/relationships/chart" Target="../charts/chart829.xml"/><Relationship Id="rId34" Type="http://schemas.openxmlformats.org/officeDocument/2006/relationships/chart" Target="../charts/chart754.xml"/><Relationship Id="rId50" Type="http://schemas.openxmlformats.org/officeDocument/2006/relationships/chart" Target="../charts/chart770.xml"/><Relationship Id="rId55" Type="http://schemas.openxmlformats.org/officeDocument/2006/relationships/chart" Target="../charts/chart775.xml"/><Relationship Id="rId76" Type="http://schemas.openxmlformats.org/officeDocument/2006/relationships/chart" Target="../charts/chart796.xml"/><Relationship Id="rId97" Type="http://schemas.openxmlformats.org/officeDocument/2006/relationships/chart" Target="../charts/chart817.xml"/><Relationship Id="rId104" Type="http://schemas.openxmlformats.org/officeDocument/2006/relationships/chart" Target="../charts/chart824.xml"/><Relationship Id="rId120" Type="http://schemas.openxmlformats.org/officeDocument/2006/relationships/chart" Target="../charts/chart840.xml"/><Relationship Id="rId7" Type="http://schemas.openxmlformats.org/officeDocument/2006/relationships/chart" Target="../charts/chart727.xml"/><Relationship Id="rId71" Type="http://schemas.openxmlformats.org/officeDocument/2006/relationships/chart" Target="../charts/chart791.xml"/><Relationship Id="rId92" Type="http://schemas.openxmlformats.org/officeDocument/2006/relationships/chart" Target="../charts/chart812.xml"/><Relationship Id="rId2" Type="http://schemas.openxmlformats.org/officeDocument/2006/relationships/chart" Target="../charts/chart722.xml"/><Relationship Id="rId29" Type="http://schemas.openxmlformats.org/officeDocument/2006/relationships/chart" Target="../charts/chart749.xml"/><Relationship Id="rId24" Type="http://schemas.openxmlformats.org/officeDocument/2006/relationships/chart" Target="../charts/chart744.xml"/><Relationship Id="rId40" Type="http://schemas.openxmlformats.org/officeDocument/2006/relationships/chart" Target="../charts/chart760.xml"/><Relationship Id="rId45" Type="http://schemas.openxmlformats.org/officeDocument/2006/relationships/chart" Target="../charts/chart765.xml"/><Relationship Id="rId66" Type="http://schemas.openxmlformats.org/officeDocument/2006/relationships/chart" Target="../charts/chart786.xml"/><Relationship Id="rId87" Type="http://schemas.openxmlformats.org/officeDocument/2006/relationships/chart" Target="../charts/chart807.xml"/><Relationship Id="rId110" Type="http://schemas.openxmlformats.org/officeDocument/2006/relationships/chart" Target="../charts/chart830.xml"/><Relationship Id="rId115" Type="http://schemas.openxmlformats.org/officeDocument/2006/relationships/chart" Target="../charts/chart835.xml"/><Relationship Id="rId61" Type="http://schemas.openxmlformats.org/officeDocument/2006/relationships/chart" Target="../charts/chart781.xml"/><Relationship Id="rId82" Type="http://schemas.openxmlformats.org/officeDocument/2006/relationships/chart" Target="../charts/chart802.xml"/><Relationship Id="rId19" Type="http://schemas.openxmlformats.org/officeDocument/2006/relationships/chart" Target="../charts/chart739.xml"/><Relationship Id="rId14" Type="http://schemas.openxmlformats.org/officeDocument/2006/relationships/chart" Target="../charts/chart734.xml"/><Relationship Id="rId30" Type="http://schemas.openxmlformats.org/officeDocument/2006/relationships/chart" Target="../charts/chart750.xml"/><Relationship Id="rId35" Type="http://schemas.openxmlformats.org/officeDocument/2006/relationships/chart" Target="../charts/chart755.xml"/><Relationship Id="rId56" Type="http://schemas.openxmlformats.org/officeDocument/2006/relationships/chart" Target="../charts/chart776.xml"/><Relationship Id="rId77" Type="http://schemas.openxmlformats.org/officeDocument/2006/relationships/chart" Target="../charts/chart797.xml"/><Relationship Id="rId100" Type="http://schemas.openxmlformats.org/officeDocument/2006/relationships/chart" Target="../charts/chart820.xml"/><Relationship Id="rId105" Type="http://schemas.openxmlformats.org/officeDocument/2006/relationships/chart" Target="../charts/chart825.xml"/><Relationship Id="rId8" Type="http://schemas.openxmlformats.org/officeDocument/2006/relationships/chart" Target="../charts/chart728.xml"/><Relationship Id="rId51" Type="http://schemas.openxmlformats.org/officeDocument/2006/relationships/chart" Target="../charts/chart771.xml"/><Relationship Id="rId72" Type="http://schemas.openxmlformats.org/officeDocument/2006/relationships/chart" Target="../charts/chart792.xml"/><Relationship Id="rId93" Type="http://schemas.openxmlformats.org/officeDocument/2006/relationships/chart" Target="../charts/chart813.xml"/><Relationship Id="rId98" Type="http://schemas.openxmlformats.org/officeDocument/2006/relationships/chart" Target="../charts/chart818.xml"/><Relationship Id="rId3" Type="http://schemas.openxmlformats.org/officeDocument/2006/relationships/chart" Target="../charts/chart723.xml"/><Relationship Id="rId25" Type="http://schemas.openxmlformats.org/officeDocument/2006/relationships/chart" Target="../charts/chart745.xml"/><Relationship Id="rId46" Type="http://schemas.openxmlformats.org/officeDocument/2006/relationships/chart" Target="../charts/chart766.xml"/><Relationship Id="rId67" Type="http://schemas.openxmlformats.org/officeDocument/2006/relationships/chart" Target="../charts/chart787.xml"/><Relationship Id="rId116" Type="http://schemas.openxmlformats.org/officeDocument/2006/relationships/chart" Target="../charts/chart836.xml"/><Relationship Id="rId20" Type="http://schemas.openxmlformats.org/officeDocument/2006/relationships/chart" Target="../charts/chart740.xml"/><Relationship Id="rId41" Type="http://schemas.openxmlformats.org/officeDocument/2006/relationships/chart" Target="../charts/chart761.xml"/><Relationship Id="rId62" Type="http://schemas.openxmlformats.org/officeDocument/2006/relationships/chart" Target="../charts/chart782.xml"/><Relationship Id="rId83" Type="http://schemas.openxmlformats.org/officeDocument/2006/relationships/chart" Target="../charts/chart803.xml"/><Relationship Id="rId88" Type="http://schemas.openxmlformats.org/officeDocument/2006/relationships/chart" Target="../charts/chart808.xml"/><Relationship Id="rId111" Type="http://schemas.openxmlformats.org/officeDocument/2006/relationships/chart" Target="../charts/chart831.xml"/><Relationship Id="rId15" Type="http://schemas.openxmlformats.org/officeDocument/2006/relationships/chart" Target="../charts/chart735.xml"/><Relationship Id="rId36" Type="http://schemas.openxmlformats.org/officeDocument/2006/relationships/chart" Target="../charts/chart756.xml"/><Relationship Id="rId57" Type="http://schemas.openxmlformats.org/officeDocument/2006/relationships/chart" Target="../charts/chart777.xml"/><Relationship Id="rId106" Type="http://schemas.openxmlformats.org/officeDocument/2006/relationships/chart" Target="../charts/chart826.xml"/></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0</xdr:rowOff>
    </xdr:from>
    <xdr:to>
      <xdr:col>6</xdr:col>
      <xdr:colOff>721178</xdr:colOff>
      <xdr:row>31</xdr:row>
      <xdr:rowOff>68036</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40967</xdr:colOff>
      <xdr:row>11</xdr:row>
      <xdr:rowOff>4446</xdr:rowOff>
    </xdr:from>
    <xdr:to>
      <xdr:col>14</xdr:col>
      <xdr:colOff>266289</xdr:colOff>
      <xdr:row>31</xdr:row>
      <xdr:rowOff>51211</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425626</xdr:colOff>
      <xdr:row>10</xdr:row>
      <xdr:rowOff>180256</xdr:rowOff>
    </xdr:from>
    <xdr:to>
      <xdr:col>21</xdr:col>
      <xdr:colOff>666749</xdr:colOff>
      <xdr:row>31</xdr:row>
      <xdr:rowOff>47844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25452</xdr:colOff>
      <xdr:row>32</xdr:row>
      <xdr:rowOff>17319</xdr:rowOff>
    </xdr:from>
    <xdr:to>
      <xdr:col>6</xdr:col>
      <xdr:colOff>716936</xdr:colOff>
      <xdr:row>52</xdr:row>
      <xdr:rowOff>92177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43999</xdr:colOff>
      <xdr:row>32</xdr:row>
      <xdr:rowOff>22941</xdr:rowOff>
    </xdr:from>
    <xdr:to>
      <xdr:col>14</xdr:col>
      <xdr:colOff>285750</xdr:colOff>
      <xdr:row>52</xdr:row>
      <xdr:rowOff>102419</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421821</xdr:colOff>
      <xdr:row>32</xdr:row>
      <xdr:rowOff>40822</xdr:rowOff>
    </xdr:from>
    <xdr:to>
      <xdr:col>21</xdr:col>
      <xdr:colOff>666749</xdr:colOff>
      <xdr:row>52</xdr:row>
      <xdr:rowOff>81643</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24493</xdr:colOff>
      <xdr:row>53</xdr:row>
      <xdr:rowOff>111796</xdr:rowOff>
    </xdr:from>
    <xdr:to>
      <xdr:col>6</xdr:col>
      <xdr:colOff>707572</xdr:colOff>
      <xdr:row>73</xdr:row>
      <xdr:rowOff>163286</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97328</xdr:colOff>
      <xdr:row>53</xdr:row>
      <xdr:rowOff>91042</xdr:rowOff>
    </xdr:from>
    <xdr:to>
      <xdr:col>14</xdr:col>
      <xdr:colOff>285750</xdr:colOff>
      <xdr:row>73</xdr:row>
      <xdr:rowOff>122465</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435429</xdr:colOff>
      <xdr:row>53</xdr:row>
      <xdr:rowOff>108857</xdr:rowOff>
    </xdr:from>
    <xdr:to>
      <xdr:col>21</xdr:col>
      <xdr:colOff>571499</xdr:colOff>
      <xdr:row>73</xdr:row>
      <xdr:rowOff>108857</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24493</xdr:colOff>
      <xdr:row>74</xdr:row>
      <xdr:rowOff>148689</xdr:rowOff>
    </xdr:from>
    <xdr:to>
      <xdr:col>6</xdr:col>
      <xdr:colOff>707571</xdr:colOff>
      <xdr:row>94</xdr:row>
      <xdr:rowOff>27214</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87085</xdr:colOff>
      <xdr:row>74</xdr:row>
      <xdr:rowOff>162297</xdr:rowOff>
    </xdr:from>
    <xdr:to>
      <xdr:col>14</xdr:col>
      <xdr:colOff>272144</xdr:colOff>
      <xdr:row>94</xdr:row>
      <xdr:rowOff>40821</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454479</xdr:colOff>
      <xdr:row>74</xdr:row>
      <xdr:rowOff>175902</xdr:rowOff>
    </xdr:from>
    <xdr:to>
      <xdr:col>21</xdr:col>
      <xdr:colOff>547687</xdr:colOff>
      <xdr:row>94</xdr:row>
      <xdr:rowOff>13606</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27686</xdr:colOff>
      <xdr:row>97</xdr:row>
      <xdr:rowOff>149678</xdr:rowOff>
    </xdr:from>
    <xdr:to>
      <xdr:col>6</xdr:col>
      <xdr:colOff>693964</xdr:colOff>
      <xdr:row>117</xdr:row>
      <xdr:rowOff>13608</xdr:rowOff>
    </xdr:to>
    <xdr:graphicFrame macro="">
      <xdr:nvGraphicFramePr>
        <xdr:cNvPr id="17" name="Gráfico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54429</xdr:colOff>
      <xdr:row>97</xdr:row>
      <xdr:rowOff>149679</xdr:rowOff>
    </xdr:from>
    <xdr:to>
      <xdr:col>14</xdr:col>
      <xdr:colOff>244929</xdr:colOff>
      <xdr:row>116</xdr:row>
      <xdr:rowOff>194582</xdr:rowOff>
    </xdr:to>
    <xdr:graphicFrame macro="">
      <xdr:nvGraphicFramePr>
        <xdr:cNvPr id="18" name="Gráfico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375557</xdr:colOff>
      <xdr:row>97</xdr:row>
      <xdr:rowOff>136072</xdr:rowOff>
    </xdr:from>
    <xdr:to>
      <xdr:col>21</xdr:col>
      <xdr:colOff>353786</xdr:colOff>
      <xdr:row>116</xdr:row>
      <xdr:rowOff>190500</xdr:rowOff>
    </xdr:to>
    <xdr:graphicFrame macro="">
      <xdr:nvGraphicFramePr>
        <xdr:cNvPr id="19" name="Gráfico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32656</xdr:colOff>
      <xdr:row>117</xdr:row>
      <xdr:rowOff>152399</xdr:rowOff>
    </xdr:from>
    <xdr:to>
      <xdr:col>6</xdr:col>
      <xdr:colOff>693964</xdr:colOff>
      <xdr:row>137</xdr:row>
      <xdr:rowOff>27214</xdr:rowOff>
    </xdr:to>
    <xdr:graphicFrame macro="">
      <xdr:nvGraphicFramePr>
        <xdr:cNvPr id="20" name="Gráfico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29936</xdr:colOff>
      <xdr:row>117</xdr:row>
      <xdr:rowOff>168729</xdr:rowOff>
    </xdr:from>
    <xdr:to>
      <xdr:col>14</xdr:col>
      <xdr:colOff>258536</xdr:colOff>
      <xdr:row>137</xdr:row>
      <xdr:rowOff>27215</xdr:rowOff>
    </xdr:to>
    <xdr:graphicFrame macro="">
      <xdr:nvGraphicFramePr>
        <xdr:cNvPr id="21" name="Gráfico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375556</xdr:colOff>
      <xdr:row>117</xdr:row>
      <xdr:rowOff>163284</xdr:rowOff>
    </xdr:from>
    <xdr:to>
      <xdr:col>21</xdr:col>
      <xdr:colOff>367393</xdr:colOff>
      <xdr:row>137</xdr:row>
      <xdr:rowOff>13608</xdr:rowOff>
    </xdr:to>
    <xdr:graphicFrame macro="">
      <xdr:nvGraphicFramePr>
        <xdr:cNvPr id="22" name="Gráfico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32656</xdr:colOff>
      <xdr:row>137</xdr:row>
      <xdr:rowOff>163285</xdr:rowOff>
    </xdr:from>
    <xdr:to>
      <xdr:col>6</xdr:col>
      <xdr:colOff>585106</xdr:colOff>
      <xdr:row>157</xdr:row>
      <xdr:rowOff>13607</xdr:rowOff>
    </xdr:to>
    <xdr:graphicFrame macro="">
      <xdr:nvGraphicFramePr>
        <xdr:cNvPr id="23" name="Gráfico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15090</xdr:colOff>
      <xdr:row>137</xdr:row>
      <xdr:rowOff>153390</xdr:rowOff>
    </xdr:from>
    <xdr:to>
      <xdr:col>14</xdr:col>
      <xdr:colOff>258536</xdr:colOff>
      <xdr:row>157</xdr:row>
      <xdr:rowOff>0</xdr:rowOff>
    </xdr:to>
    <xdr:graphicFrame macro="">
      <xdr:nvGraphicFramePr>
        <xdr:cNvPr id="24" name="Gráfico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394607</xdr:colOff>
      <xdr:row>137</xdr:row>
      <xdr:rowOff>149679</xdr:rowOff>
    </xdr:from>
    <xdr:to>
      <xdr:col>21</xdr:col>
      <xdr:colOff>488374</xdr:colOff>
      <xdr:row>156</xdr:row>
      <xdr:rowOff>200396</xdr:rowOff>
    </xdr:to>
    <xdr:graphicFrame macro="">
      <xdr:nvGraphicFramePr>
        <xdr:cNvPr id="25" name="Gráfico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157</xdr:row>
      <xdr:rowOff>176892</xdr:rowOff>
    </xdr:from>
    <xdr:to>
      <xdr:col>6</xdr:col>
      <xdr:colOff>585107</xdr:colOff>
      <xdr:row>177</xdr:row>
      <xdr:rowOff>23502</xdr:rowOff>
    </xdr:to>
    <xdr:graphicFrame macro="">
      <xdr:nvGraphicFramePr>
        <xdr:cNvPr id="26" name="Gráfico 25">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13607</xdr:colOff>
      <xdr:row>157</xdr:row>
      <xdr:rowOff>176893</xdr:rowOff>
    </xdr:from>
    <xdr:to>
      <xdr:col>14</xdr:col>
      <xdr:colOff>272143</xdr:colOff>
      <xdr:row>177</xdr:row>
      <xdr:rowOff>23503</xdr:rowOff>
    </xdr:to>
    <xdr:graphicFrame macro="">
      <xdr:nvGraphicFramePr>
        <xdr:cNvPr id="27" name="Gráfico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394607</xdr:colOff>
      <xdr:row>157</xdr:row>
      <xdr:rowOff>190500</xdr:rowOff>
    </xdr:from>
    <xdr:to>
      <xdr:col>21</xdr:col>
      <xdr:colOff>503464</xdr:colOff>
      <xdr:row>177</xdr:row>
      <xdr:rowOff>37110</xdr:rowOff>
    </xdr:to>
    <xdr:graphicFrame macro="">
      <xdr:nvGraphicFramePr>
        <xdr:cNvPr id="28" name="Gráfico 27">
          <a:extLst>
            <a:ext uri="{FF2B5EF4-FFF2-40B4-BE49-F238E27FC236}">
              <a16:creationId xmlns:a16="http://schemas.microsoft.com/office/drawing/2014/main" id="{00000000-0008-0000-0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182</xdr:row>
      <xdr:rowOff>27215</xdr:rowOff>
    </xdr:from>
    <xdr:to>
      <xdr:col>6</xdr:col>
      <xdr:colOff>653143</xdr:colOff>
      <xdr:row>201</xdr:row>
      <xdr:rowOff>77932</xdr:rowOff>
    </xdr:to>
    <xdr:graphicFrame macro="">
      <xdr:nvGraphicFramePr>
        <xdr:cNvPr id="29" name="Gráfico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182</xdr:row>
      <xdr:rowOff>27214</xdr:rowOff>
    </xdr:from>
    <xdr:to>
      <xdr:col>14</xdr:col>
      <xdr:colOff>163286</xdr:colOff>
      <xdr:row>201</xdr:row>
      <xdr:rowOff>77931</xdr:rowOff>
    </xdr:to>
    <xdr:graphicFrame macro="">
      <xdr:nvGraphicFramePr>
        <xdr:cNvPr id="30" name="Gráfico 29">
          <a:extLst>
            <a:ext uri="{FF2B5EF4-FFF2-40B4-BE49-F238E27FC236}">
              <a16:creationId xmlns:a16="http://schemas.microsoft.com/office/drawing/2014/main"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299356</xdr:colOff>
      <xdr:row>182</xdr:row>
      <xdr:rowOff>13607</xdr:rowOff>
    </xdr:from>
    <xdr:to>
      <xdr:col>21</xdr:col>
      <xdr:colOff>571498</xdr:colOff>
      <xdr:row>201</xdr:row>
      <xdr:rowOff>64324</xdr:rowOff>
    </xdr:to>
    <xdr:graphicFrame macro="">
      <xdr:nvGraphicFramePr>
        <xdr:cNvPr id="31" name="Gráfico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202</xdr:row>
      <xdr:rowOff>190500</xdr:rowOff>
    </xdr:from>
    <xdr:to>
      <xdr:col>6</xdr:col>
      <xdr:colOff>653143</xdr:colOff>
      <xdr:row>222</xdr:row>
      <xdr:rowOff>37110</xdr:rowOff>
    </xdr:to>
    <xdr:graphicFrame macro="">
      <xdr:nvGraphicFramePr>
        <xdr:cNvPr id="32" name="Gráfico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27214</xdr:colOff>
      <xdr:row>202</xdr:row>
      <xdr:rowOff>176893</xdr:rowOff>
    </xdr:from>
    <xdr:to>
      <xdr:col>14</xdr:col>
      <xdr:colOff>190500</xdr:colOff>
      <xdr:row>222</xdr:row>
      <xdr:rowOff>23503</xdr:rowOff>
    </xdr:to>
    <xdr:graphicFrame macro="">
      <xdr:nvGraphicFramePr>
        <xdr:cNvPr id="33" name="Gráfico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312963</xdr:colOff>
      <xdr:row>202</xdr:row>
      <xdr:rowOff>149678</xdr:rowOff>
    </xdr:from>
    <xdr:to>
      <xdr:col>21</xdr:col>
      <xdr:colOff>619123</xdr:colOff>
      <xdr:row>221</xdr:row>
      <xdr:rowOff>200395</xdr:rowOff>
    </xdr:to>
    <xdr:graphicFrame macro="">
      <xdr:nvGraphicFramePr>
        <xdr:cNvPr id="34" name="Gráfico 33">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40822</xdr:colOff>
      <xdr:row>223</xdr:row>
      <xdr:rowOff>176893</xdr:rowOff>
    </xdr:from>
    <xdr:to>
      <xdr:col>6</xdr:col>
      <xdr:colOff>693965</xdr:colOff>
      <xdr:row>243</xdr:row>
      <xdr:rowOff>23503</xdr:rowOff>
    </xdr:to>
    <xdr:graphicFrame macro="">
      <xdr:nvGraphicFramePr>
        <xdr:cNvPr id="35" name="Gráfico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40821</xdr:colOff>
      <xdr:row>223</xdr:row>
      <xdr:rowOff>176893</xdr:rowOff>
    </xdr:from>
    <xdr:to>
      <xdr:col>14</xdr:col>
      <xdr:colOff>204107</xdr:colOff>
      <xdr:row>243</xdr:row>
      <xdr:rowOff>23503</xdr:rowOff>
    </xdr:to>
    <xdr:graphicFrame macro="">
      <xdr:nvGraphicFramePr>
        <xdr:cNvPr id="36" name="Gráfico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326571</xdr:colOff>
      <xdr:row>223</xdr:row>
      <xdr:rowOff>176893</xdr:rowOff>
    </xdr:from>
    <xdr:to>
      <xdr:col>21</xdr:col>
      <xdr:colOff>619124</xdr:colOff>
      <xdr:row>243</xdr:row>
      <xdr:rowOff>23503</xdr:rowOff>
    </xdr:to>
    <xdr:graphicFrame macro="">
      <xdr:nvGraphicFramePr>
        <xdr:cNvPr id="37" name="Gráfico 36">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247</xdr:row>
      <xdr:rowOff>190500</xdr:rowOff>
    </xdr:from>
    <xdr:to>
      <xdr:col>6</xdr:col>
      <xdr:colOff>653143</xdr:colOff>
      <xdr:row>267</xdr:row>
      <xdr:rowOff>37111</xdr:rowOff>
    </xdr:to>
    <xdr:graphicFrame macro="">
      <xdr:nvGraphicFramePr>
        <xdr:cNvPr id="39" name="Gráfico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81642</xdr:colOff>
      <xdr:row>248</xdr:row>
      <xdr:rowOff>0</xdr:rowOff>
    </xdr:from>
    <xdr:to>
      <xdr:col>14</xdr:col>
      <xdr:colOff>244928</xdr:colOff>
      <xdr:row>267</xdr:row>
      <xdr:rowOff>50718</xdr:rowOff>
    </xdr:to>
    <xdr:graphicFrame macro="">
      <xdr:nvGraphicFramePr>
        <xdr:cNvPr id="40" name="Gráfico 39">
          <a:extLst>
            <a:ext uri="{FF2B5EF4-FFF2-40B4-BE49-F238E27FC236}">
              <a16:creationId xmlns:a16="http://schemas.microsoft.com/office/drawing/2014/main"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367393</xdr:colOff>
      <xdr:row>248</xdr:row>
      <xdr:rowOff>0</xdr:rowOff>
    </xdr:from>
    <xdr:to>
      <xdr:col>21</xdr:col>
      <xdr:colOff>381000</xdr:colOff>
      <xdr:row>267</xdr:row>
      <xdr:rowOff>50717</xdr:rowOff>
    </xdr:to>
    <xdr:graphicFrame macro="">
      <xdr:nvGraphicFramePr>
        <xdr:cNvPr id="41" name="Gráfico 40">
          <a:extLst>
            <a:ext uri="{FF2B5EF4-FFF2-40B4-BE49-F238E27FC236}">
              <a16:creationId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267</xdr:row>
      <xdr:rowOff>176893</xdr:rowOff>
    </xdr:from>
    <xdr:to>
      <xdr:col>6</xdr:col>
      <xdr:colOff>653143</xdr:colOff>
      <xdr:row>287</xdr:row>
      <xdr:rowOff>23504</xdr:rowOff>
    </xdr:to>
    <xdr:graphicFrame macro="">
      <xdr:nvGraphicFramePr>
        <xdr:cNvPr id="42" name="Gráfico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54428</xdr:colOff>
      <xdr:row>267</xdr:row>
      <xdr:rowOff>190500</xdr:rowOff>
    </xdr:from>
    <xdr:to>
      <xdr:col>14</xdr:col>
      <xdr:colOff>217714</xdr:colOff>
      <xdr:row>287</xdr:row>
      <xdr:rowOff>37111</xdr:rowOff>
    </xdr:to>
    <xdr:graphicFrame macro="">
      <xdr:nvGraphicFramePr>
        <xdr:cNvPr id="43" name="Gráfico 42">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367393</xdr:colOff>
      <xdr:row>268</xdr:row>
      <xdr:rowOff>0</xdr:rowOff>
    </xdr:from>
    <xdr:to>
      <xdr:col>21</xdr:col>
      <xdr:colOff>381000</xdr:colOff>
      <xdr:row>287</xdr:row>
      <xdr:rowOff>50717</xdr:rowOff>
    </xdr:to>
    <xdr:graphicFrame macro="">
      <xdr:nvGraphicFramePr>
        <xdr:cNvPr id="44" name="Gráfico 4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122464</xdr:colOff>
      <xdr:row>287</xdr:row>
      <xdr:rowOff>136072</xdr:rowOff>
    </xdr:from>
    <xdr:to>
      <xdr:col>6</xdr:col>
      <xdr:colOff>639536</xdr:colOff>
      <xdr:row>306</xdr:row>
      <xdr:rowOff>186788</xdr:rowOff>
    </xdr:to>
    <xdr:graphicFrame macro="">
      <xdr:nvGraphicFramePr>
        <xdr:cNvPr id="45" name="Gráfico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47625</xdr:colOff>
      <xdr:row>287</xdr:row>
      <xdr:rowOff>190500</xdr:rowOff>
    </xdr:from>
    <xdr:to>
      <xdr:col>14</xdr:col>
      <xdr:colOff>200706</xdr:colOff>
      <xdr:row>307</xdr:row>
      <xdr:rowOff>26906</xdr:rowOff>
    </xdr:to>
    <xdr:graphicFrame macro="">
      <xdr:nvGraphicFramePr>
        <xdr:cNvPr id="47" name="Gráfico 46">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309563</xdr:colOff>
      <xdr:row>287</xdr:row>
      <xdr:rowOff>190499</xdr:rowOff>
    </xdr:from>
    <xdr:to>
      <xdr:col>21</xdr:col>
      <xdr:colOff>329974</xdr:colOff>
      <xdr:row>307</xdr:row>
      <xdr:rowOff>26905</xdr:rowOff>
    </xdr:to>
    <xdr:graphicFrame macro="">
      <xdr:nvGraphicFramePr>
        <xdr:cNvPr id="48" name="Gráfico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112260</xdr:colOff>
      <xdr:row>308</xdr:row>
      <xdr:rowOff>0</xdr:rowOff>
    </xdr:from>
    <xdr:to>
      <xdr:col>6</xdr:col>
      <xdr:colOff>625929</xdr:colOff>
      <xdr:row>326</xdr:row>
      <xdr:rowOff>169781</xdr:rowOff>
    </xdr:to>
    <xdr:graphicFrame macro="">
      <xdr:nvGraphicFramePr>
        <xdr:cNvPr id="49" name="Gráfico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23812</xdr:colOff>
      <xdr:row>308</xdr:row>
      <xdr:rowOff>23813</xdr:rowOff>
    </xdr:from>
    <xdr:to>
      <xdr:col>14</xdr:col>
      <xdr:colOff>176893</xdr:colOff>
      <xdr:row>326</xdr:row>
      <xdr:rowOff>193593</xdr:rowOff>
    </xdr:to>
    <xdr:graphicFrame macro="">
      <xdr:nvGraphicFramePr>
        <xdr:cNvPr id="50" name="Gráfico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333375</xdr:colOff>
      <xdr:row>308</xdr:row>
      <xdr:rowOff>23813</xdr:rowOff>
    </xdr:from>
    <xdr:to>
      <xdr:col>21</xdr:col>
      <xdr:colOff>353786</xdr:colOff>
      <xdr:row>326</xdr:row>
      <xdr:rowOff>193593</xdr:rowOff>
    </xdr:to>
    <xdr:graphicFrame macro="">
      <xdr:nvGraphicFramePr>
        <xdr:cNvPr id="51" name="Gráfico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122464</xdr:colOff>
      <xdr:row>330</xdr:row>
      <xdr:rowOff>163286</xdr:rowOff>
    </xdr:from>
    <xdr:to>
      <xdr:col>6</xdr:col>
      <xdr:colOff>639536</xdr:colOff>
      <xdr:row>350</xdr:row>
      <xdr:rowOff>9897</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27215</xdr:colOff>
      <xdr:row>330</xdr:row>
      <xdr:rowOff>176892</xdr:rowOff>
    </xdr:from>
    <xdr:to>
      <xdr:col>14</xdr:col>
      <xdr:colOff>190501</xdr:colOff>
      <xdr:row>350</xdr:row>
      <xdr:rowOff>23502</xdr:rowOff>
    </xdr:to>
    <xdr:graphicFrame macro="">
      <xdr:nvGraphicFramePr>
        <xdr:cNvPr id="56" name="Gráfico 55">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340179</xdr:colOff>
      <xdr:row>330</xdr:row>
      <xdr:rowOff>163285</xdr:rowOff>
    </xdr:from>
    <xdr:to>
      <xdr:col>21</xdr:col>
      <xdr:colOff>353786</xdr:colOff>
      <xdr:row>350</xdr:row>
      <xdr:rowOff>9895</xdr:rowOff>
    </xdr:to>
    <xdr:graphicFrame macro="">
      <xdr:nvGraphicFramePr>
        <xdr:cNvPr id="57" name="Gráfico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122463</xdr:colOff>
      <xdr:row>350</xdr:row>
      <xdr:rowOff>136071</xdr:rowOff>
    </xdr:from>
    <xdr:to>
      <xdr:col>6</xdr:col>
      <xdr:colOff>639535</xdr:colOff>
      <xdr:row>369</xdr:row>
      <xdr:rowOff>186789</xdr:rowOff>
    </xdr:to>
    <xdr:graphicFrame macro="">
      <xdr:nvGraphicFramePr>
        <xdr:cNvPr id="58" name="Gráfico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27214</xdr:colOff>
      <xdr:row>350</xdr:row>
      <xdr:rowOff>136070</xdr:rowOff>
    </xdr:from>
    <xdr:to>
      <xdr:col>14</xdr:col>
      <xdr:colOff>190500</xdr:colOff>
      <xdr:row>369</xdr:row>
      <xdr:rowOff>186788</xdr:rowOff>
    </xdr:to>
    <xdr:graphicFrame macro="">
      <xdr:nvGraphicFramePr>
        <xdr:cNvPr id="59" name="Gráfico 58">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326571</xdr:colOff>
      <xdr:row>350</xdr:row>
      <xdr:rowOff>149677</xdr:rowOff>
    </xdr:from>
    <xdr:to>
      <xdr:col>21</xdr:col>
      <xdr:colOff>340178</xdr:colOff>
      <xdr:row>369</xdr:row>
      <xdr:rowOff>200395</xdr:rowOff>
    </xdr:to>
    <xdr:graphicFrame macro="">
      <xdr:nvGraphicFramePr>
        <xdr:cNvPr id="60" name="Gráfico 59">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108856</xdr:colOff>
      <xdr:row>370</xdr:row>
      <xdr:rowOff>122465</xdr:rowOff>
    </xdr:from>
    <xdr:to>
      <xdr:col>6</xdr:col>
      <xdr:colOff>625928</xdr:colOff>
      <xdr:row>389</xdr:row>
      <xdr:rowOff>173182</xdr:rowOff>
    </xdr:to>
    <xdr:graphicFrame macro="">
      <xdr:nvGraphicFramePr>
        <xdr:cNvPr id="61" name="Gráfico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95250</xdr:colOff>
      <xdr:row>394</xdr:row>
      <xdr:rowOff>108856</xdr:rowOff>
    </xdr:from>
    <xdr:to>
      <xdr:col>6</xdr:col>
      <xdr:colOff>612322</xdr:colOff>
      <xdr:row>413</xdr:row>
      <xdr:rowOff>159573</xdr:rowOff>
    </xdr:to>
    <xdr:graphicFrame macro="">
      <xdr:nvGraphicFramePr>
        <xdr:cNvPr id="62" name="Gráfico 61">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13607</xdr:colOff>
      <xdr:row>394</xdr:row>
      <xdr:rowOff>122463</xdr:rowOff>
    </xdr:from>
    <xdr:to>
      <xdr:col>14</xdr:col>
      <xdr:colOff>176893</xdr:colOff>
      <xdr:row>413</xdr:row>
      <xdr:rowOff>173180</xdr:rowOff>
    </xdr:to>
    <xdr:graphicFrame macro="">
      <xdr:nvGraphicFramePr>
        <xdr:cNvPr id="63" name="Gráfico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312964</xdr:colOff>
      <xdr:row>394</xdr:row>
      <xdr:rowOff>136070</xdr:rowOff>
    </xdr:from>
    <xdr:to>
      <xdr:col>21</xdr:col>
      <xdr:colOff>326571</xdr:colOff>
      <xdr:row>413</xdr:row>
      <xdr:rowOff>186787</xdr:rowOff>
    </xdr:to>
    <xdr:graphicFrame macro="">
      <xdr:nvGraphicFramePr>
        <xdr:cNvPr id="64" name="Gráfico 63">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95250</xdr:colOff>
      <xdr:row>414</xdr:row>
      <xdr:rowOff>122464</xdr:rowOff>
    </xdr:from>
    <xdr:to>
      <xdr:col>6</xdr:col>
      <xdr:colOff>612322</xdr:colOff>
      <xdr:row>433</xdr:row>
      <xdr:rowOff>173182</xdr:rowOff>
    </xdr:to>
    <xdr:graphicFrame macro="">
      <xdr:nvGraphicFramePr>
        <xdr:cNvPr id="65" name="Gráfico 64">
          <a:extLst>
            <a:ext uri="{FF2B5EF4-FFF2-40B4-BE49-F238E27FC236}">
              <a16:creationId xmlns:a16="http://schemas.microsoft.com/office/drawing/2014/main" id="{00000000-0008-0000-03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748392</xdr:colOff>
      <xdr:row>414</xdr:row>
      <xdr:rowOff>122464</xdr:rowOff>
    </xdr:from>
    <xdr:to>
      <xdr:col>14</xdr:col>
      <xdr:colOff>149678</xdr:colOff>
      <xdr:row>433</xdr:row>
      <xdr:rowOff>173182</xdr:rowOff>
    </xdr:to>
    <xdr:graphicFrame macro="">
      <xdr:nvGraphicFramePr>
        <xdr:cNvPr id="66" name="Gráfico 65">
          <a:extLst>
            <a:ext uri="{FF2B5EF4-FFF2-40B4-BE49-F238E27FC236}">
              <a16:creationId xmlns:a16="http://schemas.microsoft.com/office/drawing/2014/main" id="{00000000-0008-0000-03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299357</xdr:colOff>
      <xdr:row>414</xdr:row>
      <xdr:rowOff>108857</xdr:rowOff>
    </xdr:from>
    <xdr:to>
      <xdr:col>21</xdr:col>
      <xdr:colOff>312964</xdr:colOff>
      <xdr:row>433</xdr:row>
      <xdr:rowOff>159575</xdr:rowOff>
    </xdr:to>
    <xdr:graphicFrame macro="">
      <xdr:nvGraphicFramePr>
        <xdr:cNvPr id="68" name="Gráfico 67">
          <a:extLst>
            <a:ext uri="{FF2B5EF4-FFF2-40B4-BE49-F238E27FC236}">
              <a16:creationId xmlns:a16="http://schemas.microsoft.com/office/drawing/2014/main" id="{00000000-0008-0000-0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95249</xdr:colOff>
      <xdr:row>434</xdr:row>
      <xdr:rowOff>95250</xdr:rowOff>
    </xdr:from>
    <xdr:to>
      <xdr:col>6</xdr:col>
      <xdr:colOff>612321</xdr:colOff>
      <xdr:row>452</xdr:row>
      <xdr:rowOff>132361</xdr:rowOff>
    </xdr:to>
    <xdr:graphicFrame macro="">
      <xdr:nvGraphicFramePr>
        <xdr:cNvPr id="69" name="Gráfico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13607</xdr:colOff>
      <xdr:row>434</xdr:row>
      <xdr:rowOff>68035</xdr:rowOff>
    </xdr:from>
    <xdr:to>
      <xdr:col>14</xdr:col>
      <xdr:colOff>176893</xdr:colOff>
      <xdr:row>452</xdr:row>
      <xdr:rowOff>105146</xdr:rowOff>
    </xdr:to>
    <xdr:graphicFrame macro="">
      <xdr:nvGraphicFramePr>
        <xdr:cNvPr id="70" name="Gráfico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9525</xdr:colOff>
      <xdr:row>11</xdr:row>
      <xdr:rowOff>0</xdr:rowOff>
    </xdr:from>
    <xdr:to>
      <xdr:col>30</xdr:col>
      <xdr:colOff>721178</xdr:colOff>
      <xdr:row>31</xdr:row>
      <xdr:rowOff>68036</xdr:rowOff>
    </xdr:to>
    <xdr:graphicFrame macro="">
      <xdr:nvGraphicFramePr>
        <xdr:cNvPr id="89" name="Gráfico 88">
          <a:extLst>
            <a:ext uri="{FF2B5EF4-FFF2-40B4-BE49-F238E27FC236}">
              <a16:creationId xmlns:a16="http://schemas.microsoft.com/office/drawing/2014/main" id="{00000000-0008-0000-03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40967</xdr:colOff>
      <xdr:row>11</xdr:row>
      <xdr:rowOff>4446</xdr:rowOff>
    </xdr:from>
    <xdr:to>
      <xdr:col>38</xdr:col>
      <xdr:colOff>266289</xdr:colOff>
      <xdr:row>31</xdr:row>
      <xdr:rowOff>51211</xdr:rowOff>
    </xdr:to>
    <xdr:graphicFrame macro="">
      <xdr:nvGraphicFramePr>
        <xdr:cNvPr id="90" name="Gráfico 89">
          <a:extLst>
            <a:ext uri="{FF2B5EF4-FFF2-40B4-BE49-F238E27FC236}">
              <a16:creationId xmlns:a16="http://schemas.microsoft.com/office/drawing/2014/main" id="{00000000-0008-0000-03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425626</xdr:colOff>
      <xdr:row>10</xdr:row>
      <xdr:rowOff>180256</xdr:rowOff>
    </xdr:from>
    <xdr:to>
      <xdr:col>45</xdr:col>
      <xdr:colOff>666749</xdr:colOff>
      <xdr:row>31</xdr:row>
      <xdr:rowOff>47844</xdr:rowOff>
    </xdr:to>
    <xdr:graphicFrame macro="">
      <xdr:nvGraphicFramePr>
        <xdr:cNvPr id="91" name="Gráfico 90">
          <a:extLst>
            <a:ext uri="{FF2B5EF4-FFF2-40B4-BE49-F238E27FC236}">
              <a16:creationId xmlns:a16="http://schemas.microsoft.com/office/drawing/2014/main" id="{00000000-0008-0000-03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25452</xdr:colOff>
      <xdr:row>32</xdr:row>
      <xdr:rowOff>17319</xdr:rowOff>
    </xdr:from>
    <xdr:to>
      <xdr:col>30</xdr:col>
      <xdr:colOff>716936</xdr:colOff>
      <xdr:row>52</xdr:row>
      <xdr:rowOff>92177</xdr:rowOff>
    </xdr:to>
    <xdr:graphicFrame macro="">
      <xdr:nvGraphicFramePr>
        <xdr:cNvPr id="92" name="Gráfico 91">
          <a:extLst>
            <a:ext uri="{FF2B5EF4-FFF2-40B4-BE49-F238E27FC236}">
              <a16:creationId xmlns:a16="http://schemas.microsoft.com/office/drawing/2014/main" id="{00000000-0008-0000-03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43999</xdr:colOff>
      <xdr:row>32</xdr:row>
      <xdr:rowOff>22941</xdr:rowOff>
    </xdr:from>
    <xdr:to>
      <xdr:col>38</xdr:col>
      <xdr:colOff>285750</xdr:colOff>
      <xdr:row>52</xdr:row>
      <xdr:rowOff>102419</xdr:rowOff>
    </xdr:to>
    <xdr:graphicFrame macro="">
      <xdr:nvGraphicFramePr>
        <xdr:cNvPr id="93" name="Gráfico 92">
          <a:extLst>
            <a:ext uri="{FF2B5EF4-FFF2-40B4-BE49-F238E27FC236}">
              <a16:creationId xmlns:a16="http://schemas.microsoft.com/office/drawing/2014/main" id="{00000000-0008-0000-03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421821</xdr:colOff>
      <xdr:row>32</xdr:row>
      <xdr:rowOff>40822</xdr:rowOff>
    </xdr:from>
    <xdr:to>
      <xdr:col>45</xdr:col>
      <xdr:colOff>666749</xdr:colOff>
      <xdr:row>52</xdr:row>
      <xdr:rowOff>81643</xdr:rowOff>
    </xdr:to>
    <xdr:graphicFrame macro="">
      <xdr:nvGraphicFramePr>
        <xdr:cNvPr id="94" name="Gráfico 93">
          <a:extLst>
            <a:ext uri="{FF2B5EF4-FFF2-40B4-BE49-F238E27FC236}">
              <a16:creationId xmlns:a16="http://schemas.microsoft.com/office/drawing/2014/main" id="{00000000-0008-0000-03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24493</xdr:colOff>
      <xdr:row>53</xdr:row>
      <xdr:rowOff>111796</xdr:rowOff>
    </xdr:from>
    <xdr:to>
      <xdr:col>30</xdr:col>
      <xdr:colOff>707572</xdr:colOff>
      <xdr:row>73</xdr:row>
      <xdr:rowOff>163286</xdr:rowOff>
    </xdr:to>
    <xdr:graphicFrame macro="">
      <xdr:nvGraphicFramePr>
        <xdr:cNvPr id="95" name="Gráfico 94">
          <a:extLst>
            <a:ext uri="{FF2B5EF4-FFF2-40B4-BE49-F238E27FC236}">
              <a16:creationId xmlns:a16="http://schemas.microsoft.com/office/drawing/2014/main" id="{00000000-0008-0000-03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97328</xdr:colOff>
      <xdr:row>53</xdr:row>
      <xdr:rowOff>91042</xdr:rowOff>
    </xdr:from>
    <xdr:to>
      <xdr:col>38</xdr:col>
      <xdr:colOff>285750</xdr:colOff>
      <xdr:row>73</xdr:row>
      <xdr:rowOff>122465</xdr:rowOff>
    </xdr:to>
    <xdr:graphicFrame macro="">
      <xdr:nvGraphicFramePr>
        <xdr:cNvPr id="96" name="Gráfico 95">
          <a:extLst>
            <a:ext uri="{FF2B5EF4-FFF2-40B4-BE49-F238E27FC236}">
              <a16:creationId xmlns:a16="http://schemas.microsoft.com/office/drawing/2014/main" id="{00000000-0008-0000-03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435429</xdr:colOff>
      <xdr:row>53</xdr:row>
      <xdr:rowOff>108857</xdr:rowOff>
    </xdr:from>
    <xdr:to>
      <xdr:col>45</xdr:col>
      <xdr:colOff>571499</xdr:colOff>
      <xdr:row>73</xdr:row>
      <xdr:rowOff>108857</xdr:rowOff>
    </xdr:to>
    <xdr:graphicFrame macro="">
      <xdr:nvGraphicFramePr>
        <xdr:cNvPr id="97" name="Gráfico 96">
          <a:extLst>
            <a:ext uri="{FF2B5EF4-FFF2-40B4-BE49-F238E27FC236}">
              <a16:creationId xmlns:a16="http://schemas.microsoft.com/office/drawing/2014/main" id="{00000000-0008-0000-03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24493</xdr:colOff>
      <xdr:row>74</xdr:row>
      <xdr:rowOff>148689</xdr:rowOff>
    </xdr:from>
    <xdr:to>
      <xdr:col>30</xdr:col>
      <xdr:colOff>707571</xdr:colOff>
      <xdr:row>94</xdr:row>
      <xdr:rowOff>27214</xdr:rowOff>
    </xdr:to>
    <xdr:graphicFrame macro="">
      <xdr:nvGraphicFramePr>
        <xdr:cNvPr id="98" name="Gráfico 97">
          <a:extLst>
            <a:ext uri="{FF2B5EF4-FFF2-40B4-BE49-F238E27FC236}">
              <a16:creationId xmlns:a16="http://schemas.microsoft.com/office/drawing/2014/main" id="{00000000-0008-0000-03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87085</xdr:colOff>
      <xdr:row>74</xdr:row>
      <xdr:rowOff>162297</xdr:rowOff>
    </xdr:from>
    <xdr:to>
      <xdr:col>38</xdr:col>
      <xdr:colOff>272144</xdr:colOff>
      <xdr:row>94</xdr:row>
      <xdr:rowOff>40821</xdr:rowOff>
    </xdr:to>
    <xdr:graphicFrame macro="">
      <xdr:nvGraphicFramePr>
        <xdr:cNvPr id="99" name="Gráfico 98">
          <a:extLst>
            <a:ext uri="{FF2B5EF4-FFF2-40B4-BE49-F238E27FC236}">
              <a16:creationId xmlns:a16="http://schemas.microsoft.com/office/drawing/2014/main" id="{00000000-0008-0000-03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454479</xdr:colOff>
      <xdr:row>74</xdr:row>
      <xdr:rowOff>175902</xdr:rowOff>
    </xdr:from>
    <xdr:to>
      <xdr:col>45</xdr:col>
      <xdr:colOff>547687</xdr:colOff>
      <xdr:row>94</xdr:row>
      <xdr:rowOff>13606</xdr:rowOff>
    </xdr:to>
    <xdr:graphicFrame macro="">
      <xdr:nvGraphicFramePr>
        <xdr:cNvPr id="100" name="Gráfico 99">
          <a:extLst>
            <a:ext uri="{FF2B5EF4-FFF2-40B4-BE49-F238E27FC236}">
              <a16:creationId xmlns:a16="http://schemas.microsoft.com/office/drawing/2014/main" id="{00000000-0008-0000-03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27686</xdr:colOff>
      <xdr:row>97</xdr:row>
      <xdr:rowOff>149678</xdr:rowOff>
    </xdr:from>
    <xdr:to>
      <xdr:col>30</xdr:col>
      <xdr:colOff>693964</xdr:colOff>
      <xdr:row>117</xdr:row>
      <xdr:rowOff>13608</xdr:rowOff>
    </xdr:to>
    <xdr:graphicFrame macro="">
      <xdr:nvGraphicFramePr>
        <xdr:cNvPr id="101" name="Gráfico 100">
          <a:extLst>
            <a:ext uri="{FF2B5EF4-FFF2-40B4-BE49-F238E27FC236}">
              <a16:creationId xmlns:a16="http://schemas.microsoft.com/office/drawing/2014/main" id="{00000000-0008-0000-03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54429</xdr:colOff>
      <xdr:row>97</xdr:row>
      <xdr:rowOff>149679</xdr:rowOff>
    </xdr:from>
    <xdr:to>
      <xdr:col>38</xdr:col>
      <xdr:colOff>244929</xdr:colOff>
      <xdr:row>116</xdr:row>
      <xdr:rowOff>194582</xdr:rowOff>
    </xdr:to>
    <xdr:graphicFrame macro="">
      <xdr:nvGraphicFramePr>
        <xdr:cNvPr id="102" name="Gráfico 101">
          <a:extLst>
            <a:ext uri="{FF2B5EF4-FFF2-40B4-BE49-F238E27FC236}">
              <a16:creationId xmlns:a16="http://schemas.microsoft.com/office/drawing/2014/main" id="{00000000-0008-0000-03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375557</xdr:colOff>
      <xdr:row>97</xdr:row>
      <xdr:rowOff>136072</xdr:rowOff>
    </xdr:from>
    <xdr:to>
      <xdr:col>45</xdr:col>
      <xdr:colOff>353786</xdr:colOff>
      <xdr:row>116</xdr:row>
      <xdr:rowOff>190500</xdr:rowOff>
    </xdr:to>
    <xdr:graphicFrame macro="">
      <xdr:nvGraphicFramePr>
        <xdr:cNvPr id="103" name="Gráfico 102">
          <a:extLst>
            <a:ext uri="{FF2B5EF4-FFF2-40B4-BE49-F238E27FC236}">
              <a16:creationId xmlns:a16="http://schemas.microsoft.com/office/drawing/2014/main" id="{00000000-0008-0000-03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32656</xdr:colOff>
      <xdr:row>117</xdr:row>
      <xdr:rowOff>152399</xdr:rowOff>
    </xdr:from>
    <xdr:to>
      <xdr:col>30</xdr:col>
      <xdr:colOff>693964</xdr:colOff>
      <xdr:row>137</xdr:row>
      <xdr:rowOff>27214</xdr:rowOff>
    </xdr:to>
    <xdr:graphicFrame macro="">
      <xdr:nvGraphicFramePr>
        <xdr:cNvPr id="104" name="Gráfico 103">
          <a:extLst>
            <a:ext uri="{FF2B5EF4-FFF2-40B4-BE49-F238E27FC236}">
              <a16:creationId xmlns:a16="http://schemas.microsoft.com/office/drawing/2014/main" id="{00000000-0008-0000-03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29936</xdr:colOff>
      <xdr:row>117</xdr:row>
      <xdr:rowOff>168729</xdr:rowOff>
    </xdr:from>
    <xdr:to>
      <xdr:col>38</xdr:col>
      <xdr:colOff>258536</xdr:colOff>
      <xdr:row>137</xdr:row>
      <xdr:rowOff>27215</xdr:rowOff>
    </xdr:to>
    <xdr:graphicFrame macro="">
      <xdr:nvGraphicFramePr>
        <xdr:cNvPr id="105" name="Gráfico 104">
          <a:extLst>
            <a:ext uri="{FF2B5EF4-FFF2-40B4-BE49-F238E27FC236}">
              <a16:creationId xmlns:a16="http://schemas.microsoft.com/office/drawing/2014/main" id="{00000000-0008-0000-03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375556</xdr:colOff>
      <xdr:row>117</xdr:row>
      <xdr:rowOff>163284</xdr:rowOff>
    </xdr:from>
    <xdr:to>
      <xdr:col>45</xdr:col>
      <xdr:colOff>367393</xdr:colOff>
      <xdr:row>137</xdr:row>
      <xdr:rowOff>13608</xdr:rowOff>
    </xdr:to>
    <xdr:graphicFrame macro="">
      <xdr:nvGraphicFramePr>
        <xdr:cNvPr id="106" name="Gráfico 105">
          <a:extLst>
            <a:ext uri="{FF2B5EF4-FFF2-40B4-BE49-F238E27FC236}">
              <a16:creationId xmlns:a16="http://schemas.microsoft.com/office/drawing/2014/main" id="{00000000-0008-0000-03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32656</xdr:colOff>
      <xdr:row>137</xdr:row>
      <xdr:rowOff>163285</xdr:rowOff>
    </xdr:from>
    <xdr:to>
      <xdr:col>30</xdr:col>
      <xdr:colOff>585106</xdr:colOff>
      <xdr:row>157</xdr:row>
      <xdr:rowOff>13607</xdr:rowOff>
    </xdr:to>
    <xdr:graphicFrame macro="">
      <xdr:nvGraphicFramePr>
        <xdr:cNvPr id="107" name="Gráfico 106">
          <a:extLst>
            <a:ext uri="{FF2B5EF4-FFF2-40B4-BE49-F238E27FC236}">
              <a16:creationId xmlns:a16="http://schemas.microsoft.com/office/drawing/2014/main" id="{00000000-0008-0000-03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15090</xdr:colOff>
      <xdr:row>137</xdr:row>
      <xdr:rowOff>153390</xdr:rowOff>
    </xdr:from>
    <xdr:to>
      <xdr:col>38</xdr:col>
      <xdr:colOff>258536</xdr:colOff>
      <xdr:row>157</xdr:row>
      <xdr:rowOff>0</xdr:rowOff>
    </xdr:to>
    <xdr:graphicFrame macro="">
      <xdr:nvGraphicFramePr>
        <xdr:cNvPr id="108" name="Gráfico 107">
          <a:extLst>
            <a:ext uri="{FF2B5EF4-FFF2-40B4-BE49-F238E27FC236}">
              <a16:creationId xmlns:a16="http://schemas.microsoft.com/office/drawing/2014/main" id="{00000000-0008-0000-03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394607</xdr:colOff>
      <xdr:row>137</xdr:row>
      <xdr:rowOff>149679</xdr:rowOff>
    </xdr:from>
    <xdr:to>
      <xdr:col>45</xdr:col>
      <xdr:colOff>488374</xdr:colOff>
      <xdr:row>156</xdr:row>
      <xdr:rowOff>200396</xdr:rowOff>
    </xdr:to>
    <xdr:graphicFrame macro="">
      <xdr:nvGraphicFramePr>
        <xdr:cNvPr id="109" name="Gráfico 108">
          <a:extLst>
            <a:ext uri="{FF2B5EF4-FFF2-40B4-BE49-F238E27FC236}">
              <a16:creationId xmlns:a16="http://schemas.microsoft.com/office/drawing/2014/main" id="{00000000-0008-0000-03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27215</xdr:colOff>
      <xdr:row>157</xdr:row>
      <xdr:rowOff>176892</xdr:rowOff>
    </xdr:from>
    <xdr:to>
      <xdr:col>30</xdr:col>
      <xdr:colOff>585107</xdr:colOff>
      <xdr:row>177</xdr:row>
      <xdr:rowOff>23502</xdr:rowOff>
    </xdr:to>
    <xdr:graphicFrame macro="">
      <xdr:nvGraphicFramePr>
        <xdr:cNvPr id="110" name="Gráfico 109">
          <a:extLst>
            <a:ext uri="{FF2B5EF4-FFF2-40B4-BE49-F238E27FC236}">
              <a16:creationId xmlns:a16="http://schemas.microsoft.com/office/drawing/2014/main" id="{00000000-0008-0000-03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13607</xdr:colOff>
      <xdr:row>157</xdr:row>
      <xdr:rowOff>176893</xdr:rowOff>
    </xdr:from>
    <xdr:to>
      <xdr:col>38</xdr:col>
      <xdr:colOff>272143</xdr:colOff>
      <xdr:row>177</xdr:row>
      <xdr:rowOff>23503</xdr:rowOff>
    </xdr:to>
    <xdr:graphicFrame macro="">
      <xdr:nvGraphicFramePr>
        <xdr:cNvPr id="111" name="Gráfico 110">
          <a:extLst>
            <a:ext uri="{FF2B5EF4-FFF2-40B4-BE49-F238E27FC236}">
              <a16:creationId xmlns:a16="http://schemas.microsoft.com/office/drawing/2014/main" id="{00000000-0008-0000-03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394607</xdr:colOff>
      <xdr:row>157</xdr:row>
      <xdr:rowOff>190500</xdr:rowOff>
    </xdr:from>
    <xdr:to>
      <xdr:col>45</xdr:col>
      <xdr:colOff>503464</xdr:colOff>
      <xdr:row>177</xdr:row>
      <xdr:rowOff>37110</xdr:rowOff>
    </xdr:to>
    <xdr:graphicFrame macro="">
      <xdr:nvGraphicFramePr>
        <xdr:cNvPr id="112" name="Gráfico 111">
          <a:extLst>
            <a:ext uri="{FF2B5EF4-FFF2-40B4-BE49-F238E27FC236}">
              <a16:creationId xmlns:a16="http://schemas.microsoft.com/office/drawing/2014/main" id="{00000000-0008-0000-03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182</xdr:row>
      <xdr:rowOff>27215</xdr:rowOff>
    </xdr:from>
    <xdr:to>
      <xdr:col>30</xdr:col>
      <xdr:colOff>653143</xdr:colOff>
      <xdr:row>201</xdr:row>
      <xdr:rowOff>77932</xdr:rowOff>
    </xdr:to>
    <xdr:graphicFrame macro="">
      <xdr:nvGraphicFramePr>
        <xdr:cNvPr id="113" name="Gráfico 112">
          <a:extLst>
            <a:ext uri="{FF2B5EF4-FFF2-40B4-BE49-F238E27FC236}">
              <a16:creationId xmlns:a16="http://schemas.microsoft.com/office/drawing/2014/main" id="{00000000-0008-0000-03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0</xdr:colOff>
      <xdr:row>182</xdr:row>
      <xdr:rowOff>27214</xdr:rowOff>
    </xdr:from>
    <xdr:to>
      <xdr:col>38</xdr:col>
      <xdr:colOff>163286</xdr:colOff>
      <xdr:row>201</xdr:row>
      <xdr:rowOff>77931</xdr:rowOff>
    </xdr:to>
    <xdr:graphicFrame macro="">
      <xdr:nvGraphicFramePr>
        <xdr:cNvPr id="114" name="Gráfico 113">
          <a:extLst>
            <a:ext uri="{FF2B5EF4-FFF2-40B4-BE49-F238E27FC236}">
              <a16:creationId xmlns:a16="http://schemas.microsoft.com/office/drawing/2014/main" id="{00000000-0008-0000-03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299356</xdr:colOff>
      <xdr:row>182</xdr:row>
      <xdr:rowOff>13607</xdr:rowOff>
    </xdr:from>
    <xdr:to>
      <xdr:col>45</xdr:col>
      <xdr:colOff>571498</xdr:colOff>
      <xdr:row>201</xdr:row>
      <xdr:rowOff>64324</xdr:rowOff>
    </xdr:to>
    <xdr:graphicFrame macro="">
      <xdr:nvGraphicFramePr>
        <xdr:cNvPr id="115" name="Gráfico 114">
          <a:extLst>
            <a:ext uri="{FF2B5EF4-FFF2-40B4-BE49-F238E27FC236}">
              <a16:creationId xmlns:a16="http://schemas.microsoft.com/office/drawing/2014/main" id="{00000000-0008-0000-03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202</xdr:row>
      <xdr:rowOff>190500</xdr:rowOff>
    </xdr:from>
    <xdr:to>
      <xdr:col>30</xdr:col>
      <xdr:colOff>653143</xdr:colOff>
      <xdr:row>222</xdr:row>
      <xdr:rowOff>37110</xdr:rowOff>
    </xdr:to>
    <xdr:graphicFrame macro="">
      <xdr:nvGraphicFramePr>
        <xdr:cNvPr id="116" name="Gráfico 115">
          <a:extLst>
            <a:ext uri="{FF2B5EF4-FFF2-40B4-BE49-F238E27FC236}">
              <a16:creationId xmlns:a16="http://schemas.microsoft.com/office/drawing/2014/main" id="{00000000-0008-0000-03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27214</xdr:colOff>
      <xdr:row>202</xdr:row>
      <xdr:rowOff>176893</xdr:rowOff>
    </xdr:from>
    <xdr:to>
      <xdr:col>38</xdr:col>
      <xdr:colOff>190500</xdr:colOff>
      <xdr:row>222</xdr:row>
      <xdr:rowOff>23503</xdr:rowOff>
    </xdr:to>
    <xdr:graphicFrame macro="">
      <xdr:nvGraphicFramePr>
        <xdr:cNvPr id="117" name="Gráfico 116">
          <a:extLst>
            <a:ext uri="{FF2B5EF4-FFF2-40B4-BE49-F238E27FC236}">
              <a16:creationId xmlns:a16="http://schemas.microsoft.com/office/drawing/2014/main" id="{00000000-0008-0000-03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312963</xdr:colOff>
      <xdr:row>202</xdr:row>
      <xdr:rowOff>149678</xdr:rowOff>
    </xdr:from>
    <xdr:to>
      <xdr:col>45</xdr:col>
      <xdr:colOff>619123</xdr:colOff>
      <xdr:row>221</xdr:row>
      <xdr:rowOff>200395</xdr:rowOff>
    </xdr:to>
    <xdr:graphicFrame macro="">
      <xdr:nvGraphicFramePr>
        <xdr:cNvPr id="118" name="Gráfico 117">
          <a:extLst>
            <a:ext uri="{FF2B5EF4-FFF2-40B4-BE49-F238E27FC236}">
              <a16:creationId xmlns:a16="http://schemas.microsoft.com/office/drawing/2014/main" id="{00000000-0008-0000-03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40822</xdr:colOff>
      <xdr:row>223</xdr:row>
      <xdr:rowOff>176893</xdr:rowOff>
    </xdr:from>
    <xdr:to>
      <xdr:col>30</xdr:col>
      <xdr:colOff>693965</xdr:colOff>
      <xdr:row>243</xdr:row>
      <xdr:rowOff>23503</xdr:rowOff>
    </xdr:to>
    <xdr:graphicFrame macro="">
      <xdr:nvGraphicFramePr>
        <xdr:cNvPr id="119" name="Gráfico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40821</xdr:colOff>
      <xdr:row>223</xdr:row>
      <xdr:rowOff>176893</xdr:rowOff>
    </xdr:from>
    <xdr:to>
      <xdr:col>38</xdr:col>
      <xdr:colOff>204107</xdr:colOff>
      <xdr:row>243</xdr:row>
      <xdr:rowOff>23503</xdr:rowOff>
    </xdr:to>
    <xdr:graphicFrame macro="">
      <xdr:nvGraphicFramePr>
        <xdr:cNvPr id="120" name="Gráfico 119">
          <a:extLst>
            <a:ext uri="{FF2B5EF4-FFF2-40B4-BE49-F238E27FC236}">
              <a16:creationId xmlns:a16="http://schemas.microsoft.com/office/drawing/2014/main" id="{00000000-0008-0000-03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326571</xdr:colOff>
      <xdr:row>223</xdr:row>
      <xdr:rowOff>176893</xdr:rowOff>
    </xdr:from>
    <xdr:to>
      <xdr:col>45</xdr:col>
      <xdr:colOff>619124</xdr:colOff>
      <xdr:row>243</xdr:row>
      <xdr:rowOff>23503</xdr:rowOff>
    </xdr:to>
    <xdr:graphicFrame macro="">
      <xdr:nvGraphicFramePr>
        <xdr:cNvPr id="121" name="Gráfico 120">
          <a:extLst>
            <a:ext uri="{FF2B5EF4-FFF2-40B4-BE49-F238E27FC236}">
              <a16:creationId xmlns:a16="http://schemas.microsoft.com/office/drawing/2014/main" id="{00000000-0008-0000-03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247</xdr:row>
      <xdr:rowOff>190500</xdr:rowOff>
    </xdr:from>
    <xdr:to>
      <xdr:col>30</xdr:col>
      <xdr:colOff>653143</xdr:colOff>
      <xdr:row>267</xdr:row>
      <xdr:rowOff>37111</xdr:rowOff>
    </xdr:to>
    <xdr:graphicFrame macro="">
      <xdr:nvGraphicFramePr>
        <xdr:cNvPr id="122" name="Gráfico 121">
          <a:extLst>
            <a:ext uri="{FF2B5EF4-FFF2-40B4-BE49-F238E27FC236}">
              <a16:creationId xmlns:a16="http://schemas.microsoft.com/office/drawing/2014/main" id="{00000000-0008-0000-03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81642</xdr:colOff>
      <xdr:row>248</xdr:row>
      <xdr:rowOff>0</xdr:rowOff>
    </xdr:from>
    <xdr:to>
      <xdr:col>38</xdr:col>
      <xdr:colOff>244928</xdr:colOff>
      <xdr:row>267</xdr:row>
      <xdr:rowOff>50718</xdr:rowOff>
    </xdr:to>
    <xdr:graphicFrame macro="">
      <xdr:nvGraphicFramePr>
        <xdr:cNvPr id="123" name="Gráfico 122">
          <a:extLst>
            <a:ext uri="{FF2B5EF4-FFF2-40B4-BE49-F238E27FC236}">
              <a16:creationId xmlns:a16="http://schemas.microsoft.com/office/drawing/2014/main" id="{00000000-0008-0000-03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367393</xdr:colOff>
      <xdr:row>248</xdr:row>
      <xdr:rowOff>0</xdr:rowOff>
    </xdr:from>
    <xdr:to>
      <xdr:col>45</xdr:col>
      <xdr:colOff>381000</xdr:colOff>
      <xdr:row>267</xdr:row>
      <xdr:rowOff>50717</xdr:rowOff>
    </xdr:to>
    <xdr:graphicFrame macro="">
      <xdr:nvGraphicFramePr>
        <xdr:cNvPr id="124" name="Gráfico 123">
          <a:extLst>
            <a:ext uri="{FF2B5EF4-FFF2-40B4-BE49-F238E27FC236}">
              <a16:creationId xmlns:a16="http://schemas.microsoft.com/office/drawing/2014/main" id="{00000000-0008-0000-03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267</xdr:row>
      <xdr:rowOff>176893</xdr:rowOff>
    </xdr:from>
    <xdr:to>
      <xdr:col>30</xdr:col>
      <xdr:colOff>653143</xdr:colOff>
      <xdr:row>287</xdr:row>
      <xdr:rowOff>23504</xdr:rowOff>
    </xdr:to>
    <xdr:graphicFrame macro="">
      <xdr:nvGraphicFramePr>
        <xdr:cNvPr id="125" name="Gráfico 124">
          <a:extLst>
            <a:ext uri="{FF2B5EF4-FFF2-40B4-BE49-F238E27FC236}">
              <a16:creationId xmlns:a16="http://schemas.microsoft.com/office/drawing/2014/main" id="{00000000-0008-0000-03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54428</xdr:colOff>
      <xdr:row>267</xdr:row>
      <xdr:rowOff>190500</xdr:rowOff>
    </xdr:from>
    <xdr:to>
      <xdr:col>38</xdr:col>
      <xdr:colOff>217714</xdr:colOff>
      <xdr:row>287</xdr:row>
      <xdr:rowOff>37111</xdr:rowOff>
    </xdr:to>
    <xdr:graphicFrame macro="">
      <xdr:nvGraphicFramePr>
        <xdr:cNvPr id="126" name="Gráfico 125">
          <a:extLst>
            <a:ext uri="{FF2B5EF4-FFF2-40B4-BE49-F238E27FC236}">
              <a16:creationId xmlns:a16="http://schemas.microsoft.com/office/drawing/2014/main" id="{00000000-0008-0000-03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367393</xdr:colOff>
      <xdr:row>268</xdr:row>
      <xdr:rowOff>0</xdr:rowOff>
    </xdr:from>
    <xdr:to>
      <xdr:col>45</xdr:col>
      <xdr:colOff>381000</xdr:colOff>
      <xdr:row>287</xdr:row>
      <xdr:rowOff>50717</xdr:rowOff>
    </xdr:to>
    <xdr:graphicFrame macro="">
      <xdr:nvGraphicFramePr>
        <xdr:cNvPr id="127" name="Gráfico 126">
          <a:extLst>
            <a:ext uri="{FF2B5EF4-FFF2-40B4-BE49-F238E27FC236}">
              <a16:creationId xmlns:a16="http://schemas.microsoft.com/office/drawing/2014/main" id="{00000000-0008-0000-03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0</xdr:colOff>
      <xdr:row>288</xdr:row>
      <xdr:rowOff>136072</xdr:rowOff>
    </xdr:from>
    <xdr:to>
      <xdr:col>30</xdr:col>
      <xdr:colOff>734786</xdr:colOff>
      <xdr:row>307</xdr:row>
      <xdr:rowOff>186788</xdr:rowOff>
    </xdr:to>
    <xdr:graphicFrame macro="">
      <xdr:nvGraphicFramePr>
        <xdr:cNvPr id="128" name="Gráfico 127">
          <a:extLst>
            <a:ext uri="{FF2B5EF4-FFF2-40B4-BE49-F238E27FC236}">
              <a16:creationId xmlns:a16="http://schemas.microsoft.com/office/drawing/2014/main" id="{00000000-0008-0000-03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34018</xdr:colOff>
      <xdr:row>288</xdr:row>
      <xdr:rowOff>136072</xdr:rowOff>
    </xdr:from>
    <xdr:to>
      <xdr:col>38</xdr:col>
      <xdr:colOff>187099</xdr:colOff>
      <xdr:row>307</xdr:row>
      <xdr:rowOff>162978</xdr:rowOff>
    </xdr:to>
    <xdr:graphicFrame macro="">
      <xdr:nvGraphicFramePr>
        <xdr:cNvPr id="129" name="Gráfico 128">
          <a:extLst>
            <a:ext uri="{FF2B5EF4-FFF2-40B4-BE49-F238E27FC236}">
              <a16:creationId xmlns:a16="http://schemas.microsoft.com/office/drawing/2014/main" id="{00000000-0008-0000-03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377599</xdr:colOff>
      <xdr:row>288</xdr:row>
      <xdr:rowOff>108856</xdr:rowOff>
    </xdr:from>
    <xdr:to>
      <xdr:col>45</xdr:col>
      <xdr:colOff>398010</xdr:colOff>
      <xdr:row>307</xdr:row>
      <xdr:rowOff>135762</xdr:rowOff>
    </xdr:to>
    <xdr:graphicFrame macro="">
      <xdr:nvGraphicFramePr>
        <xdr:cNvPr id="130" name="Gráfico 129">
          <a:extLst>
            <a:ext uri="{FF2B5EF4-FFF2-40B4-BE49-F238E27FC236}">
              <a16:creationId xmlns:a16="http://schemas.microsoft.com/office/drawing/2014/main" id="{00000000-0008-0000-03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27214</xdr:colOff>
      <xdr:row>309</xdr:row>
      <xdr:rowOff>68034</xdr:rowOff>
    </xdr:from>
    <xdr:to>
      <xdr:col>30</xdr:col>
      <xdr:colOff>748392</xdr:colOff>
      <xdr:row>327</xdr:row>
      <xdr:rowOff>169780</xdr:rowOff>
    </xdr:to>
    <xdr:graphicFrame macro="">
      <xdr:nvGraphicFramePr>
        <xdr:cNvPr id="131" name="Gráfico 130">
          <a:extLst>
            <a:ext uri="{FF2B5EF4-FFF2-40B4-BE49-F238E27FC236}">
              <a16:creationId xmlns:a16="http://schemas.microsoft.com/office/drawing/2014/main" id="{00000000-0008-0000-03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37419</xdr:colOff>
      <xdr:row>309</xdr:row>
      <xdr:rowOff>64634</xdr:rowOff>
    </xdr:from>
    <xdr:to>
      <xdr:col>38</xdr:col>
      <xdr:colOff>190500</xdr:colOff>
      <xdr:row>328</xdr:row>
      <xdr:rowOff>43914</xdr:rowOff>
    </xdr:to>
    <xdr:graphicFrame macro="">
      <xdr:nvGraphicFramePr>
        <xdr:cNvPr id="132" name="Gráfico 131">
          <a:extLst>
            <a:ext uri="{FF2B5EF4-FFF2-40B4-BE49-F238E27FC236}">
              <a16:creationId xmlns:a16="http://schemas.microsoft.com/office/drawing/2014/main" id="{00000000-0008-0000-03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346982</xdr:colOff>
      <xdr:row>309</xdr:row>
      <xdr:rowOff>51027</xdr:rowOff>
    </xdr:from>
    <xdr:to>
      <xdr:col>45</xdr:col>
      <xdr:colOff>367393</xdr:colOff>
      <xdr:row>328</xdr:row>
      <xdr:rowOff>30307</xdr:rowOff>
    </xdr:to>
    <xdr:graphicFrame macro="">
      <xdr:nvGraphicFramePr>
        <xdr:cNvPr id="133" name="Gráfico 132">
          <a:extLst>
            <a:ext uri="{FF2B5EF4-FFF2-40B4-BE49-F238E27FC236}">
              <a16:creationId xmlns:a16="http://schemas.microsoft.com/office/drawing/2014/main" id="{00000000-0008-0000-03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95249</xdr:colOff>
      <xdr:row>331</xdr:row>
      <xdr:rowOff>163286</xdr:rowOff>
    </xdr:from>
    <xdr:to>
      <xdr:col>30</xdr:col>
      <xdr:colOff>762000</xdr:colOff>
      <xdr:row>351</xdr:row>
      <xdr:rowOff>9897</xdr:rowOff>
    </xdr:to>
    <xdr:graphicFrame macro="">
      <xdr:nvGraphicFramePr>
        <xdr:cNvPr id="134" name="Gráfico 133">
          <a:extLst>
            <a:ext uri="{FF2B5EF4-FFF2-40B4-BE49-F238E27FC236}">
              <a16:creationId xmlns:a16="http://schemas.microsoft.com/office/drawing/2014/main" id="{00000000-0008-0000-03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13608</xdr:colOff>
      <xdr:row>331</xdr:row>
      <xdr:rowOff>176892</xdr:rowOff>
    </xdr:from>
    <xdr:to>
      <xdr:col>38</xdr:col>
      <xdr:colOff>176894</xdr:colOff>
      <xdr:row>351</xdr:row>
      <xdr:rowOff>23502</xdr:rowOff>
    </xdr:to>
    <xdr:graphicFrame macro="">
      <xdr:nvGraphicFramePr>
        <xdr:cNvPr id="135" name="Gráfico 134">
          <a:extLst>
            <a:ext uri="{FF2B5EF4-FFF2-40B4-BE49-F238E27FC236}">
              <a16:creationId xmlns:a16="http://schemas.microsoft.com/office/drawing/2014/main" id="{00000000-0008-0000-03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367393</xdr:colOff>
      <xdr:row>331</xdr:row>
      <xdr:rowOff>190499</xdr:rowOff>
    </xdr:from>
    <xdr:to>
      <xdr:col>45</xdr:col>
      <xdr:colOff>381000</xdr:colOff>
      <xdr:row>351</xdr:row>
      <xdr:rowOff>37109</xdr:rowOff>
    </xdr:to>
    <xdr:graphicFrame macro="">
      <xdr:nvGraphicFramePr>
        <xdr:cNvPr id="136" name="Gráfico 135">
          <a:extLst>
            <a:ext uri="{FF2B5EF4-FFF2-40B4-BE49-F238E27FC236}">
              <a16:creationId xmlns:a16="http://schemas.microsoft.com/office/drawing/2014/main" id="{00000000-0008-0000-03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68036</xdr:colOff>
      <xdr:row>351</xdr:row>
      <xdr:rowOff>136071</xdr:rowOff>
    </xdr:from>
    <xdr:to>
      <xdr:col>30</xdr:col>
      <xdr:colOff>802821</xdr:colOff>
      <xdr:row>370</xdr:row>
      <xdr:rowOff>186789</xdr:rowOff>
    </xdr:to>
    <xdr:graphicFrame macro="">
      <xdr:nvGraphicFramePr>
        <xdr:cNvPr id="137" name="Gráfico 136">
          <a:extLst>
            <a:ext uri="{FF2B5EF4-FFF2-40B4-BE49-F238E27FC236}">
              <a16:creationId xmlns:a16="http://schemas.microsoft.com/office/drawing/2014/main" id="{00000000-0008-0000-03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40821</xdr:colOff>
      <xdr:row>351</xdr:row>
      <xdr:rowOff>149677</xdr:rowOff>
    </xdr:from>
    <xdr:to>
      <xdr:col>38</xdr:col>
      <xdr:colOff>204107</xdr:colOff>
      <xdr:row>370</xdr:row>
      <xdr:rowOff>200395</xdr:rowOff>
    </xdr:to>
    <xdr:graphicFrame macro="">
      <xdr:nvGraphicFramePr>
        <xdr:cNvPr id="138" name="Gráfico 137">
          <a:extLst>
            <a:ext uri="{FF2B5EF4-FFF2-40B4-BE49-F238E27FC236}">
              <a16:creationId xmlns:a16="http://schemas.microsoft.com/office/drawing/2014/main" id="{00000000-0008-0000-03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408214</xdr:colOff>
      <xdr:row>351</xdr:row>
      <xdr:rowOff>136070</xdr:rowOff>
    </xdr:from>
    <xdr:to>
      <xdr:col>45</xdr:col>
      <xdr:colOff>421821</xdr:colOff>
      <xdr:row>370</xdr:row>
      <xdr:rowOff>200396</xdr:rowOff>
    </xdr:to>
    <xdr:graphicFrame macro="">
      <xdr:nvGraphicFramePr>
        <xdr:cNvPr id="139" name="Gráfico 138">
          <a:extLst>
            <a:ext uri="{FF2B5EF4-FFF2-40B4-BE49-F238E27FC236}">
              <a16:creationId xmlns:a16="http://schemas.microsoft.com/office/drawing/2014/main" id="{00000000-0008-0000-03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68035</xdr:colOff>
      <xdr:row>371</xdr:row>
      <xdr:rowOff>122465</xdr:rowOff>
    </xdr:from>
    <xdr:to>
      <xdr:col>30</xdr:col>
      <xdr:colOff>789214</xdr:colOff>
      <xdr:row>390</xdr:row>
      <xdr:rowOff>173182</xdr:rowOff>
    </xdr:to>
    <xdr:graphicFrame macro="">
      <xdr:nvGraphicFramePr>
        <xdr:cNvPr id="140" name="Gráfico 139">
          <a:extLst>
            <a:ext uri="{FF2B5EF4-FFF2-40B4-BE49-F238E27FC236}">
              <a16:creationId xmlns:a16="http://schemas.microsoft.com/office/drawing/2014/main" id="{00000000-0008-0000-03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81643</xdr:colOff>
      <xdr:row>394</xdr:row>
      <xdr:rowOff>156481</xdr:rowOff>
    </xdr:from>
    <xdr:to>
      <xdr:col>30</xdr:col>
      <xdr:colOff>898071</xdr:colOff>
      <xdr:row>414</xdr:row>
      <xdr:rowOff>3091</xdr:rowOff>
    </xdr:to>
    <xdr:graphicFrame macro="">
      <xdr:nvGraphicFramePr>
        <xdr:cNvPr id="141" name="Gráfico 140">
          <a:extLst>
            <a:ext uri="{FF2B5EF4-FFF2-40B4-BE49-F238E27FC236}">
              <a16:creationId xmlns:a16="http://schemas.microsoft.com/office/drawing/2014/main" id="{00000000-0008-0000-03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187098</xdr:colOff>
      <xdr:row>394</xdr:row>
      <xdr:rowOff>170088</xdr:rowOff>
    </xdr:from>
    <xdr:to>
      <xdr:col>38</xdr:col>
      <xdr:colOff>350384</xdr:colOff>
      <xdr:row>414</xdr:row>
      <xdr:rowOff>6493</xdr:rowOff>
    </xdr:to>
    <xdr:graphicFrame macro="">
      <xdr:nvGraphicFramePr>
        <xdr:cNvPr id="142" name="Gráfico 141">
          <a:extLst>
            <a:ext uri="{FF2B5EF4-FFF2-40B4-BE49-F238E27FC236}">
              <a16:creationId xmlns:a16="http://schemas.microsoft.com/office/drawing/2014/main" id="{00000000-0008-0000-03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676954</xdr:colOff>
      <xdr:row>394</xdr:row>
      <xdr:rowOff>129266</xdr:rowOff>
    </xdr:from>
    <xdr:to>
      <xdr:col>45</xdr:col>
      <xdr:colOff>690561</xdr:colOff>
      <xdr:row>413</xdr:row>
      <xdr:rowOff>169778</xdr:rowOff>
    </xdr:to>
    <xdr:graphicFrame macro="">
      <xdr:nvGraphicFramePr>
        <xdr:cNvPr id="143" name="Gráfico 142">
          <a:extLst>
            <a:ext uri="{FF2B5EF4-FFF2-40B4-BE49-F238E27FC236}">
              <a16:creationId xmlns:a16="http://schemas.microsoft.com/office/drawing/2014/main" id="{00000000-0008-0000-03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95250</xdr:colOff>
      <xdr:row>414</xdr:row>
      <xdr:rowOff>170089</xdr:rowOff>
    </xdr:from>
    <xdr:to>
      <xdr:col>30</xdr:col>
      <xdr:colOff>898072</xdr:colOff>
      <xdr:row>434</xdr:row>
      <xdr:rowOff>6495</xdr:rowOff>
    </xdr:to>
    <xdr:graphicFrame macro="">
      <xdr:nvGraphicFramePr>
        <xdr:cNvPr id="144" name="Gráfico 143">
          <a:extLst>
            <a:ext uri="{FF2B5EF4-FFF2-40B4-BE49-F238E27FC236}">
              <a16:creationId xmlns:a16="http://schemas.microsoft.com/office/drawing/2014/main" id="{00000000-0008-0000-03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173490</xdr:colOff>
      <xdr:row>414</xdr:row>
      <xdr:rowOff>156482</xdr:rowOff>
    </xdr:from>
    <xdr:to>
      <xdr:col>38</xdr:col>
      <xdr:colOff>527276</xdr:colOff>
      <xdr:row>433</xdr:row>
      <xdr:rowOff>196996</xdr:rowOff>
    </xdr:to>
    <xdr:graphicFrame macro="">
      <xdr:nvGraphicFramePr>
        <xdr:cNvPr id="145" name="Gráfico 144">
          <a:extLst>
            <a:ext uri="{FF2B5EF4-FFF2-40B4-BE49-F238E27FC236}">
              <a16:creationId xmlns:a16="http://schemas.microsoft.com/office/drawing/2014/main" id="{00000000-0008-0000-03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704169</xdr:colOff>
      <xdr:row>414</xdr:row>
      <xdr:rowOff>156482</xdr:rowOff>
    </xdr:from>
    <xdr:to>
      <xdr:col>45</xdr:col>
      <xdr:colOff>717776</xdr:colOff>
      <xdr:row>434</xdr:row>
      <xdr:rowOff>3092</xdr:rowOff>
    </xdr:to>
    <xdr:graphicFrame macro="">
      <xdr:nvGraphicFramePr>
        <xdr:cNvPr id="146" name="Gráfico 145">
          <a:extLst>
            <a:ext uri="{FF2B5EF4-FFF2-40B4-BE49-F238E27FC236}">
              <a16:creationId xmlns:a16="http://schemas.microsoft.com/office/drawing/2014/main" id="{00000000-0008-0000-03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108857</xdr:colOff>
      <xdr:row>434</xdr:row>
      <xdr:rowOff>142875</xdr:rowOff>
    </xdr:from>
    <xdr:to>
      <xdr:col>30</xdr:col>
      <xdr:colOff>911679</xdr:colOff>
      <xdr:row>452</xdr:row>
      <xdr:rowOff>179986</xdr:rowOff>
    </xdr:to>
    <xdr:graphicFrame macro="">
      <xdr:nvGraphicFramePr>
        <xdr:cNvPr id="147" name="Gráfico 146">
          <a:extLst>
            <a:ext uri="{FF2B5EF4-FFF2-40B4-BE49-F238E27FC236}">
              <a16:creationId xmlns:a16="http://schemas.microsoft.com/office/drawing/2014/main" id="{00000000-0008-0000-03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187097</xdr:colOff>
      <xdr:row>434</xdr:row>
      <xdr:rowOff>129267</xdr:rowOff>
    </xdr:from>
    <xdr:to>
      <xdr:col>38</xdr:col>
      <xdr:colOff>350383</xdr:colOff>
      <xdr:row>452</xdr:row>
      <xdr:rowOff>166378</xdr:rowOff>
    </xdr:to>
    <xdr:graphicFrame macro="">
      <xdr:nvGraphicFramePr>
        <xdr:cNvPr id="148" name="Gráfico 147">
          <a:extLst>
            <a:ext uri="{FF2B5EF4-FFF2-40B4-BE49-F238E27FC236}">
              <a16:creationId xmlns:a16="http://schemas.microsoft.com/office/drawing/2014/main" id="{00000000-0008-0000-03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26843</xdr:colOff>
      <xdr:row>11</xdr:row>
      <xdr:rowOff>17317</xdr:rowOff>
    </xdr:from>
    <xdr:to>
      <xdr:col>6</xdr:col>
      <xdr:colOff>738496</xdr:colOff>
      <xdr:row>32</xdr:row>
      <xdr:rowOff>171944</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58285</xdr:colOff>
      <xdr:row>11</xdr:row>
      <xdr:rowOff>21763</xdr:rowOff>
    </xdr:from>
    <xdr:to>
      <xdr:col>14</xdr:col>
      <xdr:colOff>283607</xdr:colOff>
      <xdr:row>32</xdr:row>
      <xdr:rowOff>155119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442944</xdr:colOff>
      <xdr:row>11</xdr:row>
      <xdr:rowOff>17317</xdr:rowOff>
    </xdr:from>
    <xdr:to>
      <xdr:col>21</xdr:col>
      <xdr:colOff>684067</xdr:colOff>
      <xdr:row>32</xdr:row>
      <xdr:rowOff>151752</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42770</xdr:colOff>
      <xdr:row>33</xdr:row>
      <xdr:rowOff>121227</xdr:rowOff>
    </xdr:from>
    <xdr:to>
      <xdr:col>6</xdr:col>
      <xdr:colOff>734254</xdr:colOff>
      <xdr:row>54</xdr:row>
      <xdr:rowOff>5585</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61317</xdr:colOff>
      <xdr:row>33</xdr:row>
      <xdr:rowOff>126849</xdr:rowOff>
    </xdr:from>
    <xdr:to>
      <xdr:col>14</xdr:col>
      <xdr:colOff>303068</xdr:colOff>
      <xdr:row>54</xdr:row>
      <xdr:rowOff>15827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439139</xdr:colOff>
      <xdr:row>33</xdr:row>
      <xdr:rowOff>144730</xdr:rowOff>
    </xdr:from>
    <xdr:to>
      <xdr:col>21</xdr:col>
      <xdr:colOff>684067</xdr:colOff>
      <xdr:row>53</xdr:row>
      <xdr:rowOff>185551</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41811</xdr:colOff>
      <xdr:row>55</xdr:row>
      <xdr:rowOff>25204</xdr:rowOff>
    </xdr:from>
    <xdr:to>
      <xdr:col>6</xdr:col>
      <xdr:colOff>724890</xdr:colOff>
      <xdr:row>74</xdr:row>
      <xdr:rowOff>180603</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114646</xdr:colOff>
      <xdr:row>55</xdr:row>
      <xdr:rowOff>4450</xdr:rowOff>
    </xdr:from>
    <xdr:to>
      <xdr:col>14</xdr:col>
      <xdr:colOff>303068</xdr:colOff>
      <xdr:row>74</xdr:row>
      <xdr:rowOff>139782</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452747</xdr:colOff>
      <xdr:row>55</xdr:row>
      <xdr:rowOff>22265</xdr:rowOff>
    </xdr:from>
    <xdr:to>
      <xdr:col>21</xdr:col>
      <xdr:colOff>588817</xdr:colOff>
      <xdr:row>74</xdr:row>
      <xdr:rowOff>126174</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41811</xdr:colOff>
      <xdr:row>75</xdr:row>
      <xdr:rowOff>166006</xdr:rowOff>
    </xdr:from>
    <xdr:to>
      <xdr:col>6</xdr:col>
      <xdr:colOff>724889</xdr:colOff>
      <xdr:row>95</xdr:row>
      <xdr:rowOff>44531</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104403</xdr:colOff>
      <xdr:row>75</xdr:row>
      <xdr:rowOff>179614</xdr:rowOff>
    </xdr:from>
    <xdr:to>
      <xdr:col>14</xdr:col>
      <xdr:colOff>289462</xdr:colOff>
      <xdr:row>95</xdr:row>
      <xdr:rowOff>58138</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471797</xdr:colOff>
      <xdr:row>75</xdr:row>
      <xdr:rowOff>193219</xdr:rowOff>
    </xdr:from>
    <xdr:to>
      <xdr:col>21</xdr:col>
      <xdr:colOff>565005</xdr:colOff>
      <xdr:row>95</xdr:row>
      <xdr:rowOff>30923</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45004</xdr:colOff>
      <xdr:row>97</xdr:row>
      <xdr:rowOff>97722</xdr:rowOff>
    </xdr:from>
    <xdr:to>
      <xdr:col>6</xdr:col>
      <xdr:colOff>711282</xdr:colOff>
      <xdr:row>118</xdr:row>
      <xdr:rowOff>30925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71747</xdr:colOff>
      <xdr:row>97</xdr:row>
      <xdr:rowOff>97723</xdr:rowOff>
    </xdr:from>
    <xdr:to>
      <xdr:col>14</xdr:col>
      <xdr:colOff>262247</xdr:colOff>
      <xdr:row>118</xdr:row>
      <xdr:rowOff>4081</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392875</xdr:colOff>
      <xdr:row>97</xdr:row>
      <xdr:rowOff>84116</xdr:rowOff>
    </xdr:from>
    <xdr:to>
      <xdr:col>21</xdr:col>
      <xdr:colOff>371104</xdr:colOff>
      <xdr:row>118</xdr:row>
      <xdr:rowOff>-1</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49974</xdr:colOff>
      <xdr:row>118</xdr:row>
      <xdr:rowOff>169716</xdr:rowOff>
    </xdr:from>
    <xdr:to>
      <xdr:col>6</xdr:col>
      <xdr:colOff>711282</xdr:colOff>
      <xdr:row>138</xdr:row>
      <xdr:rowOff>44532</xdr:rowOff>
    </xdr:to>
    <xdr:graphicFrame macro="">
      <xdr:nvGraphicFramePr>
        <xdr:cNvPr id="17" name="Gráfico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47254</xdr:colOff>
      <xdr:row>118</xdr:row>
      <xdr:rowOff>186046</xdr:rowOff>
    </xdr:from>
    <xdr:to>
      <xdr:col>14</xdr:col>
      <xdr:colOff>275854</xdr:colOff>
      <xdr:row>138</xdr:row>
      <xdr:rowOff>44533</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392874</xdr:colOff>
      <xdr:row>118</xdr:row>
      <xdr:rowOff>180601</xdr:rowOff>
    </xdr:from>
    <xdr:to>
      <xdr:col>21</xdr:col>
      <xdr:colOff>384711</xdr:colOff>
      <xdr:row>138</xdr:row>
      <xdr:rowOff>30926</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49974</xdr:colOff>
      <xdr:row>138</xdr:row>
      <xdr:rowOff>180603</xdr:rowOff>
    </xdr:from>
    <xdr:to>
      <xdr:col>6</xdr:col>
      <xdr:colOff>602424</xdr:colOff>
      <xdr:row>158</xdr:row>
      <xdr:rowOff>30924</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32408</xdr:colOff>
      <xdr:row>138</xdr:row>
      <xdr:rowOff>170708</xdr:rowOff>
    </xdr:from>
    <xdr:to>
      <xdr:col>14</xdr:col>
      <xdr:colOff>275854</xdr:colOff>
      <xdr:row>158</xdr:row>
      <xdr:rowOff>17317</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411925</xdr:colOff>
      <xdr:row>138</xdr:row>
      <xdr:rowOff>166997</xdr:rowOff>
    </xdr:from>
    <xdr:to>
      <xdr:col>21</xdr:col>
      <xdr:colOff>505692</xdr:colOff>
      <xdr:row>158</xdr:row>
      <xdr:rowOff>9895</xdr:rowOff>
    </xdr:to>
    <xdr:graphicFrame macro="">
      <xdr:nvGraphicFramePr>
        <xdr:cNvPr id="22" name="Gráfico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44533</xdr:colOff>
      <xdr:row>158</xdr:row>
      <xdr:rowOff>194209</xdr:rowOff>
    </xdr:from>
    <xdr:to>
      <xdr:col>6</xdr:col>
      <xdr:colOff>602425</xdr:colOff>
      <xdr:row>178</xdr:row>
      <xdr:rowOff>40819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30925</xdr:colOff>
      <xdr:row>158</xdr:row>
      <xdr:rowOff>194210</xdr:rowOff>
    </xdr:from>
    <xdr:to>
      <xdr:col>14</xdr:col>
      <xdr:colOff>289461</xdr:colOff>
      <xdr:row>178</xdr:row>
      <xdr:rowOff>40820</xdr:rowOff>
    </xdr:to>
    <xdr:graphicFrame macro="">
      <xdr:nvGraphicFramePr>
        <xdr:cNvPr id="24" name="Gráfico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411925</xdr:colOff>
      <xdr:row>158</xdr:row>
      <xdr:rowOff>207817</xdr:rowOff>
    </xdr:from>
    <xdr:to>
      <xdr:col>21</xdr:col>
      <xdr:colOff>520782</xdr:colOff>
      <xdr:row>178</xdr:row>
      <xdr:rowOff>54427</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17318</xdr:colOff>
      <xdr:row>183</xdr:row>
      <xdr:rowOff>44532</xdr:rowOff>
    </xdr:from>
    <xdr:to>
      <xdr:col>6</xdr:col>
      <xdr:colOff>670461</xdr:colOff>
      <xdr:row>202</xdr:row>
      <xdr:rowOff>95249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17318</xdr:colOff>
      <xdr:row>183</xdr:row>
      <xdr:rowOff>44531</xdr:rowOff>
    </xdr:from>
    <xdr:to>
      <xdr:col>14</xdr:col>
      <xdr:colOff>180604</xdr:colOff>
      <xdr:row>202</xdr:row>
      <xdr:rowOff>95248</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316674</xdr:colOff>
      <xdr:row>183</xdr:row>
      <xdr:rowOff>30924</xdr:rowOff>
    </xdr:from>
    <xdr:to>
      <xdr:col>21</xdr:col>
      <xdr:colOff>588816</xdr:colOff>
      <xdr:row>202</xdr:row>
      <xdr:rowOff>81641</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17318</xdr:colOff>
      <xdr:row>203</xdr:row>
      <xdr:rowOff>207817</xdr:rowOff>
    </xdr:from>
    <xdr:to>
      <xdr:col>6</xdr:col>
      <xdr:colOff>670461</xdr:colOff>
      <xdr:row>223</xdr:row>
      <xdr:rowOff>54427</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44532</xdr:colOff>
      <xdr:row>203</xdr:row>
      <xdr:rowOff>194210</xdr:rowOff>
    </xdr:from>
    <xdr:to>
      <xdr:col>14</xdr:col>
      <xdr:colOff>207818</xdr:colOff>
      <xdr:row>223</xdr:row>
      <xdr:rowOff>40820</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330281</xdr:colOff>
      <xdr:row>203</xdr:row>
      <xdr:rowOff>166995</xdr:rowOff>
    </xdr:from>
    <xdr:to>
      <xdr:col>21</xdr:col>
      <xdr:colOff>636441</xdr:colOff>
      <xdr:row>223</xdr:row>
      <xdr:rowOff>9894</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58140</xdr:colOff>
      <xdr:row>224</xdr:row>
      <xdr:rowOff>194210</xdr:rowOff>
    </xdr:from>
    <xdr:to>
      <xdr:col>6</xdr:col>
      <xdr:colOff>711283</xdr:colOff>
      <xdr:row>244</xdr:row>
      <xdr:rowOff>40820</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58139</xdr:colOff>
      <xdr:row>224</xdr:row>
      <xdr:rowOff>194210</xdr:rowOff>
    </xdr:from>
    <xdr:to>
      <xdr:col>14</xdr:col>
      <xdr:colOff>221425</xdr:colOff>
      <xdr:row>244</xdr:row>
      <xdr:rowOff>40820</xdr:rowOff>
    </xdr:to>
    <xdr:graphicFrame macro="">
      <xdr:nvGraphicFramePr>
        <xdr:cNvPr id="33" name="Gráfico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343889</xdr:colOff>
      <xdr:row>224</xdr:row>
      <xdr:rowOff>194210</xdr:rowOff>
    </xdr:from>
    <xdr:to>
      <xdr:col>21</xdr:col>
      <xdr:colOff>636442</xdr:colOff>
      <xdr:row>244</xdr:row>
      <xdr:rowOff>40820</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17318</xdr:colOff>
      <xdr:row>248</xdr:row>
      <xdr:rowOff>51954</xdr:rowOff>
    </xdr:from>
    <xdr:to>
      <xdr:col>6</xdr:col>
      <xdr:colOff>670461</xdr:colOff>
      <xdr:row>268</xdr:row>
      <xdr:rowOff>54428</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98960</xdr:colOff>
      <xdr:row>248</xdr:row>
      <xdr:rowOff>69272</xdr:rowOff>
    </xdr:from>
    <xdr:to>
      <xdr:col>14</xdr:col>
      <xdr:colOff>262246</xdr:colOff>
      <xdr:row>268</xdr:row>
      <xdr:rowOff>68035</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384711</xdr:colOff>
      <xdr:row>248</xdr:row>
      <xdr:rowOff>69272</xdr:rowOff>
    </xdr:from>
    <xdr:to>
      <xdr:col>21</xdr:col>
      <xdr:colOff>398318</xdr:colOff>
      <xdr:row>268</xdr:row>
      <xdr:rowOff>68034</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17318</xdr:colOff>
      <xdr:row>268</xdr:row>
      <xdr:rowOff>194210</xdr:rowOff>
    </xdr:from>
    <xdr:to>
      <xdr:col>6</xdr:col>
      <xdr:colOff>670461</xdr:colOff>
      <xdr:row>288</xdr:row>
      <xdr:rowOff>40821</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71746</xdr:colOff>
      <xdr:row>269</xdr:row>
      <xdr:rowOff>-1</xdr:rowOff>
    </xdr:from>
    <xdr:to>
      <xdr:col>14</xdr:col>
      <xdr:colOff>235032</xdr:colOff>
      <xdr:row>288</xdr:row>
      <xdr:rowOff>54428</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384711</xdr:colOff>
      <xdr:row>269</xdr:row>
      <xdr:rowOff>17317</xdr:rowOff>
    </xdr:from>
    <xdr:to>
      <xdr:col>21</xdr:col>
      <xdr:colOff>398318</xdr:colOff>
      <xdr:row>288</xdr:row>
      <xdr:rowOff>68034</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1237</xdr:colOff>
      <xdr:row>288</xdr:row>
      <xdr:rowOff>153389</xdr:rowOff>
    </xdr:from>
    <xdr:to>
      <xdr:col>6</xdr:col>
      <xdr:colOff>656854</xdr:colOff>
      <xdr:row>307</xdr:row>
      <xdr:rowOff>204105</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64943</xdr:colOff>
      <xdr:row>288</xdr:row>
      <xdr:rowOff>207817</xdr:rowOff>
    </xdr:from>
    <xdr:to>
      <xdr:col>14</xdr:col>
      <xdr:colOff>218024</xdr:colOff>
      <xdr:row>308</xdr:row>
      <xdr:rowOff>44223</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326881</xdr:colOff>
      <xdr:row>288</xdr:row>
      <xdr:rowOff>207816</xdr:rowOff>
    </xdr:from>
    <xdr:to>
      <xdr:col>21</xdr:col>
      <xdr:colOff>347292</xdr:colOff>
      <xdr:row>308</xdr:row>
      <xdr:rowOff>44222</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129578</xdr:colOff>
      <xdr:row>309</xdr:row>
      <xdr:rowOff>17317</xdr:rowOff>
    </xdr:from>
    <xdr:to>
      <xdr:col>6</xdr:col>
      <xdr:colOff>643247</xdr:colOff>
      <xdr:row>327</xdr:row>
      <xdr:rowOff>187098</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41130</xdr:colOff>
      <xdr:row>309</xdr:row>
      <xdr:rowOff>41130</xdr:rowOff>
    </xdr:from>
    <xdr:to>
      <xdr:col>14</xdr:col>
      <xdr:colOff>194211</xdr:colOff>
      <xdr:row>328</xdr:row>
      <xdr:rowOff>3092</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350693</xdr:colOff>
      <xdr:row>309</xdr:row>
      <xdr:rowOff>41130</xdr:rowOff>
    </xdr:from>
    <xdr:to>
      <xdr:col>21</xdr:col>
      <xdr:colOff>371104</xdr:colOff>
      <xdr:row>328</xdr:row>
      <xdr:rowOff>3092</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1237</xdr:colOff>
      <xdr:row>331</xdr:row>
      <xdr:rowOff>180603</xdr:rowOff>
    </xdr:from>
    <xdr:to>
      <xdr:col>6</xdr:col>
      <xdr:colOff>656854</xdr:colOff>
      <xdr:row>351</xdr:row>
      <xdr:rowOff>27214</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44533</xdr:colOff>
      <xdr:row>331</xdr:row>
      <xdr:rowOff>194209</xdr:rowOff>
    </xdr:from>
    <xdr:to>
      <xdr:col>14</xdr:col>
      <xdr:colOff>207819</xdr:colOff>
      <xdr:row>351</xdr:row>
      <xdr:rowOff>40819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357497</xdr:colOff>
      <xdr:row>331</xdr:row>
      <xdr:rowOff>180602</xdr:rowOff>
    </xdr:from>
    <xdr:to>
      <xdr:col>21</xdr:col>
      <xdr:colOff>371104</xdr:colOff>
      <xdr:row>351</xdr:row>
      <xdr:rowOff>27212</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1236</xdr:colOff>
      <xdr:row>351</xdr:row>
      <xdr:rowOff>153388</xdr:rowOff>
    </xdr:from>
    <xdr:to>
      <xdr:col>6</xdr:col>
      <xdr:colOff>656853</xdr:colOff>
      <xdr:row>370</xdr:row>
      <xdr:rowOff>204106</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44532</xdr:colOff>
      <xdr:row>351</xdr:row>
      <xdr:rowOff>153387</xdr:rowOff>
    </xdr:from>
    <xdr:to>
      <xdr:col>14</xdr:col>
      <xdr:colOff>207818</xdr:colOff>
      <xdr:row>370</xdr:row>
      <xdr:rowOff>204105</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343889</xdr:colOff>
      <xdr:row>351</xdr:row>
      <xdr:rowOff>166994</xdr:rowOff>
    </xdr:from>
    <xdr:to>
      <xdr:col>21</xdr:col>
      <xdr:colOff>357496</xdr:colOff>
      <xdr:row>371</xdr:row>
      <xdr:rowOff>9893</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126174</xdr:colOff>
      <xdr:row>371</xdr:row>
      <xdr:rowOff>139782</xdr:rowOff>
    </xdr:from>
    <xdr:to>
      <xdr:col>6</xdr:col>
      <xdr:colOff>643246</xdr:colOff>
      <xdr:row>390</xdr:row>
      <xdr:rowOff>190499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112568</xdr:colOff>
      <xdr:row>395</xdr:row>
      <xdr:rowOff>126173</xdr:rowOff>
    </xdr:from>
    <xdr:to>
      <xdr:col>6</xdr:col>
      <xdr:colOff>629640</xdr:colOff>
      <xdr:row>414</xdr:row>
      <xdr:rowOff>176890</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30925</xdr:colOff>
      <xdr:row>395</xdr:row>
      <xdr:rowOff>139780</xdr:rowOff>
    </xdr:from>
    <xdr:to>
      <xdr:col>14</xdr:col>
      <xdr:colOff>194211</xdr:colOff>
      <xdr:row>414</xdr:row>
      <xdr:rowOff>190497</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330282</xdr:colOff>
      <xdr:row>395</xdr:row>
      <xdr:rowOff>153387</xdr:rowOff>
    </xdr:from>
    <xdr:to>
      <xdr:col>21</xdr:col>
      <xdr:colOff>343889</xdr:colOff>
      <xdr:row>414</xdr:row>
      <xdr:rowOff>204104</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112568</xdr:colOff>
      <xdr:row>415</xdr:row>
      <xdr:rowOff>139781</xdr:rowOff>
    </xdr:from>
    <xdr:to>
      <xdr:col>6</xdr:col>
      <xdr:colOff>629640</xdr:colOff>
      <xdr:row>434</xdr:row>
      <xdr:rowOff>190499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3710</xdr:colOff>
      <xdr:row>415</xdr:row>
      <xdr:rowOff>139781</xdr:rowOff>
    </xdr:from>
    <xdr:to>
      <xdr:col>14</xdr:col>
      <xdr:colOff>166996</xdr:colOff>
      <xdr:row>434</xdr:row>
      <xdr:rowOff>190499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316675</xdr:colOff>
      <xdr:row>415</xdr:row>
      <xdr:rowOff>126174</xdr:rowOff>
    </xdr:from>
    <xdr:to>
      <xdr:col>21</xdr:col>
      <xdr:colOff>330282</xdr:colOff>
      <xdr:row>434</xdr:row>
      <xdr:rowOff>176892</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112567</xdr:colOff>
      <xdr:row>435</xdr:row>
      <xdr:rowOff>112567</xdr:rowOff>
    </xdr:from>
    <xdr:to>
      <xdr:col>6</xdr:col>
      <xdr:colOff>629639</xdr:colOff>
      <xdr:row>453</xdr:row>
      <xdr:rowOff>149678</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30925</xdr:colOff>
      <xdr:row>435</xdr:row>
      <xdr:rowOff>85352</xdr:rowOff>
    </xdr:from>
    <xdr:to>
      <xdr:col>14</xdr:col>
      <xdr:colOff>194211</xdr:colOff>
      <xdr:row>453</xdr:row>
      <xdr:rowOff>122463</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26843</xdr:colOff>
      <xdr:row>11</xdr:row>
      <xdr:rowOff>17317</xdr:rowOff>
    </xdr:from>
    <xdr:to>
      <xdr:col>30</xdr:col>
      <xdr:colOff>738496</xdr:colOff>
      <xdr:row>32</xdr:row>
      <xdr:rowOff>171944</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58285</xdr:colOff>
      <xdr:row>11</xdr:row>
      <xdr:rowOff>21763</xdr:rowOff>
    </xdr:from>
    <xdr:to>
      <xdr:col>38</xdr:col>
      <xdr:colOff>283607</xdr:colOff>
      <xdr:row>32</xdr:row>
      <xdr:rowOff>155119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442944</xdr:colOff>
      <xdr:row>11</xdr:row>
      <xdr:rowOff>17318</xdr:rowOff>
    </xdr:from>
    <xdr:to>
      <xdr:col>45</xdr:col>
      <xdr:colOff>571500</xdr:colOff>
      <xdr:row>32</xdr:row>
      <xdr:rowOff>151752</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42770</xdr:colOff>
      <xdr:row>33</xdr:row>
      <xdr:rowOff>121227</xdr:rowOff>
    </xdr:from>
    <xdr:to>
      <xdr:col>30</xdr:col>
      <xdr:colOff>734254</xdr:colOff>
      <xdr:row>54</xdr:row>
      <xdr:rowOff>5585</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61317</xdr:colOff>
      <xdr:row>33</xdr:row>
      <xdr:rowOff>126849</xdr:rowOff>
    </xdr:from>
    <xdr:to>
      <xdr:col>38</xdr:col>
      <xdr:colOff>303068</xdr:colOff>
      <xdr:row>54</xdr:row>
      <xdr:rowOff>15827</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439139</xdr:colOff>
      <xdr:row>33</xdr:row>
      <xdr:rowOff>144730</xdr:rowOff>
    </xdr:from>
    <xdr:to>
      <xdr:col>45</xdr:col>
      <xdr:colOff>684067</xdr:colOff>
      <xdr:row>53</xdr:row>
      <xdr:rowOff>185551</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41811</xdr:colOff>
      <xdr:row>55</xdr:row>
      <xdr:rowOff>25204</xdr:rowOff>
    </xdr:from>
    <xdr:to>
      <xdr:col>30</xdr:col>
      <xdr:colOff>724890</xdr:colOff>
      <xdr:row>74</xdr:row>
      <xdr:rowOff>180603</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114646</xdr:colOff>
      <xdr:row>55</xdr:row>
      <xdr:rowOff>4450</xdr:rowOff>
    </xdr:from>
    <xdr:to>
      <xdr:col>38</xdr:col>
      <xdr:colOff>303068</xdr:colOff>
      <xdr:row>74</xdr:row>
      <xdr:rowOff>139782</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452747</xdr:colOff>
      <xdr:row>55</xdr:row>
      <xdr:rowOff>22265</xdr:rowOff>
    </xdr:from>
    <xdr:to>
      <xdr:col>45</xdr:col>
      <xdr:colOff>588817</xdr:colOff>
      <xdr:row>74</xdr:row>
      <xdr:rowOff>126174</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41811</xdr:colOff>
      <xdr:row>75</xdr:row>
      <xdr:rowOff>166006</xdr:rowOff>
    </xdr:from>
    <xdr:to>
      <xdr:col>30</xdr:col>
      <xdr:colOff>724889</xdr:colOff>
      <xdr:row>95</xdr:row>
      <xdr:rowOff>44531</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104403</xdr:colOff>
      <xdr:row>75</xdr:row>
      <xdr:rowOff>179614</xdr:rowOff>
    </xdr:from>
    <xdr:to>
      <xdr:col>38</xdr:col>
      <xdr:colOff>289462</xdr:colOff>
      <xdr:row>95</xdr:row>
      <xdr:rowOff>58138</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471797</xdr:colOff>
      <xdr:row>75</xdr:row>
      <xdr:rowOff>193219</xdr:rowOff>
    </xdr:from>
    <xdr:to>
      <xdr:col>45</xdr:col>
      <xdr:colOff>565005</xdr:colOff>
      <xdr:row>95</xdr:row>
      <xdr:rowOff>30923</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45004</xdr:colOff>
      <xdr:row>97</xdr:row>
      <xdr:rowOff>97722</xdr:rowOff>
    </xdr:from>
    <xdr:to>
      <xdr:col>30</xdr:col>
      <xdr:colOff>711282</xdr:colOff>
      <xdr:row>118</xdr:row>
      <xdr:rowOff>30925</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71747</xdr:colOff>
      <xdr:row>97</xdr:row>
      <xdr:rowOff>97723</xdr:rowOff>
    </xdr:from>
    <xdr:to>
      <xdr:col>38</xdr:col>
      <xdr:colOff>262247</xdr:colOff>
      <xdr:row>118</xdr:row>
      <xdr:rowOff>4081</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392875</xdr:colOff>
      <xdr:row>97</xdr:row>
      <xdr:rowOff>84116</xdr:rowOff>
    </xdr:from>
    <xdr:to>
      <xdr:col>45</xdr:col>
      <xdr:colOff>371104</xdr:colOff>
      <xdr:row>118</xdr:row>
      <xdr:rowOff>-1</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49974</xdr:colOff>
      <xdr:row>118</xdr:row>
      <xdr:rowOff>169716</xdr:rowOff>
    </xdr:from>
    <xdr:to>
      <xdr:col>30</xdr:col>
      <xdr:colOff>711282</xdr:colOff>
      <xdr:row>138</xdr:row>
      <xdr:rowOff>44532</xdr:rowOff>
    </xdr:to>
    <xdr:graphicFrame macro="">
      <xdr:nvGraphicFramePr>
        <xdr:cNvPr id="77" name="Gráfico 76">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47254</xdr:colOff>
      <xdr:row>118</xdr:row>
      <xdr:rowOff>186046</xdr:rowOff>
    </xdr:from>
    <xdr:to>
      <xdr:col>38</xdr:col>
      <xdr:colOff>275854</xdr:colOff>
      <xdr:row>138</xdr:row>
      <xdr:rowOff>44533</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392874</xdr:colOff>
      <xdr:row>118</xdr:row>
      <xdr:rowOff>180601</xdr:rowOff>
    </xdr:from>
    <xdr:to>
      <xdr:col>45</xdr:col>
      <xdr:colOff>384711</xdr:colOff>
      <xdr:row>138</xdr:row>
      <xdr:rowOff>30926</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49974</xdr:colOff>
      <xdr:row>138</xdr:row>
      <xdr:rowOff>180603</xdr:rowOff>
    </xdr:from>
    <xdr:to>
      <xdr:col>30</xdr:col>
      <xdr:colOff>602424</xdr:colOff>
      <xdr:row>158</xdr:row>
      <xdr:rowOff>30924</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32408</xdr:colOff>
      <xdr:row>138</xdr:row>
      <xdr:rowOff>170708</xdr:rowOff>
    </xdr:from>
    <xdr:to>
      <xdr:col>38</xdr:col>
      <xdr:colOff>275854</xdr:colOff>
      <xdr:row>158</xdr:row>
      <xdr:rowOff>17317</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411925</xdr:colOff>
      <xdr:row>138</xdr:row>
      <xdr:rowOff>166997</xdr:rowOff>
    </xdr:from>
    <xdr:to>
      <xdr:col>45</xdr:col>
      <xdr:colOff>505692</xdr:colOff>
      <xdr:row>158</xdr:row>
      <xdr:rowOff>9895</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44533</xdr:colOff>
      <xdr:row>158</xdr:row>
      <xdr:rowOff>194209</xdr:rowOff>
    </xdr:from>
    <xdr:to>
      <xdr:col>30</xdr:col>
      <xdr:colOff>602425</xdr:colOff>
      <xdr:row>178</xdr:row>
      <xdr:rowOff>40819</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30925</xdr:colOff>
      <xdr:row>158</xdr:row>
      <xdr:rowOff>194210</xdr:rowOff>
    </xdr:from>
    <xdr:to>
      <xdr:col>38</xdr:col>
      <xdr:colOff>289461</xdr:colOff>
      <xdr:row>178</xdr:row>
      <xdr:rowOff>40820</xdr:rowOff>
    </xdr:to>
    <xdr:graphicFrame macro="">
      <xdr:nvGraphicFramePr>
        <xdr:cNvPr id="84" name="Gráfico 83">
          <a:extLst>
            <a:ext uri="{FF2B5EF4-FFF2-40B4-BE49-F238E27FC236}">
              <a16:creationId xmlns:a16="http://schemas.microsoft.com/office/drawing/2014/main" id="{00000000-0008-0000-04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411925</xdr:colOff>
      <xdr:row>158</xdr:row>
      <xdr:rowOff>207817</xdr:rowOff>
    </xdr:from>
    <xdr:to>
      <xdr:col>45</xdr:col>
      <xdr:colOff>520782</xdr:colOff>
      <xdr:row>178</xdr:row>
      <xdr:rowOff>54427</xdr:rowOff>
    </xdr:to>
    <xdr:graphicFrame macro="">
      <xdr:nvGraphicFramePr>
        <xdr:cNvPr id="85" name="Gráfico 84">
          <a:extLst>
            <a:ext uri="{FF2B5EF4-FFF2-40B4-BE49-F238E27FC236}">
              <a16:creationId xmlns:a16="http://schemas.microsoft.com/office/drawing/2014/main" id="{00000000-0008-0000-04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17318</xdr:colOff>
      <xdr:row>183</xdr:row>
      <xdr:rowOff>44532</xdr:rowOff>
    </xdr:from>
    <xdr:to>
      <xdr:col>30</xdr:col>
      <xdr:colOff>670461</xdr:colOff>
      <xdr:row>202</xdr:row>
      <xdr:rowOff>95249</xdr:rowOff>
    </xdr:to>
    <xdr:graphicFrame macro="">
      <xdr:nvGraphicFramePr>
        <xdr:cNvPr id="86" name="Gráfico 85">
          <a:extLst>
            <a:ext uri="{FF2B5EF4-FFF2-40B4-BE49-F238E27FC236}">
              <a16:creationId xmlns:a16="http://schemas.microsoft.com/office/drawing/2014/main" id="{00000000-0008-0000-0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17318</xdr:colOff>
      <xdr:row>183</xdr:row>
      <xdr:rowOff>44531</xdr:rowOff>
    </xdr:from>
    <xdr:to>
      <xdr:col>38</xdr:col>
      <xdr:colOff>180604</xdr:colOff>
      <xdr:row>202</xdr:row>
      <xdr:rowOff>95248</xdr:rowOff>
    </xdr:to>
    <xdr:graphicFrame macro="">
      <xdr:nvGraphicFramePr>
        <xdr:cNvPr id="87" name="Gráfico 86">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316674</xdr:colOff>
      <xdr:row>183</xdr:row>
      <xdr:rowOff>30924</xdr:rowOff>
    </xdr:from>
    <xdr:to>
      <xdr:col>45</xdr:col>
      <xdr:colOff>588816</xdr:colOff>
      <xdr:row>202</xdr:row>
      <xdr:rowOff>81641</xdr:rowOff>
    </xdr:to>
    <xdr:graphicFrame macro="">
      <xdr:nvGraphicFramePr>
        <xdr:cNvPr id="88" name="Gráfico 87">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17318</xdr:colOff>
      <xdr:row>203</xdr:row>
      <xdr:rowOff>207817</xdr:rowOff>
    </xdr:from>
    <xdr:to>
      <xdr:col>30</xdr:col>
      <xdr:colOff>670461</xdr:colOff>
      <xdr:row>223</xdr:row>
      <xdr:rowOff>54427</xdr:rowOff>
    </xdr:to>
    <xdr:graphicFrame macro="">
      <xdr:nvGraphicFramePr>
        <xdr:cNvPr id="89" name="Gráfico 88">
          <a:extLst>
            <a:ext uri="{FF2B5EF4-FFF2-40B4-BE49-F238E27FC236}">
              <a16:creationId xmlns:a16="http://schemas.microsoft.com/office/drawing/2014/main" id="{00000000-0008-0000-0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44532</xdr:colOff>
      <xdr:row>203</xdr:row>
      <xdr:rowOff>194210</xdr:rowOff>
    </xdr:from>
    <xdr:to>
      <xdr:col>38</xdr:col>
      <xdr:colOff>207818</xdr:colOff>
      <xdr:row>223</xdr:row>
      <xdr:rowOff>40820</xdr:rowOff>
    </xdr:to>
    <xdr:graphicFrame macro="">
      <xdr:nvGraphicFramePr>
        <xdr:cNvPr id="90" name="Gráfico 89">
          <a:extLst>
            <a:ext uri="{FF2B5EF4-FFF2-40B4-BE49-F238E27FC236}">
              <a16:creationId xmlns:a16="http://schemas.microsoft.com/office/drawing/2014/main" id="{00000000-0008-0000-04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330281</xdr:colOff>
      <xdr:row>203</xdr:row>
      <xdr:rowOff>166995</xdr:rowOff>
    </xdr:from>
    <xdr:to>
      <xdr:col>45</xdr:col>
      <xdr:colOff>636441</xdr:colOff>
      <xdr:row>223</xdr:row>
      <xdr:rowOff>9894</xdr:rowOff>
    </xdr:to>
    <xdr:graphicFrame macro="">
      <xdr:nvGraphicFramePr>
        <xdr:cNvPr id="91" name="Gráfico 90">
          <a:extLst>
            <a:ext uri="{FF2B5EF4-FFF2-40B4-BE49-F238E27FC236}">
              <a16:creationId xmlns:a16="http://schemas.microsoft.com/office/drawing/2014/main" id="{00000000-0008-0000-04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58140</xdr:colOff>
      <xdr:row>224</xdr:row>
      <xdr:rowOff>194210</xdr:rowOff>
    </xdr:from>
    <xdr:to>
      <xdr:col>30</xdr:col>
      <xdr:colOff>711283</xdr:colOff>
      <xdr:row>244</xdr:row>
      <xdr:rowOff>40820</xdr:rowOff>
    </xdr:to>
    <xdr:graphicFrame macro="">
      <xdr:nvGraphicFramePr>
        <xdr:cNvPr id="92" name="Gráfico 91">
          <a:extLst>
            <a:ext uri="{FF2B5EF4-FFF2-40B4-BE49-F238E27FC236}">
              <a16:creationId xmlns:a16="http://schemas.microsoft.com/office/drawing/2014/main" id="{00000000-0008-0000-0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58139</xdr:colOff>
      <xdr:row>224</xdr:row>
      <xdr:rowOff>194210</xdr:rowOff>
    </xdr:from>
    <xdr:to>
      <xdr:col>38</xdr:col>
      <xdr:colOff>221425</xdr:colOff>
      <xdr:row>244</xdr:row>
      <xdr:rowOff>40820</xdr:rowOff>
    </xdr:to>
    <xdr:graphicFrame macro="">
      <xdr:nvGraphicFramePr>
        <xdr:cNvPr id="93" name="Gráfico 92">
          <a:extLst>
            <a:ext uri="{FF2B5EF4-FFF2-40B4-BE49-F238E27FC236}">
              <a16:creationId xmlns:a16="http://schemas.microsoft.com/office/drawing/2014/main" id="{00000000-0008-0000-0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343889</xdr:colOff>
      <xdr:row>224</xdr:row>
      <xdr:rowOff>194210</xdr:rowOff>
    </xdr:from>
    <xdr:to>
      <xdr:col>45</xdr:col>
      <xdr:colOff>636442</xdr:colOff>
      <xdr:row>244</xdr:row>
      <xdr:rowOff>40820</xdr:rowOff>
    </xdr:to>
    <xdr:graphicFrame macro="">
      <xdr:nvGraphicFramePr>
        <xdr:cNvPr id="94" name="Gráfico 93">
          <a:extLst>
            <a:ext uri="{FF2B5EF4-FFF2-40B4-BE49-F238E27FC236}">
              <a16:creationId xmlns:a16="http://schemas.microsoft.com/office/drawing/2014/main" id="{00000000-0008-0000-0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17318</xdr:colOff>
      <xdr:row>248</xdr:row>
      <xdr:rowOff>51954</xdr:rowOff>
    </xdr:from>
    <xdr:to>
      <xdr:col>30</xdr:col>
      <xdr:colOff>670461</xdr:colOff>
      <xdr:row>268</xdr:row>
      <xdr:rowOff>54428</xdr:rowOff>
    </xdr:to>
    <xdr:graphicFrame macro="">
      <xdr:nvGraphicFramePr>
        <xdr:cNvPr id="95" name="Gráfico 94">
          <a:extLst>
            <a:ext uri="{FF2B5EF4-FFF2-40B4-BE49-F238E27FC236}">
              <a16:creationId xmlns:a16="http://schemas.microsoft.com/office/drawing/2014/main" id="{00000000-0008-0000-0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98960</xdr:colOff>
      <xdr:row>248</xdr:row>
      <xdr:rowOff>69272</xdr:rowOff>
    </xdr:from>
    <xdr:to>
      <xdr:col>38</xdr:col>
      <xdr:colOff>262246</xdr:colOff>
      <xdr:row>268</xdr:row>
      <xdr:rowOff>68035</xdr:rowOff>
    </xdr:to>
    <xdr:graphicFrame macro="">
      <xdr:nvGraphicFramePr>
        <xdr:cNvPr id="96" name="Gráfico 95">
          <a:extLst>
            <a:ext uri="{FF2B5EF4-FFF2-40B4-BE49-F238E27FC236}">
              <a16:creationId xmlns:a16="http://schemas.microsoft.com/office/drawing/2014/main" id="{00000000-0008-0000-0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384711</xdr:colOff>
      <xdr:row>248</xdr:row>
      <xdr:rowOff>69272</xdr:rowOff>
    </xdr:from>
    <xdr:to>
      <xdr:col>45</xdr:col>
      <xdr:colOff>398318</xdr:colOff>
      <xdr:row>268</xdr:row>
      <xdr:rowOff>68034</xdr:rowOff>
    </xdr:to>
    <xdr:graphicFrame macro="">
      <xdr:nvGraphicFramePr>
        <xdr:cNvPr id="97" name="Gráfico 96">
          <a:extLst>
            <a:ext uri="{FF2B5EF4-FFF2-40B4-BE49-F238E27FC236}">
              <a16:creationId xmlns:a16="http://schemas.microsoft.com/office/drawing/2014/main" id="{00000000-0008-0000-0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17318</xdr:colOff>
      <xdr:row>268</xdr:row>
      <xdr:rowOff>194210</xdr:rowOff>
    </xdr:from>
    <xdr:to>
      <xdr:col>30</xdr:col>
      <xdr:colOff>670461</xdr:colOff>
      <xdr:row>288</xdr:row>
      <xdr:rowOff>40821</xdr:rowOff>
    </xdr:to>
    <xdr:graphicFrame macro="">
      <xdr:nvGraphicFramePr>
        <xdr:cNvPr id="98" name="Gráfico 97">
          <a:extLst>
            <a:ext uri="{FF2B5EF4-FFF2-40B4-BE49-F238E27FC236}">
              <a16:creationId xmlns:a16="http://schemas.microsoft.com/office/drawing/2014/main" id="{00000000-0008-0000-04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71746</xdr:colOff>
      <xdr:row>269</xdr:row>
      <xdr:rowOff>-1</xdr:rowOff>
    </xdr:from>
    <xdr:to>
      <xdr:col>38</xdr:col>
      <xdr:colOff>235032</xdr:colOff>
      <xdr:row>288</xdr:row>
      <xdr:rowOff>54428</xdr:rowOff>
    </xdr:to>
    <xdr:graphicFrame macro="">
      <xdr:nvGraphicFramePr>
        <xdr:cNvPr id="99" name="Gráfico 98">
          <a:extLst>
            <a:ext uri="{FF2B5EF4-FFF2-40B4-BE49-F238E27FC236}">
              <a16:creationId xmlns:a16="http://schemas.microsoft.com/office/drawing/2014/main" id="{00000000-0008-0000-04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384711</xdr:colOff>
      <xdr:row>269</xdr:row>
      <xdr:rowOff>17317</xdr:rowOff>
    </xdr:from>
    <xdr:to>
      <xdr:col>45</xdr:col>
      <xdr:colOff>398318</xdr:colOff>
      <xdr:row>288</xdr:row>
      <xdr:rowOff>68034</xdr:rowOff>
    </xdr:to>
    <xdr:graphicFrame macro="">
      <xdr:nvGraphicFramePr>
        <xdr:cNvPr id="100" name="Gráfico 99">
          <a:extLst>
            <a:ext uri="{FF2B5EF4-FFF2-40B4-BE49-F238E27FC236}">
              <a16:creationId xmlns:a16="http://schemas.microsoft.com/office/drawing/2014/main" id="{00000000-0008-0000-04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17318</xdr:colOff>
      <xdr:row>289</xdr:row>
      <xdr:rowOff>153389</xdr:rowOff>
    </xdr:from>
    <xdr:to>
      <xdr:col>30</xdr:col>
      <xdr:colOff>752104</xdr:colOff>
      <xdr:row>308</xdr:row>
      <xdr:rowOff>204105</xdr:rowOff>
    </xdr:to>
    <xdr:graphicFrame macro="">
      <xdr:nvGraphicFramePr>
        <xdr:cNvPr id="101" name="Gráfico 100">
          <a:extLst>
            <a:ext uri="{FF2B5EF4-FFF2-40B4-BE49-F238E27FC236}">
              <a16:creationId xmlns:a16="http://schemas.microsoft.com/office/drawing/2014/main" id="{00000000-0008-0000-04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51336</xdr:colOff>
      <xdr:row>289</xdr:row>
      <xdr:rowOff>153389</xdr:rowOff>
    </xdr:from>
    <xdr:to>
      <xdr:col>38</xdr:col>
      <xdr:colOff>204417</xdr:colOff>
      <xdr:row>308</xdr:row>
      <xdr:rowOff>180295</xdr:rowOff>
    </xdr:to>
    <xdr:graphicFrame macro="">
      <xdr:nvGraphicFramePr>
        <xdr:cNvPr id="102" name="Gráfico 101">
          <a:extLst>
            <a:ext uri="{FF2B5EF4-FFF2-40B4-BE49-F238E27FC236}">
              <a16:creationId xmlns:a16="http://schemas.microsoft.com/office/drawing/2014/main" id="{00000000-0008-0000-04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394917</xdr:colOff>
      <xdr:row>289</xdr:row>
      <xdr:rowOff>126173</xdr:rowOff>
    </xdr:from>
    <xdr:to>
      <xdr:col>45</xdr:col>
      <xdr:colOff>415328</xdr:colOff>
      <xdr:row>308</xdr:row>
      <xdr:rowOff>153079</xdr:rowOff>
    </xdr:to>
    <xdr:graphicFrame macro="">
      <xdr:nvGraphicFramePr>
        <xdr:cNvPr id="103" name="Gráfico 102">
          <a:extLst>
            <a:ext uri="{FF2B5EF4-FFF2-40B4-BE49-F238E27FC236}">
              <a16:creationId xmlns:a16="http://schemas.microsoft.com/office/drawing/2014/main" id="{00000000-0008-0000-04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44532</xdr:colOff>
      <xdr:row>309</xdr:row>
      <xdr:rowOff>180601</xdr:rowOff>
    </xdr:from>
    <xdr:to>
      <xdr:col>30</xdr:col>
      <xdr:colOff>765710</xdr:colOff>
      <xdr:row>328</xdr:row>
      <xdr:rowOff>78240</xdr:rowOff>
    </xdr:to>
    <xdr:graphicFrame macro="">
      <xdr:nvGraphicFramePr>
        <xdr:cNvPr id="104" name="Gráfico 103">
          <a:extLst>
            <a:ext uri="{FF2B5EF4-FFF2-40B4-BE49-F238E27FC236}">
              <a16:creationId xmlns:a16="http://schemas.microsoft.com/office/drawing/2014/main" id="{00000000-0008-0000-04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54737</xdr:colOff>
      <xdr:row>309</xdr:row>
      <xdr:rowOff>190808</xdr:rowOff>
    </xdr:from>
    <xdr:to>
      <xdr:col>38</xdr:col>
      <xdr:colOff>207818</xdr:colOff>
      <xdr:row>328</xdr:row>
      <xdr:rowOff>170088</xdr:rowOff>
    </xdr:to>
    <xdr:graphicFrame macro="">
      <xdr:nvGraphicFramePr>
        <xdr:cNvPr id="105" name="Gráfico 104">
          <a:extLst>
            <a:ext uri="{FF2B5EF4-FFF2-40B4-BE49-F238E27FC236}">
              <a16:creationId xmlns:a16="http://schemas.microsoft.com/office/drawing/2014/main" id="{00000000-0008-0000-04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364300</xdr:colOff>
      <xdr:row>309</xdr:row>
      <xdr:rowOff>177201</xdr:rowOff>
    </xdr:from>
    <xdr:to>
      <xdr:col>45</xdr:col>
      <xdr:colOff>384711</xdr:colOff>
      <xdr:row>328</xdr:row>
      <xdr:rowOff>156481</xdr:rowOff>
    </xdr:to>
    <xdr:graphicFrame macro="">
      <xdr:nvGraphicFramePr>
        <xdr:cNvPr id="106" name="Gráfico 105">
          <a:extLst>
            <a:ext uri="{FF2B5EF4-FFF2-40B4-BE49-F238E27FC236}">
              <a16:creationId xmlns:a16="http://schemas.microsoft.com/office/drawing/2014/main" id="{00000000-0008-0000-04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112567</xdr:colOff>
      <xdr:row>332</xdr:row>
      <xdr:rowOff>180604</xdr:rowOff>
    </xdr:from>
    <xdr:to>
      <xdr:col>30</xdr:col>
      <xdr:colOff>779318</xdr:colOff>
      <xdr:row>352</xdr:row>
      <xdr:rowOff>27214</xdr:rowOff>
    </xdr:to>
    <xdr:graphicFrame macro="">
      <xdr:nvGraphicFramePr>
        <xdr:cNvPr id="107" name="Gráfico 106">
          <a:extLst>
            <a:ext uri="{FF2B5EF4-FFF2-40B4-BE49-F238E27FC236}">
              <a16:creationId xmlns:a16="http://schemas.microsoft.com/office/drawing/2014/main" id="{00000000-0008-0000-04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30926</xdr:colOff>
      <xdr:row>332</xdr:row>
      <xdr:rowOff>194210</xdr:rowOff>
    </xdr:from>
    <xdr:to>
      <xdr:col>38</xdr:col>
      <xdr:colOff>194212</xdr:colOff>
      <xdr:row>352</xdr:row>
      <xdr:rowOff>40819</xdr:rowOff>
    </xdr:to>
    <xdr:graphicFrame macro="">
      <xdr:nvGraphicFramePr>
        <xdr:cNvPr id="108" name="Gráfico 107">
          <a:extLst>
            <a:ext uri="{FF2B5EF4-FFF2-40B4-BE49-F238E27FC236}">
              <a16:creationId xmlns:a16="http://schemas.microsoft.com/office/drawing/2014/main" id="{00000000-0008-0000-04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384711</xdr:colOff>
      <xdr:row>332</xdr:row>
      <xdr:rowOff>207817</xdr:rowOff>
    </xdr:from>
    <xdr:to>
      <xdr:col>45</xdr:col>
      <xdr:colOff>398318</xdr:colOff>
      <xdr:row>352</xdr:row>
      <xdr:rowOff>54426</xdr:rowOff>
    </xdr:to>
    <xdr:graphicFrame macro="">
      <xdr:nvGraphicFramePr>
        <xdr:cNvPr id="109" name="Gráfico 108">
          <a:extLst>
            <a:ext uri="{FF2B5EF4-FFF2-40B4-BE49-F238E27FC236}">
              <a16:creationId xmlns:a16="http://schemas.microsoft.com/office/drawing/2014/main" id="{00000000-0008-0000-04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85354</xdr:colOff>
      <xdr:row>352</xdr:row>
      <xdr:rowOff>153388</xdr:rowOff>
    </xdr:from>
    <xdr:to>
      <xdr:col>30</xdr:col>
      <xdr:colOff>820139</xdr:colOff>
      <xdr:row>371</xdr:row>
      <xdr:rowOff>204106</xdr:rowOff>
    </xdr:to>
    <xdr:graphicFrame macro="">
      <xdr:nvGraphicFramePr>
        <xdr:cNvPr id="110" name="Gráfico 109">
          <a:extLst>
            <a:ext uri="{FF2B5EF4-FFF2-40B4-BE49-F238E27FC236}">
              <a16:creationId xmlns:a16="http://schemas.microsoft.com/office/drawing/2014/main" id="{00000000-0008-0000-04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58139</xdr:colOff>
      <xdr:row>352</xdr:row>
      <xdr:rowOff>166994</xdr:rowOff>
    </xdr:from>
    <xdr:to>
      <xdr:col>38</xdr:col>
      <xdr:colOff>221425</xdr:colOff>
      <xdr:row>372</xdr:row>
      <xdr:rowOff>9894</xdr:rowOff>
    </xdr:to>
    <xdr:graphicFrame macro="">
      <xdr:nvGraphicFramePr>
        <xdr:cNvPr id="111" name="Gráfico 110">
          <a:extLst>
            <a:ext uri="{FF2B5EF4-FFF2-40B4-BE49-F238E27FC236}">
              <a16:creationId xmlns:a16="http://schemas.microsoft.com/office/drawing/2014/main" id="{00000000-0008-0000-04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425532</xdr:colOff>
      <xdr:row>352</xdr:row>
      <xdr:rowOff>153387</xdr:rowOff>
    </xdr:from>
    <xdr:to>
      <xdr:col>45</xdr:col>
      <xdr:colOff>439139</xdr:colOff>
      <xdr:row>372</xdr:row>
      <xdr:rowOff>9895</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85353</xdr:colOff>
      <xdr:row>372</xdr:row>
      <xdr:rowOff>139782</xdr:rowOff>
    </xdr:from>
    <xdr:to>
      <xdr:col>30</xdr:col>
      <xdr:colOff>806532</xdr:colOff>
      <xdr:row>391</xdr:row>
      <xdr:rowOff>190499</xdr:rowOff>
    </xdr:to>
    <xdr:graphicFrame macro="">
      <xdr:nvGraphicFramePr>
        <xdr:cNvPr id="113" name="Gráfico 112">
          <a:extLst>
            <a:ext uri="{FF2B5EF4-FFF2-40B4-BE49-F238E27FC236}">
              <a16:creationId xmlns:a16="http://schemas.microsoft.com/office/drawing/2014/main" id="{00000000-0008-0000-04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98961</xdr:colOff>
      <xdr:row>395</xdr:row>
      <xdr:rowOff>173798</xdr:rowOff>
    </xdr:from>
    <xdr:to>
      <xdr:col>30</xdr:col>
      <xdr:colOff>905864</xdr:colOff>
      <xdr:row>415</xdr:row>
      <xdr:rowOff>20408</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204416</xdr:colOff>
      <xdr:row>395</xdr:row>
      <xdr:rowOff>187405</xdr:rowOff>
    </xdr:from>
    <xdr:to>
      <xdr:col>38</xdr:col>
      <xdr:colOff>367702</xdr:colOff>
      <xdr:row>415</xdr:row>
      <xdr:rowOff>23810</xdr:rowOff>
    </xdr:to>
    <xdr:graphicFrame macro="">
      <xdr:nvGraphicFramePr>
        <xdr:cNvPr id="115" name="Gráfico 114">
          <a:extLst>
            <a:ext uri="{FF2B5EF4-FFF2-40B4-BE49-F238E27FC236}">
              <a16:creationId xmlns:a16="http://schemas.microsoft.com/office/drawing/2014/main" id="{00000000-0008-0000-04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694272</xdr:colOff>
      <xdr:row>395</xdr:row>
      <xdr:rowOff>146583</xdr:rowOff>
    </xdr:from>
    <xdr:to>
      <xdr:col>45</xdr:col>
      <xdr:colOff>707879</xdr:colOff>
      <xdr:row>414</xdr:row>
      <xdr:rowOff>187095</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112568</xdr:colOff>
      <xdr:row>415</xdr:row>
      <xdr:rowOff>187406</xdr:rowOff>
    </xdr:from>
    <xdr:to>
      <xdr:col>30</xdr:col>
      <xdr:colOff>905865</xdr:colOff>
      <xdr:row>435</xdr:row>
      <xdr:rowOff>23812</xdr:rowOff>
    </xdr:to>
    <xdr:graphicFrame macro="">
      <xdr:nvGraphicFramePr>
        <xdr:cNvPr id="117" name="Gráfico 116">
          <a:extLst>
            <a:ext uri="{FF2B5EF4-FFF2-40B4-BE49-F238E27FC236}">
              <a16:creationId xmlns:a16="http://schemas.microsoft.com/office/drawing/2014/main" id="{00000000-0008-0000-04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190808</xdr:colOff>
      <xdr:row>415</xdr:row>
      <xdr:rowOff>173799</xdr:rowOff>
    </xdr:from>
    <xdr:to>
      <xdr:col>38</xdr:col>
      <xdr:colOff>544594</xdr:colOff>
      <xdr:row>435</xdr:row>
      <xdr:rowOff>6495</xdr:rowOff>
    </xdr:to>
    <xdr:graphicFrame macro="">
      <xdr:nvGraphicFramePr>
        <xdr:cNvPr id="118" name="Gráfico 117">
          <a:extLst>
            <a:ext uri="{FF2B5EF4-FFF2-40B4-BE49-F238E27FC236}">
              <a16:creationId xmlns:a16="http://schemas.microsoft.com/office/drawing/2014/main" id="{00000000-0008-0000-04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721487</xdr:colOff>
      <xdr:row>415</xdr:row>
      <xdr:rowOff>173799</xdr:rowOff>
    </xdr:from>
    <xdr:to>
      <xdr:col>45</xdr:col>
      <xdr:colOff>735094</xdr:colOff>
      <xdr:row>435</xdr:row>
      <xdr:rowOff>20409</xdr:rowOff>
    </xdr:to>
    <xdr:graphicFrame macro="">
      <xdr:nvGraphicFramePr>
        <xdr:cNvPr id="119" name="Gráfico 118">
          <a:extLst>
            <a:ext uri="{FF2B5EF4-FFF2-40B4-BE49-F238E27FC236}">
              <a16:creationId xmlns:a16="http://schemas.microsoft.com/office/drawing/2014/main" id="{00000000-0008-0000-04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126175</xdr:colOff>
      <xdr:row>435</xdr:row>
      <xdr:rowOff>160192</xdr:rowOff>
    </xdr:from>
    <xdr:to>
      <xdr:col>30</xdr:col>
      <xdr:colOff>928997</xdr:colOff>
      <xdr:row>453</xdr:row>
      <xdr:rowOff>197303</xdr:rowOff>
    </xdr:to>
    <xdr:graphicFrame macro="">
      <xdr:nvGraphicFramePr>
        <xdr:cNvPr id="120" name="Gráfico 119">
          <a:extLst>
            <a:ext uri="{FF2B5EF4-FFF2-40B4-BE49-F238E27FC236}">
              <a16:creationId xmlns:a16="http://schemas.microsoft.com/office/drawing/2014/main" id="{00000000-0008-0000-04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204415</xdr:colOff>
      <xdr:row>435</xdr:row>
      <xdr:rowOff>146584</xdr:rowOff>
    </xdr:from>
    <xdr:to>
      <xdr:col>38</xdr:col>
      <xdr:colOff>367701</xdr:colOff>
      <xdr:row>453</xdr:row>
      <xdr:rowOff>183695</xdr:rowOff>
    </xdr:to>
    <xdr:graphicFrame macro="">
      <xdr:nvGraphicFramePr>
        <xdr:cNvPr id="121" name="Gráfico 120">
          <a:extLst>
            <a:ext uri="{FF2B5EF4-FFF2-40B4-BE49-F238E27FC236}">
              <a16:creationId xmlns:a16="http://schemas.microsoft.com/office/drawing/2014/main" id="{00000000-0008-0000-04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11</xdr:row>
      <xdr:rowOff>0</xdr:rowOff>
    </xdr:from>
    <xdr:to>
      <xdr:col>6</xdr:col>
      <xdr:colOff>721178</xdr:colOff>
      <xdr:row>31</xdr:row>
      <xdr:rowOff>68036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40967</xdr:colOff>
      <xdr:row>11</xdr:row>
      <xdr:rowOff>4446</xdr:rowOff>
    </xdr:from>
    <xdr:to>
      <xdr:col>14</xdr:col>
      <xdr:colOff>266289</xdr:colOff>
      <xdr:row>31</xdr:row>
      <xdr:rowOff>51211</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425626</xdr:colOff>
      <xdr:row>10</xdr:row>
      <xdr:rowOff>180256</xdr:rowOff>
    </xdr:from>
    <xdr:to>
      <xdr:col>21</xdr:col>
      <xdr:colOff>666749</xdr:colOff>
      <xdr:row>31</xdr:row>
      <xdr:rowOff>47844</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25452</xdr:colOff>
      <xdr:row>32</xdr:row>
      <xdr:rowOff>17319</xdr:rowOff>
    </xdr:from>
    <xdr:to>
      <xdr:col>6</xdr:col>
      <xdr:colOff>716936</xdr:colOff>
      <xdr:row>52</xdr:row>
      <xdr:rowOff>92177</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43999</xdr:colOff>
      <xdr:row>32</xdr:row>
      <xdr:rowOff>22941</xdr:rowOff>
    </xdr:from>
    <xdr:to>
      <xdr:col>14</xdr:col>
      <xdr:colOff>285750</xdr:colOff>
      <xdr:row>52</xdr:row>
      <xdr:rowOff>102419</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421821</xdr:colOff>
      <xdr:row>32</xdr:row>
      <xdr:rowOff>40822</xdr:rowOff>
    </xdr:from>
    <xdr:to>
      <xdr:col>21</xdr:col>
      <xdr:colOff>666749</xdr:colOff>
      <xdr:row>52</xdr:row>
      <xdr:rowOff>81643</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24493</xdr:colOff>
      <xdr:row>53</xdr:row>
      <xdr:rowOff>111796</xdr:rowOff>
    </xdr:from>
    <xdr:to>
      <xdr:col>6</xdr:col>
      <xdr:colOff>707572</xdr:colOff>
      <xdr:row>73</xdr:row>
      <xdr:rowOff>163286</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97328</xdr:colOff>
      <xdr:row>53</xdr:row>
      <xdr:rowOff>91042</xdr:rowOff>
    </xdr:from>
    <xdr:to>
      <xdr:col>14</xdr:col>
      <xdr:colOff>285750</xdr:colOff>
      <xdr:row>73</xdr:row>
      <xdr:rowOff>122465</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435429</xdr:colOff>
      <xdr:row>53</xdr:row>
      <xdr:rowOff>108857</xdr:rowOff>
    </xdr:from>
    <xdr:to>
      <xdr:col>21</xdr:col>
      <xdr:colOff>571499</xdr:colOff>
      <xdr:row>73</xdr:row>
      <xdr:rowOff>108857</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24493</xdr:colOff>
      <xdr:row>74</xdr:row>
      <xdr:rowOff>148689</xdr:rowOff>
    </xdr:from>
    <xdr:to>
      <xdr:col>6</xdr:col>
      <xdr:colOff>707571</xdr:colOff>
      <xdr:row>94</xdr:row>
      <xdr:rowOff>27214</xdr:rowOff>
    </xdr:to>
    <xdr:graphicFrame macro="">
      <xdr:nvGraphicFramePr>
        <xdr:cNvPr id="11" name="Gráfico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87085</xdr:colOff>
      <xdr:row>74</xdr:row>
      <xdr:rowOff>162297</xdr:rowOff>
    </xdr:from>
    <xdr:to>
      <xdr:col>14</xdr:col>
      <xdr:colOff>272144</xdr:colOff>
      <xdr:row>94</xdr:row>
      <xdr:rowOff>40821</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454479</xdr:colOff>
      <xdr:row>74</xdr:row>
      <xdr:rowOff>175902</xdr:rowOff>
    </xdr:from>
    <xdr:to>
      <xdr:col>21</xdr:col>
      <xdr:colOff>547687</xdr:colOff>
      <xdr:row>94</xdr:row>
      <xdr:rowOff>13606</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27686</xdr:colOff>
      <xdr:row>97</xdr:row>
      <xdr:rowOff>149678</xdr:rowOff>
    </xdr:from>
    <xdr:to>
      <xdr:col>6</xdr:col>
      <xdr:colOff>693964</xdr:colOff>
      <xdr:row>117</xdr:row>
      <xdr:rowOff>13608</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54429</xdr:colOff>
      <xdr:row>97</xdr:row>
      <xdr:rowOff>149679</xdr:rowOff>
    </xdr:from>
    <xdr:to>
      <xdr:col>14</xdr:col>
      <xdr:colOff>244929</xdr:colOff>
      <xdr:row>116</xdr:row>
      <xdr:rowOff>194582</xdr:rowOff>
    </xdr:to>
    <xdr:graphicFrame macro="">
      <xdr:nvGraphicFramePr>
        <xdr:cNvPr id="15" name="Gráfico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375557</xdr:colOff>
      <xdr:row>97</xdr:row>
      <xdr:rowOff>136072</xdr:rowOff>
    </xdr:from>
    <xdr:to>
      <xdr:col>21</xdr:col>
      <xdr:colOff>353786</xdr:colOff>
      <xdr:row>116</xdr:row>
      <xdr:rowOff>190500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32656</xdr:colOff>
      <xdr:row>117</xdr:row>
      <xdr:rowOff>152399</xdr:rowOff>
    </xdr:from>
    <xdr:to>
      <xdr:col>6</xdr:col>
      <xdr:colOff>693964</xdr:colOff>
      <xdr:row>137</xdr:row>
      <xdr:rowOff>27214</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29936</xdr:colOff>
      <xdr:row>117</xdr:row>
      <xdr:rowOff>168729</xdr:rowOff>
    </xdr:from>
    <xdr:to>
      <xdr:col>14</xdr:col>
      <xdr:colOff>258536</xdr:colOff>
      <xdr:row>137</xdr:row>
      <xdr:rowOff>27215</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375556</xdr:colOff>
      <xdr:row>117</xdr:row>
      <xdr:rowOff>163284</xdr:rowOff>
    </xdr:from>
    <xdr:to>
      <xdr:col>21</xdr:col>
      <xdr:colOff>367393</xdr:colOff>
      <xdr:row>137</xdr:row>
      <xdr:rowOff>13608</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32656</xdr:colOff>
      <xdr:row>137</xdr:row>
      <xdr:rowOff>163285</xdr:rowOff>
    </xdr:from>
    <xdr:to>
      <xdr:col>6</xdr:col>
      <xdr:colOff>585106</xdr:colOff>
      <xdr:row>157</xdr:row>
      <xdr:rowOff>13607</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15090</xdr:colOff>
      <xdr:row>137</xdr:row>
      <xdr:rowOff>153390</xdr:rowOff>
    </xdr:from>
    <xdr:to>
      <xdr:col>14</xdr:col>
      <xdr:colOff>258536</xdr:colOff>
      <xdr:row>157</xdr:row>
      <xdr:rowOff>0</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394607</xdr:colOff>
      <xdr:row>137</xdr:row>
      <xdr:rowOff>149679</xdr:rowOff>
    </xdr:from>
    <xdr:to>
      <xdr:col>21</xdr:col>
      <xdr:colOff>488374</xdr:colOff>
      <xdr:row>156</xdr:row>
      <xdr:rowOff>200396</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157</xdr:row>
      <xdr:rowOff>176892</xdr:rowOff>
    </xdr:from>
    <xdr:to>
      <xdr:col>6</xdr:col>
      <xdr:colOff>585107</xdr:colOff>
      <xdr:row>177</xdr:row>
      <xdr:rowOff>23502</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13607</xdr:colOff>
      <xdr:row>157</xdr:row>
      <xdr:rowOff>176893</xdr:rowOff>
    </xdr:from>
    <xdr:to>
      <xdr:col>14</xdr:col>
      <xdr:colOff>272143</xdr:colOff>
      <xdr:row>177</xdr:row>
      <xdr:rowOff>23503</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394607</xdr:colOff>
      <xdr:row>157</xdr:row>
      <xdr:rowOff>190500</xdr:rowOff>
    </xdr:from>
    <xdr:to>
      <xdr:col>21</xdr:col>
      <xdr:colOff>503464</xdr:colOff>
      <xdr:row>177</xdr:row>
      <xdr:rowOff>37110</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182</xdr:row>
      <xdr:rowOff>27215</xdr:rowOff>
    </xdr:from>
    <xdr:to>
      <xdr:col>6</xdr:col>
      <xdr:colOff>653143</xdr:colOff>
      <xdr:row>201</xdr:row>
      <xdr:rowOff>77932</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182</xdr:row>
      <xdr:rowOff>27214</xdr:rowOff>
    </xdr:from>
    <xdr:to>
      <xdr:col>14</xdr:col>
      <xdr:colOff>163286</xdr:colOff>
      <xdr:row>201</xdr:row>
      <xdr:rowOff>77931</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299356</xdr:colOff>
      <xdr:row>182</xdr:row>
      <xdr:rowOff>13607</xdr:rowOff>
    </xdr:from>
    <xdr:to>
      <xdr:col>21</xdr:col>
      <xdr:colOff>571498</xdr:colOff>
      <xdr:row>201</xdr:row>
      <xdr:rowOff>64324</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202</xdr:row>
      <xdr:rowOff>190500</xdr:rowOff>
    </xdr:from>
    <xdr:to>
      <xdr:col>6</xdr:col>
      <xdr:colOff>653143</xdr:colOff>
      <xdr:row>222</xdr:row>
      <xdr:rowOff>37110</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27214</xdr:colOff>
      <xdr:row>202</xdr:row>
      <xdr:rowOff>176893</xdr:rowOff>
    </xdr:from>
    <xdr:to>
      <xdr:col>14</xdr:col>
      <xdr:colOff>190500</xdr:colOff>
      <xdr:row>222</xdr:row>
      <xdr:rowOff>23503</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312963</xdr:colOff>
      <xdr:row>202</xdr:row>
      <xdr:rowOff>149678</xdr:rowOff>
    </xdr:from>
    <xdr:to>
      <xdr:col>21</xdr:col>
      <xdr:colOff>619123</xdr:colOff>
      <xdr:row>221</xdr:row>
      <xdr:rowOff>200395</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40822</xdr:colOff>
      <xdr:row>223</xdr:row>
      <xdr:rowOff>176893</xdr:rowOff>
    </xdr:from>
    <xdr:to>
      <xdr:col>6</xdr:col>
      <xdr:colOff>693965</xdr:colOff>
      <xdr:row>243</xdr:row>
      <xdr:rowOff>23503</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40821</xdr:colOff>
      <xdr:row>223</xdr:row>
      <xdr:rowOff>176893</xdr:rowOff>
    </xdr:from>
    <xdr:to>
      <xdr:col>14</xdr:col>
      <xdr:colOff>204107</xdr:colOff>
      <xdr:row>243</xdr:row>
      <xdr:rowOff>23503</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326571</xdr:colOff>
      <xdr:row>223</xdr:row>
      <xdr:rowOff>176893</xdr:rowOff>
    </xdr:from>
    <xdr:to>
      <xdr:col>21</xdr:col>
      <xdr:colOff>619124</xdr:colOff>
      <xdr:row>243</xdr:row>
      <xdr:rowOff>23503</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247</xdr:row>
      <xdr:rowOff>190500</xdr:rowOff>
    </xdr:from>
    <xdr:to>
      <xdr:col>6</xdr:col>
      <xdr:colOff>653143</xdr:colOff>
      <xdr:row>267</xdr:row>
      <xdr:rowOff>37111</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81642</xdr:colOff>
      <xdr:row>248</xdr:row>
      <xdr:rowOff>0</xdr:rowOff>
    </xdr:from>
    <xdr:to>
      <xdr:col>14</xdr:col>
      <xdr:colOff>244928</xdr:colOff>
      <xdr:row>267</xdr:row>
      <xdr:rowOff>50718</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367393</xdr:colOff>
      <xdr:row>248</xdr:row>
      <xdr:rowOff>0</xdr:rowOff>
    </xdr:from>
    <xdr:to>
      <xdr:col>21</xdr:col>
      <xdr:colOff>381000</xdr:colOff>
      <xdr:row>267</xdr:row>
      <xdr:rowOff>50717</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267</xdr:row>
      <xdr:rowOff>176893</xdr:rowOff>
    </xdr:from>
    <xdr:to>
      <xdr:col>6</xdr:col>
      <xdr:colOff>653143</xdr:colOff>
      <xdr:row>287</xdr:row>
      <xdr:rowOff>23504</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54428</xdr:colOff>
      <xdr:row>267</xdr:row>
      <xdr:rowOff>190500</xdr:rowOff>
    </xdr:from>
    <xdr:to>
      <xdr:col>14</xdr:col>
      <xdr:colOff>217714</xdr:colOff>
      <xdr:row>287</xdr:row>
      <xdr:rowOff>37111</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367393</xdr:colOff>
      <xdr:row>268</xdr:row>
      <xdr:rowOff>0</xdr:rowOff>
    </xdr:from>
    <xdr:to>
      <xdr:col>21</xdr:col>
      <xdr:colOff>381000</xdr:colOff>
      <xdr:row>287</xdr:row>
      <xdr:rowOff>50717</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122464</xdr:colOff>
      <xdr:row>287</xdr:row>
      <xdr:rowOff>136072</xdr:rowOff>
    </xdr:from>
    <xdr:to>
      <xdr:col>6</xdr:col>
      <xdr:colOff>639536</xdr:colOff>
      <xdr:row>306</xdr:row>
      <xdr:rowOff>186788</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47625</xdr:colOff>
      <xdr:row>287</xdr:row>
      <xdr:rowOff>190500</xdr:rowOff>
    </xdr:from>
    <xdr:to>
      <xdr:col>14</xdr:col>
      <xdr:colOff>200706</xdr:colOff>
      <xdr:row>307</xdr:row>
      <xdr:rowOff>26906</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309563</xdr:colOff>
      <xdr:row>287</xdr:row>
      <xdr:rowOff>190499</xdr:rowOff>
    </xdr:from>
    <xdr:to>
      <xdr:col>21</xdr:col>
      <xdr:colOff>329974</xdr:colOff>
      <xdr:row>307</xdr:row>
      <xdr:rowOff>26905</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112260</xdr:colOff>
      <xdr:row>308</xdr:row>
      <xdr:rowOff>0</xdr:rowOff>
    </xdr:from>
    <xdr:to>
      <xdr:col>6</xdr:col>
      <xdr:colOff>625929</xdr:colOff>
      <xdr:row>326</xdr:row>
      <xdr:rowOff>169781</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23812</xdr:colOff>
      <xdr:row>308</xdr:row>
      <xdr:rowOff>23813</xdr:rowOff>
    </xdr:from>
    <xdr:to>
      <xdr:col>14</xdr:col>
      <xdr:colOff>176893</xdr:colOff>
      <xdr:row>326</xdr:row>
      <xdr:rowOff>193593</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333375</xdr:colOff>
      <xdr:row>308</xdr:row>
      <xdr:rowOff>23813</xdr:rowOff>
    </xdr:from>
    <xdr:to>
      <xdr:col>21</xdr:col>
      <xdr:colOff>353786</xdr:colOff>
      <xdr:row>326</xdr:row>
      <xdr:rowOff>193593</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122464</xdr:colOff>
      <xdr:row>330</xdr:row>
      <xdr:rowOff>163286</xdr:rowOff>
    </xdr:from>
    <xdr:to>
      <xdr:col>6</xdr:col>
      <xdr:colOff>639536</xdr:colOff>
      <xdr:row>350</xdr:row>
      <xdr:rowOff>9897</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27215</xdr:colOff>
      <xdr:row>330</xdr:row>
      <xdr:rowOff>176892</xdr:rowOff>
    </xdr:from>
    <xdr:to>
      <xdr:col>14</xdr:col>
      <xdr:colOff>190501</xdr:colOff>
      <xdr:row>350</xdr:row>
      <xdr:rowOff>23502</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340179</xdr:colOff>
      <xdr:row>330</xdr:row>
      <xdr:rowOff>163285</xdr:rowOff>
    </xdr:from>
    <xdr:to>
      <xdr:col>21</xdr:col>
      <xdr:colOff>353786</xdr:colOff>
      <xdr:row>350</xdr:row>
      <xdr:rowOff>9895</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122463</xdr:colOff>
      <xdr:row>350</xdr:row>
      <xdr:rowOff>136071</xdr:rowOff>
    </xdr:from>
    <xdr:to>
      <xdr:col>6</xdr:col>
      <xdr:colOff>639535</xdr:colOff>
      <xdr:row>369</xdr:row>
      <xdr:rowOff>186789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27214</xdr:colOff>
      <xdr:row>350</xdr:row>
      <xdr:rowOff>136070</xdr:rowOff>
    </xdr:from>
    <xdr:to>
      <xdr:col>14</xdr:col>
      <xdr:colOff>190500</xdr:colOff>
      <xdr:row>369</xdr:row>
      <xdr:rowOff>186788</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326571</xdr:colOff>
      <xdr:row>350</xdr:row>
      <xdr:rowOff>149677</xdr:rowOff>
    </xdr:from>
    <xdr:to>
      <xdr:col>21</xdr:col>
      <xdr:colOff>340178</xdr:colOff>
      <xdr:row>369</xdr:row>
      <xdr:rowOff>200395</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108856</xdr:colOff>
      <xdr:row>370</xdr:row>
      <xdr:rowOff>122465</xdr:rowOff>
    </xdr:from>
    <xdr:to>
      <xdr:col>6</xdr:col>
      <xdr:colOff>625928</xdr:colOff>
      <xdr:row>389</xdr:row>
      <xdr:rowOff>173182</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95250</xdr:colOff>
      <xdr:row>394</xdr:row>
      <xdr:rowOff>108856</xdr:rowOff>
    </xdr:from>
    <xdr:to>
      <xdr:col>6</xdr:col>
      <xdr:colOff>612322</xdr:colOff>
      <xdr:row>413</xdr:row>
      <xdr:rowOff>159573</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13607</xdr:colOff>
      <xdr:row>394</xdr:row>
      <xdr:rowOff>122463</xdr:rowOff>
    </xdr:from>
    <xdr:to>
      <xdr:col>14</xdr:col>
      <xdr:colOff>176893</xdr:colOff>
      <xdr:row>413</xdr:row>
      <xdr:rowOff>173180</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312964</xdr:colOff>
      <xdr:row>394</xdr:row>
      <xdr:rowOff>136070</xdr:rowOff>
    </xdr:from>
    <xdr:to>
      <xdr:col>21</xdr:col>
      <xdr:colOff>326571</xdr:colOff>
      <xdr:row>413</xdr:row>
      <xdr:rowOff>186787</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95250</xdr:colOff>
      <xdr:row>414</xdr:row>
      <xdr:rowOff>122464</xdr:rowOff>
    </xdr:from>
    <xdr:to>
      <xdr:col>6</xdr:col>
      <xdr:colOff>612322</xdr:colOff>
      <xdr:row>433</xdr:row>
      <xdr:rowOff>173182</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748392</xdr:colOff>
      <xdr:row>414</xdr:row>
      <xdr:rowOff>122464</xdr:rowOff>
    </xdr:from>
    <xdr:to>
      <xdr:col>14</xdr:col>
      <xdr:colOff>149678</xdr:colOff>
      <xdr:row>433</xdr:row>
      <xdr:rowOff>173182</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299357</xdr:colOff>
      <xdr:row>414</xdr:row>
      <xdr:rowOff>108857</xdr:rowOff>
    </xdr:from>
    <xdr:to>
      <xdr:col>21</xdr:col>
      <xdr:colOff>312964</xdr:colOff>
      <xdr:row>433</xdr:row>
      <xdr:rowOff>159575</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95249</xdr:colOff>
      <xdr:row>434</xdr:row>
      <xdr:rowOff>95250</xdr:rowOff>
    </xdr:from>
    <xdr:to>
      <xdr:col>6</xdr:col>
      <xdr:colOff>612321</xdr:colOff>
      <xdr:row>452</xdr:row>
      <xdr:rowOff>132361</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13607</xdr:colOff>
      <xdr:row>434</xdr:row>
      <xdr:rowOff>68035</xdr:rowOff>
    </xdr:from>
    <xdr:to>
      <xdr:col>14</xdr:col>
      <xdr:colOff>176893</xdr:colOff>
      <xdr:row>452</xdr:row>
      <xdr:rowOff>105146</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9525</xdr:colOff>
      <xdr:row>11</xdr:row>
      <xdr:rowOff>0</xdr:rowOff>
    </xdr:from>
    <xdr:to>
      <xdr:col>30</xdr:col>
      <xdr:colOff>721178</xdr:colOff>
      <xdr:row>31</xdr:row>
      <xdr:rowOff>68036</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40967</xdr:colOff>
      <xdr:row>11</xdr:row>
      <xdr:rowOff>4446</xdr:rowOff>
    </xdr:from>
    <xdr:to>
      <xdr:col>38</xdr:col>
      <xdr:colOff>266289</xdr:colOff>
      <xdr:row>31</xdr:row>
      <xdr:rowOff>51211</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425626</xdr:colOff>
      <xdr:row>10</xdr:row>
      <xdr:rowOff>180256</xdr:rowOff>
    </xdr:from>
    <xdr:to>
      <xdr:col>45</xdr:col>
      <xdr:colOff>666749</xdr:colOff>
      <xdr:row>31</xdr:row>
      <xdr:rowOff>47844</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25452</xdr:colOff>
      <xdr:row>32</xdr:row>
      <xdr:rowOff>17319</xdr:rowOff>
    </xdr:from>
    <xdr:to>
      <xdr:col>30</xdr:col>
      <xdr:colOff>716936</xdr:colOff>
      <xdr:row>52</xdr:row>
      <xdr:rowOff>92177</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43999</xdr:colOff>
      <xdr:row>32</xdr:row>
      <xdr:rowOff>22941</xdr:rowOff>
    </xdr:from>
    <xdr:to>
      <xdr:col>38</xdr:col>
      <xdr:colOff>285750</xdr:colOff>
      <xdr:row>52</xdr:row>
      <xdr:rowOff>102419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421821</xdr:colOff>
      <xdr:row>32</xdr:row>
      <xdr:rowOff>40822</xdr:rowOff>
    </xdr:from>
    <xdr:to>
      <xdr:col>45</xdr:col>
      <xdr:colOff>666749</xdr:colOff>
      <xdr:row>52</xdr:row>
      <xdr:rowOff>81643</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24493</xdr:colOff>
      <xdr:row>53</xdr:row>
      <xdr:rowOff>111796</xdr:rowOff>
    </xdr:from>
    <xdr:to>
      <xdr:col>30</xdr:col>
      <xdr:colOff>707572</xdr:colOff>
      <xdr:row>73</xdr:row>
      <xdr:rowOff>163286</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97328</xdr:colOff>
      <xdr:row>53</xdr:row>
      <xdr:rowOff>91042</xdr:rowOff>
    </xdr:from>
    <xdr:to>
      <xdr:col>38</xdr:col>
      <xdr:colOff>285750</xdr:colOff>
      <xdr:row>73</xdr:row>
      <xdr:rowOff>122465</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435429</xdr:colOff>
      <xdr:row>53</xdr:row>
      <xdr:rowOff>108857</xdr:rowOff>
    </xdr:from>
    <xdr:to>
      <xdr:col>45</xdr:col>
      <xdr:colOff>571499</xdr:colOff>
      <xdr:row>73</xdr:row>
      <xdr:rowOff>108857</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24493</xdr:colOff>
      <xdr:row>74</xdr:row>
      <xdr:rowOff>148689</xdr:rowOff>
    </xdr:from>
    <xdr:to>
      <xdr:col>30</xdr:col>
      <xdr:colOff>707571</xdr:colOff>
      <xdr:row>94</xdr:row>
      <xdr:rowOff>27214</xdr:rowOff>
    </xdr:to>
    <xdr:graphicFrame macro="">
      <xdr:nvGraphicFramePr>
        <xdr:cNvPr id="71" name="Gráfico 70">
          <a:extLst>
            <a:ext uri="{FF2B5EF4-FFF2-40B4-BE49-F238E27FC236}">
              <a16:creationId xmlns:a16="http://schemas.microsoft.com/office/drawing/2014/main" id="{00000000-0008-0000-05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87085</xdr:colOff>
      <xdr:row>74</xdr:row>
      <xdr:rowOff>162297</xdr:rowOff>
    </xdr:from>
    <xdr:to>
      <xdr:col>38</xdr:col>
      <xdr:colOff>272144</xdr:colOff>
      <xdr:row>94</xdr:row>
      <xdr:rowOff>40821</xdr:rowOff>
    </xdr:to>
    <xdr:graphicFrame macro="">
      <xdr:nvGraphicFramePr>
        <xdr:cNvPr id="72" name="Gráfico 71">
          <a:extLst>
            <a:ext uri="{FF2B5EF4-FFF2-40B4-BE49-F238E27FC236}">
              <a16:creationId xmlns:a16="http://schemas.microsoft.com/office/drawing/2014/main" id="{00000000-0008-0000-05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454479</xdr:colOff>
      <xdr:row>74</xdr:row>
      <xdr:rowOff>175902</xdr:rowOff>
    </xdr:from>
    <xdr:to>
      <xdr:col>45</xdr:col>
      <xdr:colOff>547687</xdr:colOff>
      <xdr:row>94</xdr:row>
      <xdr:rowOff>13606</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27686</xdr:colOff>
      <xdr:row>97</xdr:row>
      <xdr:rowOff>149678</xdr:rowOff>
    </xdr:from>
    <xdr:to>
      <xdr:col>30</xdr:col>
      <xdr:colOff>693964</xdr:colOff>
      <xdr:row>117</xdr:row>
      <xdr:rowOff>13608</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54429</xdr:colOff>
      <xdr:row>97</xdr:row>
      <xdr:rowOff>149679</xdr:rowOff>
    </xdr:from>
    <xdr:to>
      <xdr:col>38</xdr:col>
      <xdr:colOff>244929</xdr:colOff>
      <xdr:row>116</xdr:row>
      <xdr:rowOff>194582</xdr:rowOff>
    </xdr:to>
    <xdr:graphicFrame macro="">
      <xdr:nvGraphicFramePr>
        <xdr:cNvPr id="75" name="Gráfico 74">
          <a:extLst>
            <a:ext uri="{FF2B5EF4-FFF2-40B4-BE49-F238E27FC236}">
              <a16:creationId xmlns:a16="http://schemas.microsoft.com/office/drawing/2014/main" id="{00000000-0008-0000-05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375557</xdr:colOff>
      <xdr:row>97</xdr:row>
      <xdr:rowOff>136072</xdr:rowOff>
    </xdr:from>
    <xdr:to>
      <xdr:col>45</xdr:col>
      <xdr:colOff>353786</xdr:colOff>
      <xdr:row>116</xdr:row>
      <xdr:rowOff>190500</xdr:rowOff>
    </xdr:to>
    <xdr:graphicFrame macro="">
      <xdr:nvGraphicFramePr>
        <xdr:cNvPr id="76" name="Gráfico 75">
          <a:extLst>
            <a:ext uri="{FF2B5EF4-FFF2-40B4-BE49-F238E27FC236}">
              <a16:creationId xmlns:a16="http://schemas.microsoft.com/office/drawing/2014/main" id="{00000000-0008-0000-05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32656</xdr:colOff>
      <xdr:row>117</xdr:row>
      <xdr:rowOff>152399</xdr:rowOff>
    </xdr:from>
    <xdr:to>
      <xdr:col>30</xdr:col>
      <xdr:colOff>693964</xdr:colOff>
      <xdr:row>137</xdr:row>
      <xdr:rowOff>27214</xdr:rowOff>
    </xdr:to>
    <xdr:graphicFrame macro="">
      <xdr:nvGraphicFramePr>
        <xdr:cNvPr id="77" name="Gráfico 76">
          <a:extLst>
            <a:ext uri="{FF2B5EF4-FFF2-40B4-BE49-F238E27FC236}">
              <a16:creationId xmlns:a16="http://schemas.microsoft.com/office/drawing/2014/main" id="{00000000-0008-0000-05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29936</xdr:colOff>
      <xdr:row>117</xdr:row>
      <xdr:rowOff>168729</xdr:rowOff>
    </xdr:from>
    <xdr:to>
      <xdr:col>38</xdr:col>
      <xdr:colOff>258536</xdr:colOff>
      <xdr:row>137</xdr:row>
      <xdr:rowOff>27215</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375556</xdr:colOff>
      <xdr:row>117</xdr:row>
      <xdr:rowOff>163284</xdr:rowOff>
    </xdr:from>
    <xdr:to>
      <xdr:col>45</xdr:col>
      <xdr:colOff>367393</xdr:colOff>
      <xdr:row>137</xdr:row>
      <xdr:rowOff>13608</xdr:rowOff>
    </xdr:to>
    <xdr:graphicFrame macro="">
      <xdr:nvGraphicFramePr>
        <xdr:cNvPr id="79" name="Gráfico 78">
          <a:extLst>
            <a:ext uri="{FF2B5EF4-FFF2-40B4-BE49-F238E27FC236}">
              <a16:creationId xmlns:a16="http://schemas.microsoft.com/office/drawing/2014/main" id="{00000000-0008-0000-05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32656</xdr:colOff>
      <xdr:row>137</xdr:row>
      <xdr:rowOff>163285</xdr:rowOff>
    </xdr:from>
    <xdr:to>
      <xdr:col>30</xdr:col>
      <xdr:colOff>585106</xdr:colOff>
      <xdr:row>157</xdr:row>
      <xdr:rowOff>13607</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15090</xdr:colOff>
      <xdr:row>137</xdr:row>
      <xdr:rowOff>153390</xdr:rowOff>
    </xdr:from>
    <xdr:to>
      <xdr:col>38</xdr:col>
      <xdr:colOff>258536</xdr:colOff>
      <xdr:row>157</xdr:row>
      <xdr:rowOff>0</xdr:rowOff>
    </xdr:to>
    <xdr:graphicFrame macro="">
      <xdr:nvGraphicFramePr>
        <xdr:cNvPr id="81" name="Gráfico 80">
          <a:extLst>
            <a:ext uri="{FF2B5EF4-FFF2-40B4-BE49-F238E27FC236}">
              <a16:creationId xmlns:a16="http://schemas.microsoft.com/office/drawing/2014/main" id="{00000000-0008-0000-05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394607</xdr:colOff>
      <xdr:row>137</xdr:row>
      <xdr:rowOff>149679</xdr:rowOff>
    </xdr:from>
    <xdr:to>
      <xdr:col>45</xdr:col>
      <xdr:colOff>488374</xdr:colOff>
      <xdr:row>156</xdr:row>
      <xdr:rowOff>200396</xdr:rowOff>
    </xdr:to>
    <xdr:graphicFrame macro="">
      <xdr:nvGraphicFramePr>
        <xdr:cNvPr id="82" name="Gráfico 81">
          <a:extLst>
            <a:ext uri="{FF2B5EF4-FFF2-40B4-BE49-F238E27FC236}">
              <a16:creationId xmlns:a16="http://schemas.microsoft.com/office/drawing/2014/main" id="{00000000-0008-0000-05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27215</xdr:colOff>
      <xdr:row>157</xdr:row>
      <xdr:rowOff>176892</xdr:rowOff>
    </xdr:from>
    <xdr:to>
      <xdr:col>30</xdr:col>
      <xdr:colOff>585107</xdr:colOff>
      <xdr:row>177</xdr:row>
      <xdr:rowOff>23502</xdr:rowOff>
    </xdr:to>
    <xdr:graphicFrame macro="">
      <xdr:nvGraphicFramePr>
        <xdr:cNvPr id="83" name="Gráfico 82">
          <a:extLst>
            <a:ext uri="{FF2B5EF4-FFF2-40B4-BE49-F238E27FC236}">
              <a16:creationId xmlns:a16="http://schemas.microsoft.com/office/drawing/2014/main" id="{00000000-0008-0000-05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13607</xdr:colOff>
      <xdr:row>157</xdr:row>
      <xdr:rowOff>176893</xdr:rowOff>
    </xdr:from>
    <xdr:to>
      <xdr:col>38</xdr:col>
      <xdr:colOff>272143</xdr:colOff>
      <xdr:row>177</xdr:row>
      <xdr:rowOff>23503</xdr:rowOff>
    </xdr:to>
    <xdr:graphicFrame macro="">
      <xdr:nvGraphicFramePr>
        <xdr:cNvPr id="84" name="Gráfico 83">
          <a:extLst>
            <a:ext uri="{FF2B5EF4-FFF2-40B4-BE49-F238E27FC236}">
              <a16:creationId xmlns:a16="http://schemas.microsoft.com/office/drawing/2014/main" id="{00000000-0008-0000-05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394607</xdr:colOff>
      <xdr:row>157</xdr:row>
      <xdr:rowOff>190500</xdr:rowOff>
    </xdr:from>
    <xdr:to>
      <xdr:col>45</xdr:col>
      <xdr:colOff>503464</xdr:colOff>
      <xdr:row>177</xdr:row>
      <xdr:rowOff>37110</xdr:rowOff>
    </xdr:to>
    <xdr:graphicFrame macro="">
      <xdr:nvGraphicFramePr>
        <xdr:cNvPr id="85" name="Gráfico 84">
          <a:extLst>
            <a:ext uri="{FF2B5EF4-FFF2-40B4-BE49-F238E27FC236}">
              <a16:creationId xmlns:a16="http://schemas.microsoft.com/office/drawing/2014/main" id="{00000000-0008-0000-05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182</xdr:row>
      <xdr:rowOff>27215</xdr:rowOff>
    </xdr:from>
    <xdr:to>
      <xdr:col>30</xdr:col>
      <xdr:colOff>653143</xdr:colOff>
      <xdr:row>201</xdr:row>
      <xdr:rowOff>77932</xdr:rowOff>
    </xdr:to>
    <xdr:graphicFrame macro="">
      <xdr:nvGraphicFramePr>
        <xdr:cNvPr id="86" name="Gráfico 85">
          <a:extLst>
            <a:ext uri="{FF2B5EF4-FFF2-40B4-BE49-F238E27FC236}">
              <a16:creationId xmlns:a16="http://schemas.microsoft.com/office/drawing/2014/main" id="{00000000-0008-0000-05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0</xdr:colOff>
      <xdr:row>182</xdr:row>
      <xdr:rowOff>27214</xdr:rowOff>
    </xdr:from>
    <xdr:to>
      <xdr:col>38</xdr:col>
      <xdr:colOff>163286</xdr:colOff>
      <xdr:row>201</xdr:row>
      <xdr:rowOff>77931</xdr:rowOff>
    </xdr:to>
    <xdr:graphicFrame macro="">
      <xdr:nvGraphicFramePr>
        <xdr:cNvPr id="87" name="Gráfico 86">
          <a:extLst>
            <a:ext uri="{FF2B5EF4-FFF2-40B4-BE49-F238E27FC236}">
              <a16:creationId xmlns:a16="http://schemas.microsoft.com/office/drawing/2014/main" id="{00000000-0008-0000-05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299356</xdr:colOff>
      <xdr:row>182</xdr:row>
      <xdr:rowOff>13607</xdr:rowOff>
    </xdr:from>
    <xdr:to>
      <xdr:col>45</xdr:col>
      <xdr:colOff>571498</xdr:colOff>
      <xdr:row>201</xdr:row>
      <xdr:rowOff>64324</xdr:rowOff>
    </xdr:to>
    <xdr:graphicFrame macro="">
      <xdr:nvGraphicFramePr>
        <xdr:cNvPr id="88" name="Gráfico 87">
          <a:extLst>
            <a:ext uri="{FF2B5EF4-FFF2-40B4-BE49-F238E27FC236}">
              <a16:creationId xmlns:a16="http://schemas.microsoft.com/office/drawing/2014/main" id="{00000000-0008-0000-05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202</xdr:row>
      <xdr:rowOff>190500</xdr:rowOff>
    </xdr:from>
    <xdr:to>
      <xdr:col>30</xdr:col>
      <xdr:colOff>653143</xdr:colOff>
      <xdr:row>222</xdr:row>
      <xdr:rowOff>37110</xdr:rowOff>
    </xdr:to>
    <xdr:graphicFrame macro="">
      <xdr:nvGraphicFramePr>
        <xdr:cNvPr id="89" name="Gráfico 88">
          <a:extLst>
            <a:ext uri="{FF2B5EF4-FFF2-40B4-BE49-F238E27FC236}">
              <a16:creationId xmlns:a16="http://schemas.microsoft.com/office/drawing/2014/main" id="{00000000-0008-0000-05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27214</xdr:colOff>
      <xdr:row>202</xdr:row>
      <xdr:rowOff>176893</xdr:rowOff>
    </xdr:from>
    <xdr:to>
      <xdr:col>38</xdr:col>
      <xdr:colOff>190500</xdr:colOff>
      <xdr:row>222</xdr:row>
      <xdr:rowOff>23503</xdr:rowOff>
    </xdr:to>
    <xdr:graphicFrame macro="">
      <xdr:nvGraphicFramePr>
        <xdr:cNvPr id="90" name="Gráfico 89">
          <a:extLst>
            <a:ext uri="{FF2B5EF4-FFF2-40B4-BE49-F238E27FC236}">
              <a16:creationId xmlns:a16="http://schemas.microsoft.com/office/drawing/2014/main" id="{00000000-0008-0000-05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312963</xdr:colOff>
      <xdr:row>202</xdr:row>
      <xdr:rowOff>149678</xdr:rowOff>
    </xdr:from>
    <xdr:to>
      <xdr:col>45</xdr:col>
      <xdr:colOff>619123</xdr:colOff>
      <xdr:row>221</xdr:row>
      <xdr:rowOff>200395</xdr:rowOff>
    </xdr:to>
    <xdr:graphicFrame macro="">
      <xdr:nvGraphicFramePr>
        <xdr:cNvPr id="91" name="Gráfico 90">
          <a:extLst>
            <a:ext uri="{FF2B5EF4-FFF2-40B4-BE49-F238E27FC236}">
              <a16:creationId xmlns:a16="http://schemas.microsoft.com/office/drawing/2014/main" id="{00000000-0008-0000-05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40822</xdr:colOff>
      <xdr:row>223</xdr:row>
      <xdr:rowOff>176893</xdr:rowOff>
    </xdr:from>
    <xdr:to>
      <xdr:col>30</xdr:col>
      <xdr:colOff>693965</xdr:colOff>
      <xdr:row>243</xdr:row>
      <xdr:rowOff>23503</xdr:rowOff>
    </xdr:to>
    <xdr:graphicFrame macro="">
      <xdr:nvGraphicFramePr>
        <xdr:cNvPr id="92" name="Gráfico 91">
          <a:extLst>
            <a:ext uri="{FF2B5EF4-FFF2-40B4-BE49-F238E27FC236}">
              <a16:creationId xmlns:a16="http://schemas.microsoft.com/office/drawing/2014/main" id="{00000000-0008-0000-05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40821</xdr:colOff>
      <xdr:row>223</xdr:row>
      <xdr:rowOff>176893</xdr:rowOff>
    </xdr:from>
    <xdr:to>
      <xdr:col>38</xdr:col>
      <xdr:colOff>204107</xdr:colOff>
      <xdr:row>243</xdr:row>
      <xdr:rowOff>23503</xdr:rowOff>
    </xdr:to>
    <xdr:graphicFrame macro="">
      <xdr:nvGraphicFramePr>
        <xdr:cNvPr id="93" name="Gráfico 92">
          <a:extLst>
            <a:ext uri="{FF2B5EF4-FFF2-40B4-BE49-F238E27FC236}">
              <a16:creationId xmlns:a16="http://schemas.microsoft.com/office/drawing/2014/main" id="{00000000-0008-0000-05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326571</xdr:colOff>
      <xdr:row>223</xdr:row>
      <xdr:rowOff>176893</xdr:rowOff>
    </xdr:from>
    <xdr:to>
      <xdr:col>45</xdr:col>
      <xdr:colOff>619124</xdr:colOff>
      <xdr:row>243</xdr:row>
      <xdr:rowOff>23503</xdr:rowOff>
    </xdr:to>
    <xdr:graphicFrame macro="">
      <xdr:nvGraphicFramePr>
        <xdr:cNvPr id="94" name="Gráfico 93">
          <a:extLst>
            <a:ext uri="{FF2B5EF4-FFF2-40B4-BE49-F238E27FC236}">
              <a16:creationId xmlns:a16="http://schemas.microsoft.com/office/drawing/2014/main" id="{00000000-0008-0000-05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247</xdr:row>
      <xdr:rowOff>190500</xdr:rowOff>
    </xdr:from>
    <xdr:to>
      <xdr:col>30</xdr:col>
      <xdr:colOff>653143</xdr:colOff>
      <xdr:row>267</xdr:row>
      <xdr:rowOff>37111</xdr:rowOff>
    </xdr:to>
    <xdr:graphicFrame macro="">
      <xdr:nvGraphicFramePr>
        <xdr:cNvPr id="95" name="Gráfico 94">
          <a:extLst>
            <a:ext uri="{FF2B5EF4-FFF2-40B4-BE49-F238E27FC236}">
              <a16:creationId xmlns:a16="http://schemas.microsoft.com/office/drawing/2014/main" id="{00000000-0008-0000-05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81642</xdr:colOff>
      <xdr:row>248</xdr:row>
      <xdr:rowOff>0</xdr:rowOff>
    </xdr:from>
    <xdr:to>
      <xdr:col>38</xdr:col>
      <xdr:colOff>244928</xdr:colOff>
      <xdr:row>267</xdr:row>
      <xdr:rowOff>50718</xdr:rowOff>
    </xdr:to>
    <xdr:graphicFrame macro="">
      <xdr:nvGraphicFramePr>
        <xdr:cNvPr id="96" name="Gráfico 95">
          <a:extLst>
            <a:ext uri="{FF2B5EF4-FFF2-40B4-BE49-F238E27FC236}">
              <a16:creationId xmlns:a16="http://schemas.microsoft.com/office/drawing/2014/main" id="{00000000-0008-0000-05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367393</xdr:colOff>
      <xdr:row>248</xdr:row>
      <xdr:rowOff>0</xdr:rowOff>
    </xdr:from>
    <xdr:to>
      <xdr:col>45</xdr:col>
      <xdr:colOff>381000</xdr:colOff>
      <xdr:row>267</xdr:row>
      <xdr:rowOff>50717</xdr:rowOff>
    </xdr:to>
    <xdr:graphicFrame macro="">
      <xdr:nvGraphicFramePr>
        <xdr:cNvPr id="97" name="Gráfico 96">
          <a:extLst>
            <a:ext uri="{FF2B5EF4-FFF2-40B4-BE49-F238E27FC236}">
              <a16:creationId xmlns:a16="http://schemas.microsoft.com/office/drawing/2014/main" id="{00000000-0008-0000-05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267</xdr:row>
      <xdr:rowOff>176893</xdr:rowOff>
    </xdr:from>
    <xdr:to>
      <xdr:col>30</xdr:col>
      <xdr:colOff>653143</xdr:colOff>
      <xdr:row>287</xdr:row>
      <xdr:rowOff>23504</xdr:rowOff>
    </xdr:to>
    <xdr:graphicFrame macro="">
      <xdr:nvGraphicFramePr>
        <xdr:cNvPr id="98" name="Gráfico 97">
          <a:extLst>
            <a:ext uri="{FF2B5EF4-FFF2-40B4-BE49-F238E27FC236}">
              <a16:creationId xmlns:a16="http://schemas.microsoft.com/office/drawing/2014/main" id="{00000000-0008-0000-05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54428</xdr:colOff>
      <xdr:row>267</xdr:row>
      <xdr:rowOff>190500</xdr:rowOff>
    </xdr:from>
    <xdr:to>
      <xdr:col>38</xdr:col>
      <xdr:colOff>217714</xdr:colOff>
      <xdr:row>287</xdr:row>
      <xdr:rowOff>37111</xdr:rowOff>
    </xdr:to>
    <xdr:graphicFrame macro="">
      <xdr:nvGraphicFramePr>
        <xdr:cNvPr id="99" name="Gráfico 98">
          <a:extLst>
            <a:ext uri="{FF2B5EF4-FFF2-40B4-BE49-F238E27FC236}">
              <a16:creationId xmlns:a16="http://schemas.microsoft.com/office/drawing/2014/main" id="{00000000-0008-0000-05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367393</xdr:colOff>
      <xdr:row>268</xdr:row>
      <xdr:rowOff>0</xdr:rowOff>
    </xdr:from>
    <xdr:to>
      <xdr:col>45</xdr:col>
      <xdr:colOff>381000</xdr:colOff>
      <xdr:row>287</xdr:row>
      <xdr:rowOff>50717</xdr:rowOff>
    </xdr:to>
    <xdr:graphicFrame macro="">
      <xdr:nvGraphicFramePr>
        <xdr:cNvPr id="100" name="Gráfico 99">
          <a:extLst>
            <a:ext uri="{FF2B5EF4-FFF2-40B4-BE49-F238E27FC236}">
              <a16:creationId xmlns:a16="http://schemas.microsoft.com/office/drawing/2014/main" id="{00000000-0008-0000-05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0</xdr:colOff>
      <xdr:row>288</xdr:row>
      <xdr:rowOff>136072</xdr:rowOff>
    </xdr:from>
    <xdr:to>
      <xdr:col>30</xdr:col>
      <xdr:colOff>734786</xdr:colOff>
      <xdr:row>307</xdr:row>
      <xdr:rowOff>186788</xdr:rowOff>
    </xdr:to>
    <xdr:graphicFrame macro="">
      <xdr:nvGraphicFramePr>
        <xdr:cNvPr id="101" name="Gráfico 100">
          <a:extLst>
            <a:ext uri="{FF2B5EF4-FFF2-40B4-BE49-F238E27FC236}">
              <a16:creationId xmlns:a16="http://schemas.microsoft.com/office/drawing/2014/main" id="{00000000-0008-0000-05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34018</xdr:colOff>
      <xdr:row>288</xdr:row>
      <xdr:rowOff>136072</xdr:rowOff>
    </xdr:from>
    <xdr:to>
      <xdr:col>38</xdr:col>
      <xdr:colOff>187099</xdr:colOff>
      <xdr:row>307</xdr:row>
      <xdr:rowOff>162978</xdr:rowOff>
    </xdr:to>
    <xdr:graphicFrame macro="">
      <xdr:nvGraphicFramePr>
        <xdr:cNvPr id="102" name="Gráfico 101">
          <a:extLst>
            <a:ext uri="{FF2B5EF4-FFF2-40B4-BE49-F238E27FC236}">
              <a16:creationId xmlns:a16="http://schemas.microsoft.com/office/drawing/2014/main" id="{00000000-0008-0000-05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377599</xdr:colOff>
      <xdr:row>288</xdr:row>
      <xdr:rowOff>108856</xdr:rowOff>
    </xdr:from>
    <xdr:to>
      <xdr:col>45</xdr:col>
      <xdr:colOff>398010</xdr:colOff>
      <xdr:row>307</xdr:row>
      <xdr:rowOff>135762</xdr:rowOff>
    </xdr:to>
    <xdr:graphicFrame macro="">
      <xdr:nvGraphicFramePr>
        <xdr:cNvPr id="103" name="Gráfico 102">
          <a:extLst>
            <a:ext uri="{FF2B5EF4-FFF2-40B4-BE49-F238E27FC236}">
              <a16:creationId xmlns:a16="http://schemas.microsoft.com/office/drawing/2014/main" id="{00000000-0008-0000-05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27214</xdr:colOff>
      <xdr:row>309</xdr:row>
      <xdr:rowOff>68034</xdr:rowOff>
    </xdr:from>
    <xdr:to>
      <xdr:col>30</xdr:col>
      <xdr:colOff>748392</xdr:colOff>
      <xdr:row>327</xdr:row>
      <xdr:rowOff>169780</xdr:rowOff>
    </xdr:to>
    <xdr:graphicFrame macro="">
      <xdr:nvGraphicFramePr>
        <xdr:cNvPr id="104" name="Gráfico 103">
          <a:extLst>
            <a:ext uri="{FF2B5EF4-FFF2-40B4-BE49-F238E27FC236}">
              <a16:creationId xmlns:a16="http://schemas.microsoft.com/office/drawing/2014/main" id="{00000000-0008-0000-05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37419</xdr:colOff>
      <xdr:row>309</xdr:row>
      <xdr:rowOff>64634</xdr:rowOff>
    </xdr:from>
    <xdr:to>
      <xdr:col>38</xdr:col>
      <xdr:colOff>190500</xdr:colOff>
      <xdr:row>328</xdr:row>
      <xdr:rowOff>43914</xdr:rowOff>
    </xdr:to>
    <xdr:graphicFrame macro="">
      <xdr:nvGraphicFramePr>
        <xdr:cNvPr id="105" name="Gráfico 104">
          <a:extLst>
            <a:ext uri="{FF2B5EF4-FFF2-40B4-BE49-F238E27FC236}">
              <a16:creationId xmlns:a16="http://schemas.microsoft.com/office/drawing/2014/main" id="{00000000-0008-0000-05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346982</xdr:colOff>
      <xdr:row>309</xdr:row>
      <xdr:rowOff>51027</xdr:rowOff>
    </xdr:from>
    <xdr:to>
      <xdr:col>45</xdr:col>
      <xdr:colOff>367393</xdr:colOff>
      <xdr:row>328</xdr:row>
      <xdr:rowOff>30307</xdr:rowOff>
    </xdr:to>
    <xdr:graphicFrame macro="">
      <xdr:nvGraphicFramePr>
        <xdr:cNvPr id="106" name="Gráfico 105">
          <a:extLst>
            <a:ext uri="{FF2B5EF4-FFF2-40B4-BE49-F238E27FC236}">
              <a16:creationId xmlns:a16="http://schemas.microsoft.com/office/drawing/2014/main" id="{00000000-0008-0000-05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95249</xdr:colOff>
      <xdr:row>331</xdr:row>
      <xdr:rowOff>163286</xdr:rowOff>
    </xdr:from>
    <xdr:to>
      <xdr:col>30</xdr:col>
      <xdr:colOff>762000</xdr:colOff>
      <xdr:row>351</xdr:row>
      <xdr:rowOff>9897</xdr:rowOff>
    </xdr:to>
    <xdr:graphicFrame macro="">
      <xdr:nvGraphicFramePr>
        <xdr:cNvPr id="107" name="Gráfico 106">
          <a:extLst>
            <a:ext uri="{FF2B5EF4-FFF2-40B4-BE49-F238E27FC236}">
              <a16:creationId xmlns:a16="http://schemas.microsoft.com/office/drawing/2014/main" id="{00000000-0008-0000-05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13608</xdr:colOff>
      <xdr:row>331</xdr:row>
      <xdr:rowOff>176892</xdr:rowOff>
    </xdr:from>
    <xdr:to>
      <xdr:col>38</xdr:col>
      <xdr:colOff>176894</xdr:colOff>
      <xdr:row>351</xdr:row>
      <xdr:rowOff>23502</xdr:rowOff>
    </xdr:to>
    <xdr:graphicFrame macro="">
      <xdr:nvGraphicFramePr>
        <xdr:cNvPr id="108" name="Gráfico 107">
          <a:extLst>
            <a:ext uri="{FF2B5EF4-FFF2-40B4-BE49-F238E27FC236}">
              <a16:creationId xmlns:a16="http://schemas.microsoft.com/office/drawing/2014/main" id="{00000000-0008-0000-05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367393</xdr:colOff>
      <xdr:row>331</xdr:row>
      <xdr:rowOff>190499</xdr:rowOff>
    </xdr:from>
    <xdr:to>
      <xdr:col>45</xdr:col>
      <xdr:colOff>381000</xdr:colOff>
      <xdr:row>351</xdr:row>
      <xdr:rowOff>37109</xdr:rowOff>
    </xdr:to>
    <xdr:graphicFrame macro="">
      <xdr:nvGraphicFramePr>
        <xdr:cNvPr id="109" name="Gráfico 108">
          <a:extLst>
            <a:ext uri="{FF2B5EF4-FFF2-40B4-BE49-F238E27FC236}">
              <a16:creationId xmlns:a16="http://schemas.microsoft.com/office/drawing/2014/main" id="{00000000-0008-0000-05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68036</xdr:colOff>
      <xdr:row>351</xdr:row>
      <xdr:rowOff>136071</xdr:rowOff>
    </xdr:from>
    <xdr:to>
      <xdr:col>30</xdr:col>
      <xdr:colOff>802821</xdr:colOff>
      <xdr:row>370</xdr:row>
      <xdr:rowOff>186789</xdr:rowOff>
    </xdr:to>
    <xdr:graphicFrame macro="">
      <xdr:nvGraphicFramePr>
        <xdr:cNvPr id="110" name="Gráfico 109">
          <a:extLst>
            <a:ext uri="{FF2B5EF4-FFF2-40B4-BE49-F238E27FC236}">
              <a16:creationId xmlns:a16="http://schemas.microsoft.com/office/drawing/2014/main" id="{00000000-0008-0000-05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40821</xdr:colOff>
      <xdr:row>351</xdr:row>
      <xdr:rowOff>149677</xdr:rowOff>
    </xdr:from>
    <xdr:to>
      <xdr:col>38</xdr:col>
      <xdr:colOff>204107</xdr:colOff>
      <xdr:row>370</xdr:row>
      <xdr:rowOff>200395</xdr:rowOff>
    </xdr:to>
    <xdr:graphicFrame macro="">
      <xdr:nvGraphicFramePr>
        <xdr:cNvPr id="111" name="Gráfico 110">
          <a:extLst>
            <a:ext uri="{FF2B5EF4-FFF2-40B4-BE49-F238E27FC236}">
              <a16:creationId xmlns:a16="http://schemas.microsoft.com/office/drawing/2014/main" id="{00000000-0008-0000-05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408214</xdr:colOff>
      <xdr:row>351</xdr:row>
      <xdr:rowOff>136070</xdr:rowOff>
    </xdr:from>
    <xdr:to>
      <xdr:col>45</xdr:col>
      <xdr:colOff>421821</xdr:colOff>
      <xdr:row>370</xdr:row>
      <xdr:rowOff>200396</xdr:rowOff>
    </xdr:to>
    <xdr:graphicFrame macro="">
      <xdr:nvGraphicFramePr>
        <xdr:cNvPr id="112" name="Gráfico 111">
          <a:extLst>
            <a:ext uri="{FF2B5EF4-FFF2-40B4-BE49-F238E27FC236}">
              <a16:creationId xmlns:a16="http://schemas.microsoft.com/office/drawing/2014/main" id="{00000000-0008-0000-05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68035</xdr:colOff>
      <xdr:row>371</xdr:row>
      <xdr:rowOff>122465</xdr:rowOff>
    </xdr:from>
    <xdr:to>
      <xdr:col>30</xdr:col>
      <xdr:colOff>789214</xdr:colOff>
      <xdr:row>390</xdr:row>
      <xdr:rowOff>173182</xdr:rowOff>
    </xdr:to>
    <xdr:graphicFrame macro="">
      <xdr:nvGraphicFramePr>
        <xdr:cNvPr id="113" name="Gráfico 112">
          <a:extLst>
            <a:ext uri="{FF2B5EF4-FFF2-40B4-BE49-F238E27FC236}">
              <a16:creationId xmlns:a16="http://schemas.microsoft.com/office/drawing/2014/main" id="{00000000-0008-0000-05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81643</xdr:colOff>
      <xdr:row>394</xdr:row>
      <xdr:rowOff>156481</xdr:rowOff>
    </xdr:from>
    <xdr:to>
      <xdr:col>30</xdr:col>
      <xdr:colOff>898071</xdr:colOff>
      <xdr:row>414</xdr:row>
      <xdr:rowOff>3091</xdr:rowOff>
    </xdr:to>
    <xdr:graphicFrame macro="">
      <xdr:nvGraphicFramePr>
        <xdr:cNvPr id="114" name="Gráfico 113">
          <a:extLst>
            <a:ext uri="{FF2B5EF4-FFF2-40B4-BE49-F238E27FC236}">
              <a16:creationId xmlns:a16="http://schemas.microsoft.com/office/drawing/2014/main" id="{00000000-0008-0000-05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187098</xdr:colOff>
      <xdr:row>394</xdr:row>
      <xdr:rowOff>170088</xdr:rowOff>
    </xdr:from>
    <xdr:to>
      <xdr:col>38</xdr:col>
      <xdr:colOff>350384</xdr:colOff>
      <xdr:row>414</xdr:row>
      <xdr:rowOff>6493</xdr:rowOff>
    </xdr:to>
    <xdr:graphicFrame macro="">
      <xdr:nvGraphicFramePr>
        <xdr:cNvPr id="115" name="Gráfico 114">
          <a:extLst>
            <a:ext uri="{FF2B5EF4-FFF2-40B4-BE49-F238E27FC236}">
              <a16:creationId xmlns:a16="http://schemas.microsoft.com/office/drawing/2014/main" id="{00000000-0008-0000-05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676954</xdr:colOff>
      <xdr:row>394</xdr:row>
      <xdr:rowOff>129266</xdr:rowOff>
    </xdr:from>
    <xdr:to>
      <xdr:col>45</xdr:col>
      <xdr:colOff>690561</xdr:colOff>
      <xdr:row>413</xdr:row>
      <xdr:rowOff>169778</xdr:rowOff>
    </xdr:to>
    <xdr:graphicFrame macro="">
      <xdr:nvGraphicFramePr>
        <xdr:cNvPr id="116" name="Gráfico 115">
          <a:extLst>
            <a:ext uri="{FF2B5EF4-FFF2-40B4-BE49-F238E27FC236}">
              <a16:creationId xmlns:a16="http://schemas.microsoft.com/office/drawing/2014/main" id="{00000000-0008-0000-05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95250</xdr:colOff>
      <xdr:row>414</xdr:row>
      <xdr:rowOff>170089</xdr:rowOff>
    </xdr:from>
    <xdr:to>
      <xdr:col>30</xdr:col>
      <xdr:colOff>898072</xdr:colOff>
      <xdr:row>434</xdr:row>
      <xdr:rowOff>6495</xdr:rowOff>
    </xdr:to>
    <xdr:graphicFrame macro="">
      <xdr:nvGraphicFramePr>
        <xdr:cNvPr id="117" name="Gráfico 116">
          <a:extLst>
            <a:ext uri="{FF2B5EF4-FFF2-40B4-BE49-F238E27FC236}">
              <a16:creationId xmlns:a16="http://schemas.microsoft.com/office/drawing/2014/main" id="{00000000-0008-0000-05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173490</xdr:colOff>
      <xdr:row>414</xdr:row>
      <xdr:rowOff>156482</xdr:rowOff>
    </xdr:from>
    <xdr:to>
      <xdr:col>38</xdr:col>
      <xdr:colOff>527276</xdr:colOff>
      <xdr:row>433</xdr:row>
      <xdr:rowOff>196996</xdr:rowOff>
    </xdr:to>
    <xdr:graphicFrame macro="">
      <xdr:nvGraphicFramePr>
        <xdr:cNvPr id="118" name="Gráfico 117">
          <a:extLst>
            <a:ext uri="{FF2B5EF4-FFF2-40B4-BE49-F238E27FC236}">
              <a16:creationId xmlns:a16="http://schemas.microsoft.com/office/drawing/2014/main" id="{00000000-0008-0000-05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704169</xdr:colOff>
      <xdr:row>414</xdr:row>
      <xdr:rowOff>156482</xdr:rowOff>
    </xdr:from>
    <xdr:to>
      <xdr:col>45</xdr:col>
      <xdr:colOff>717776</xdr:colOff>
      <xdr:row>434</xdr:row>
      <xdr:rowOff>3092</xdr:rowOff>
    </xdr:to>
    <xdr:graphicFrame macro="">
      <xdr:nvGraphicFramePr>
        <xdr:cNvPr id="119" name="Gráfico 118">
          <a:extLst>
            <a:ext uri="{FF2B5EF4-FFF2-40B4-BE49-F238E27FC236}">
              <a16:creationId xmlns:a16="http://schemas.microsoft.com/office/drawing/2014/main" id="{00000000-0008-0000-05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108857</xdr:colOff>
      <xdr:row>434</xdr:row>
      <xdr:rowOff>142875</xdr:rowOff>
    </xdr:from>
    <xdr:to>
      <xdr:col>30</xdr:col>
      <xdr:colOff>911679</xdr:colOff>
      <xdr:row>452</xdr:row>
      <xdr:rowOff>179986</xdr:rowOff>
    </xdr:to>
    <xdr:graphicFrame macro="">
      <xdr:nvGraphicFramePr>
        <xdr:cNvPr id="120" name="Gráfico 119">
          <a:extLst>
            <a:ext uri="{FF2B5EF4-FFF2-40B4-BE49-F238E27FC236}">
              <a16:creationId xmlns:a16="http://schemas.microsoft.com/office/drawing/2014/main" id="{00000000-0008-0000-05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187097</xdr:colOff>
      <xdr:row>434</xdr:row>
      <xdr:rowOff>129267</xdr:rowOff>
    </xdr:from>
    <xdr:to>
      <xdr:col>38</xdr:col>
      <xdr:colOff>350383</xdr:colOff>
      <xdr:row>452</xdr:row>
      <xdr:rowOff>166378</xdr:rowOff>
    </xdr:to>
    <xdr:graphicFrame macro="">
      <xdr:nvGraphicFramePr>
        <xdr:cNvPr id="121" name="Gráfico 120">
          <a:extLst>
            <a:ext uri="{FF2B5EF4-FFF2-40B4-BE49-F238E27FC236}">
              <a16:creationId xmlns:a16="http://schemas.microsoft.com/office/drawing/2014/main" id="{00000000-0008-0000-05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33337</xdr:colOff>
      <xdr:row>11</xdr:row>
      <xdr:rowOff>0</xdr:rowOff>
    </xdr:from>
    <xdr:to>
      <xdr:col>6</xdr:col>
      <xdr:colOff>744990</xdr:colOff>
      <xdr:row>32</xdr:row>
      <xdr:rowOff>163286</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64779</xdr:colOff>
      <xdr:row>11</xdr:row>
      <xdr:rowOff>4446</xdr:rowOff>
    </xdr:from>
    <xdr:to>
      <xdr:col>14</xdr:col>
      <xdr:colOff>290101</xdr:colOff>
      <xdr:row>32</xdr:row>
      <xdr:rowOff>146461</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449438</xdr:colOff>
      <xdr:row>11</xdr:row>
      <xdr:rowOff>0</xdr:rowOff>
    </xdr:from>
    <xdr:to>
      <xdr:col>21</xdr:col>
      <xdr:colOff>690561</xdr:colOff>
      <xdr:row>32</xdr:row>
      <xdr:rowOff>143094</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49264</xdr:colOff>
      <xdr:row>33</xdr:row>
      <xdr:rowOff>112569</xdr:rowOff>
    </xdr:from>
    <xdr:to>
      <xdr:col>6</xdr:col>
      <xdr:colOff>740748</xdr:colOff>
      <xdr:row>53</xdr:row>
      <xdr:rowOff>187427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67811</xdr:colOff>
      <xdr:row>33</xdr:row>
      <xdr:rowOff>118191</xdr:rowOff>
    </xdr:from>
    <xdr:to>
      <xdr:col>14</xdr:col>
      <xdr:colOff>309562</xdr:colOff>
      <xdr:row>54</xdr:row>
      <xdr:rowOff>7169</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445633</xdr:colOff>
      <xdr:row>33</xdr:row>
      <xdr:rowOff>136072</xdr:rowOff>
    </xdr:from>
    <xdr:to>
      <xdr:col>21</xdr:col>
      <xdr:colOff>690561</xdr:colOff>
      <xdr:row>53</xdr:row>
      <xdr:rowOff>176893</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48305</xdr:colOff>
      <xdr:row>55</xdr:row>
      <xdr:rowOff>16546</xdr:rowOff>
    </xdr:from>
    <xdr:to>
      <xdr:col>6</xdr:col>
      <xdr:colOff>731384</xdr:colOff>
      <xdr:row>75</xdr:row>
      <xdr:rowOff>44224</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121140</xdr:colOff>
      <xdr:row>54</xdr:row>
      <xdr:rowOff>186292</xdr:rowOff>
    </xdr:from>
    <xdr:to>
      <xdr:col>14</xdr:col>
      <xdr:colOff>309562</xdr:colOff>
      <xdr:row>75</xdr:row>
      <xdr:rowOff>3403</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459241</xdr:colOff>
      <xdr:row>55</xdr:row>
      <xdr:rowOff>13607</xdr:rowOff>
    </xdr:from>
    <xdr:to>
      <xdr:col>21</xdr:col>
      <xdr:colOff>595311</xdr:colOff>
      <xdr:row>74</xdr:row>
      <xdr:rowOff>204107</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48305</xdr:colOff>
      <xdr:row>76</xdr:row>
      <xdr:rowOff>29626</xdr:rowOff>
    </xdr:from>
    <xdr:to>
      <xdr:col>6</xdr:col>
      <xdr:colOff>731383</xdr:colOff>
      <xdr:row>95</xdr:row>
      <xdr:rowOff>98652</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110897</xdr:colOff>
      <xdr:row>76</xdr:row>
      <xdr:rowOff>43234</xdr:rowOff>
    </xdr:from>
    <xdr:to>
      <xdr:col>14</xdr:col>
      <xdr:colOff>295956</xdr:colOff>
      <xdr:row>95</xdr:row>
      <xdr:rowOff>112259</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478291</xdr:colOff>
      <xdr:row>76</xdr:row>
      <xdr:rowOff>56839</xdr:rowOff>
    </xdr:from>
    <xdr:to>
      <xdr:col>21</xdr:col>
      <xdr:colOff>571499</xdr:colOff>
      <xdr:row>95</xdr:row>
      <xdr:rowOff>85044</xdr:rowOff>
    </xdr:to>
    <xdr:graphicFrame macro="">
      <xdr:nvGraphicFramePr>
        <xdr:cNvPr id="13" name="Gráfico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51498</xdr:colOff>
      <xdr:row>97</xdr:row>
      <xdr:rowOff>149678</xdr:rowOff>
    </xdr:from>
    <xdr:to>
      <xdr:col>6</xdr:col>
      <xdr:colOff>717776</xdr:colOff>
      <xdr:row>118</xdr:row>
      <xdr:rowOff>85046</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78241</xdr:colOff>
      <xdr:row>97</xdr:row>
      <xdr:rowOff>149679</xdr:rowOff>
    </xdr:from>
    <xdr:to>
      <xdr:col>14</xdr:col>
      <xdr:colOff>268741</xdr:colOff>
      <xdr:row>118</xdr:row>
      <xdr:rowOff>75520</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399369</xdr:colOff>
      <xdr:row>97</xdr:row>
      <xdr:rowOff>136072</xdr:rowOff>
    </xdr:from>
    <xdr:to>
      <xdr:col>21</xdr:col>
      <xdr:colOff>377598</xdr:colOff>
      <xdr:row>118</xdr:row>
      <xdr:rowOff>71438</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56468</xdr:colOff>
      <xdr:row>119</xdr:row>
      <xdr:rowOff>33336</xdr:rowOff>
    </xdr:from>
    <xdr:to>
      <xdr:col>6</xdr:col>
      <xdr:colOff>717776</xdr:colOff>
      <xdr:row>138</xdr:row>
      <xdr:rowOff>98652</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53748</xdr:colOff>
      <xdr:row>119</xdr:row>
      <xdr:rowOff>49666</xdr:rowOff>
    </xdr:from>
    <xdr:to>
      <xdr:col>14</xdr:col>
      <xdr:colOff>282348</xdr:colOff>
      <xdr:row>138</xdr:row>
      <xdr:rowOff>98653</xdr:rowOff>
    </xdr:to>
    <xdr:graphicFrame macro="">
      <xdr:nvGraphicFramePr>
        <xdr:cNvPr id="18" name="Gráfico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399368</xdr:colOff>
      <xdr:row>119</xdr:row>
      <xdr:rowOff>44221</xdr:rowOff>
    </xdr:from>
    <xdr:to>
      <xdr:col>21</xdr:col>
      <xdr:colOff>391205</xdr:colOff>
      <xdr:row>138</xdr:row>
      <xdr:rowOff>85046</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56468</xdr:colOff>
      <xdr:row>139</xdr:row>
      <xdr:rowOff>44222</xdr:rowOff>
    </xdr:from>
    <xdr:to>
      <xdr:col>6</xdr:col>
      <xdr:colOff>608918</xdr:colOff>
      <xdr:row>158</xdr:row>
      <xdr:rowOff>85045</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38902</xdr:colOff>
      <xdr:row>139</xdr:row>
      <xdr:rowOff>34327</xdr:rowOff>
    </xdr:from>
    <xdr:to>
      <xdr:col>14</xdr:col>
      <xdr:colOff>282348</xdr:colOff>
      <xdr:row>158</xdr:row>
      <xdr:rowOff>71438</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418419</xdr:colOff>
      <xdr:row>139</xdr:row>
      <xdr:rowOff>30616</xdr:rowOff>
    </xdr:from>
    <xdr:to>
      <xdr:col>21</xdr:col>
      <xdr:colOff>512186</xdr:colOff>
      <xdr:row>158</xdr:row>
      <xdr:rowOff>81334</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51027</xdr:colOff>
      <xdr:row>159</xdr:row>
      <xdr:rowOff>57829</xdr:rowOff>
    </xdr:from>
    <xdr:to>
      <xdr:col>6</xdr:col>
      <xdr:colOff>608919</xdr:colOff>
      <xdr:row>178</xdr:row>
      <xdr:rowOff>94940</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37419</xdr:colOff>
      <xdr:row>159</xdr:row>
      <xdr:rowOff>57830</xdr:rowOff>
    </xdr:from>
    <xdr:to>
      <xdr:col>14</xdr:col>
      <xdr:colOff>295955</xdr:colOff>
      <xdr:row>178</xdr:row>
      <xdr:rowOff>94941</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418419</xdr:colOff>
      <xdr:row>159</xdr:row>
      <xdr:rowOff>71437</xdr:rowOff>
    </xdr:from>
    <xdr:to>
      <xdr:col>21</xdr:col>
      <xdr:colOff>527276</xdr:colOff>
      <xdr:row>178</xdr:row>
      <xdr:rowOff>108548</xdr:rowOff>
    </xdr:to>
    <xdr:graphicFrame macro="">
      <xdr:nvGraphicFramePr>
        <xdr:cNvPr id="25" name="Gráfico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23812</xdr:colOff>
      <xdr:row>183</xdr:row>
      <xdr:rowOff>98652</xdr:rowOff>
    </xdr:from>
    <xdr:to>
      <xdr:col>6</xdr:col>
      <xdr:colOff>676955</xdr:colOff>
      <xdr:row>202</xdr:row>
      <xdr:rowOff>149370</xdr:rowOff>
    </xdr:to>
    <xdr:graphicFrame macro="">
      <xdr:nvGraphicFramePr>
        <xdr:cNvPr id="26" name="Gráfico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23812</xdr:colOff>
      <xdr:row>183</xdr:row>
      <xdr:rowOff>98651</xdr:rowOff>
    </xdr:from>
    <xdr:to>
      <xdr:col>14</xdr:col>
      <xdr:colOff>187098</xdr:colOff>
      <xdr:row>202</xdr:row>
      <xdr:rowOff>149369</xdr:rowOff>
    </xdr:to>
    <xdr:graphicFrame macro="">
      <xdr:nvGraphicFramePr>
        <xdr:cNvPr id="27" name="Gráfico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323168</xdr:colOff>
      <xdr:row>183</xdr:row>
      <xdr:rowOff>85044</xdr:rowOff>
    </xdr:from>
    <xdr:to>
      <xdr:col>21</xdr:col>
      <xdr:colOff>595310</xdr:colOff>
      <xdr:row>202</xdr:row>
      <xdr:rowOff>135762</xdr:rowOff>
    </xdr:to>
    <xdr:graphicFrame macro="">
      <xdr:nvGraphicFramePr>
        <xdr:cNvPr id="28" name="Gráfico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23812</xdr:colOff>
      <xdr:row>204</xdr:row>
      <xdr:rowOff>71438</xdr:rowOff>
    </xdr:from>
    <xdr:to>
      <xdr:col>6</xdr:col>
      <xdr:colOff>676955</xdr:colOff>
      <xdr:row>223</xdr:row>
      <xdr:rowOff>108547</xdr:rowOff>
    </xdr:to>
    <xdr:graphicFrame macro="">
      <xdr:nvGraphicFramePr>
        <xdr:cNvPr id="29" name="Gráfico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51026</xdr:colOff>
      <xdr:row>204</xdr:row>
      <xdr:rowOff>57831</xdr:rowOff>
    </xdr:from>
    <xdr:to>
      <xdr:col>14</xdr:col>
      <xdr:colOff>214312</xdr:colOff>
      <xdr:row>223</xdr:row>
      <xdr:rowOff>94940</xdr:rowOff>
    </xdr:to>
    <xdr:graphicFrame macro="">
      <xdr:nvGraphicFramePr>
        <xdr:cNvPr id="30" name="Gráfico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336775</xdr:colOff>
      <xdr:row>204</xdr:row>
      <xdr:rowOff>30616</xdr:rowOff>
    </xdr:from>
    <xdr:to>
      <xdr:col>21</xdr:col>
      <xdr:colOff>642935</xdr:colOff>
      <xdr:row>223</xdr:row>
      <xdr:rowOff>81332</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64634</xdr:colOff>
      <xdr:row>225</xdr:row>
      <xdr:rowOff>57830</xdr:rowOff>
    </xdr:from>
    <xdr:to>
      <xdr:col>6</xdr:col>
      <xdr:colOff>717777</xdr:colOff>
      <xdr:row>244</xdr:row>
      <xdr:rowOff>94941</xdr:rowOff>
    </xdr:to>
    <xdr:graphicFrame macro="">
      <xdr:nvGraphicFramePr>
        <xdr:cNvPr id="32" name="Gráfico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64633</xdr:colOff>
      <xdr:row>225</xdr:row>
      <xdr:rowOff>57830</xdr:rowOff>
    </xdr:from>
    <xdr:to>
      <xdr:col>14</xdr:col>
      <xdr:colOff>227919</xdr:colOff>
      <xdr:row>244</xdr:row>
      <xdr:rowOff>94941</xdr:rowOff>
    </xdr:to>
    <xdr:graphicFrame macro="">
      <xdr:nvGraphicFramePr>
        <xdr:cNvPr id="33" name="Gráfico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350383</xdr:colOff>
      <xdr:row>225</xdr:row>
      <xdr:rowOff>57830</xdr:rowOff>
    </xdr:from>
    <xdr:to>
      <xdr:col>21</xdr:col>
      <xdr:colOff>642936</xdr:colOff>
      <xdr:row>244</xdr:row>
      <xdr:rowOff>94941</xdr:rowOff>
    </xdr:to>
    <xdr:graphicFrame macro="">
      <xdr:nvGraphicFramePr>
        <xdr:cNvPr id="34" name="Gráfico 33">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23812</xdr:colOff>
      <xdr:row>248</xdr:row>
      <xdr:rowOff>71438</xdr:rowOff>
    </xdr:from>
    <xdr:to>
      <xdr:col>6</xdr:col>
      <xdr:colOff>676955</xdr:colOff>
      <xdr:row>268</xdr:row>
      <xdr:rowOff>108549</xdr:rowOff>
    </xdr:to>
    <xdr:graphicFrame macro="">
      <xdr:nvGraphicFramePr>
        <xdr:cNvPr id="35" name="Gráfico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105454</xdr:colOff>
      <xdr:row>248</xdr:row>
      <xdr:rowOff>71438</xdr:rowOff>
    </xdr:from>
    <xdr:to>
      <xdr:col>14</xdr:col>
      <xdr:colOff>268740</xdr:colOff>
      <xdr:row>268</xdr:row>
      <xdr:rowOff>122156</xdr:rowOff>
    </xdr:to>
    <xdr:graphicFrame macro="">
      <xdr:nvGraphicFramePr>
        <xdr:cNvPr id="36" name="Gráfico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391205</xdr:colOff>
      <xdr:row>248</xdr:row>
      <xdr:rowOff>71438</xdr:rowOff>
    </xdr:from>
    <xdr:to>
      <xdr:col>21</xdr:col>
      <xdr:colOff>404812</xdr:colOff>
      <xdr:row>268</xdr:row>
      <xdr:rowOff>122155</xdr:rowOff>
    </xdr:to>
    <xdr:graphicFrame macro="">
      <xdr:nvGraphicFramePr>
        <xdr:cNvPr id="37" name="Gráfico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23812</xdr:colOff>
      <xdr:row>269</xdr:row>
      <xdr:rowOff>57830</xdr:rowOff>
    </xdr:from>
    <xdr:to>
      <xdr:col>6</xdr:col>
      <xdr:colOff>676955</xdr:colOff>
      <xdr:row>288</xdr:row>
      <xdr:rowOff>94942</xdr:rowOff>
    </xdr:to>
    <xdr:graphicFrame macro="">
      <xdr:nvGraphicFramePr>
        <xdr:cNvPr id="38" name="Gráfico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78240</xdr:colOff>
      <xdr:row>269</xdr:row>
      <xdr:rowOff>71437</xdr:rowOff>
    </xdr:from>
    <xdr:to>
      <xdr:col>14</xdr:col>
      <xdr:colOff>241526</xdr:colOff>
      <xdr:row>288</xdr:row>
      <xdr:rowOff>108549</xdr:rowOff>
    </xdr:to>
    <xdr:graphicFrame macro="">
      <xdr:nvGraphicFramePr>
        <xdr:cNvPr id="39" name="Gráfico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391205</xdr:colOff>
      <xdr:row>269</xdr:row>
      <xdr:rowOff>71437</xdr:rowOff>
    </xdr:from>
    <xdr:to>
      <xdr:col>21</xdr:col>
      <xdr:colOff>404812</xdr:colOff>
      <xdr:row>288</xdr:row>
      <xdr:rowOff>122155</xdr:rowOff>
    </xdr:to>
    <xdr:graphicFrame macro="">
      <xdr:nvGraphicFramePr>
        <xdr:cNvPr id="40" name="Gráfico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51026</xdr:colOff>
      <xdr:row>289</xdr:row>
      <xdr:rowOff>17009</xdr:rowOff>
    </xdr:from>
    <xdr:to>
      <xdr:col>6</xdr:col>
      <xdr:colOff>663348</xdr:colOff>
      <xdr:row>308</xdr:row>
      <xdr:rowOff>67726</xdr:rowOff>
    </xdr:to>
    <xdr:graphicFrame macro="">
      <xdr:nvGraphicFramePr>
        <xdr:cNvPr id="41" name="Gráfico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71437</xdr:colOff>
      <xdr:row>289</xdr:row>
      <xdr:rowOff>71437</xdr:rowOff>
    </xdr:from>
    <xdr:to>
      <xdr:col>14</xdr:col>
      <xdr:colOff>224518</xdr:colOff>
      <xdr:row>308</xdr:row>
      <xdr:rowOff>98344</xdr:rowOff>
    </xdr:to>
    <xdr:graphicFrame macro="">
      <xdr:nvGraphicFramePr>
        <xdr:cNvPr id="42" name="Gráfico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333375</xdr:colOff>
      <xdr:row>289</xdr:row>
      <xdr:rowOff>71436</xdr:rowOff>
    </xdr:from>
    <xdr:to>
      <xdr:col>21</xdr:col>
      <xdr:colOff>353786</xdr:colOff>
      <xdr:row>308</xdr:row>
      <xdr:rowOff>98343</xdr:rowOff>
    </xdr:to>
    <xdr:graphicFrame macro="">
      <xdr:nvGraphicFramePr>
        <xdr:cNvPr id="43" name="Gráfico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40822</xdr:colOff>
      <xdr:row>309</xdr:row>
      <xdr:rowOff>71437</xdr:rowOff>
    </xdr:from>
    <xdr:to>
      <xdr:col>6</xdr:col>
      <xdr:colOff>649741</xdr:colOff>
      <xdr:row>328</xdr:row>
      <xdr:rowOff>50719</xdr:rowOff>
    </xdr:to>
    <xdr:graphicFrame macro="">
      <xdr:nvGraphicFramePr>
        <xdr:cNvPr id="44" name="Gráfico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47624</xdr:colOff>
      <xdr:row>309</xdr:row>
      <xdr:rowOff>95250</xdr:rowOff>
    </xdr:from>
    <xdr:to>
      <xdr:col>14</xdr:col>
      <xdr:colOff>200705</xdr:colOff>
      <xdr:row>328</xdr:row>
      <xdr:rowOff>74531</xdr:rowOff>
    </xdr:to>
    <xdr:graphicFrame macro="">
      <xdr:nvGraphicFramePr>
        <xdr:cNvPr id="45" name="Gráfico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357187</xdr:colOff>
      <xdr:row>309</xdr:row>
      <xdr:rowOff>95250</xdr:rowOff>
    </xdr:from>
    <xdr:to>
      <xdr:col>21</xdr:col>
      <xdr:colOff>377598</xdr:colOff>
      <xdr:row>328</xdr:row>
      <xdr:rowOff>74531</xdr:rowOff>
    </xdr:to>
    <xdr:graphicFrame macro="">
      <xdr:nvGraphicFramePr>
        <xdr:cNvPr id="46" name="Gráfico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33708</xdr:colOff>
      <xdr:row>331</xdr:row>
      <xdr:rowOff>78861</xdr:rowOff>
    </xdr:from>
    <xdr:to>
      <xdr:col>6</xdr:col>
      <xdr:colOff>646030</xdr:colOff>
      <xdr:row>350</xdr:row>
      <xdr:rowOff>115971</xdr:rowOff>
    </xdr:to>
    <xdr:graphicFrame macro="">
      <xdr:nvGraphicFramePr>
        <xdr:cNvPr id="47" name="Gráfico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33709</xdr:colOff>
      <xdr:row>331</xdr:row>
      <xdr:rowOff>109784</xdr:rowOff>
    </xdr:from>
    <xdr:to>
      <xdr:col>14</xdr:col>
      <xdr:colOff>196995</xdr:colOff>
      <xdr:row>350</xdr:row>
      <xdr:rowOff>146893</xdr:rowOff>
    </xdr:to>
    <xdr:graphicFrame macro="">
      <xdr:nvGraphicFramePr>
        <xdr:cNvPr id="48" name="Gráfico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363991</xdr:colOff>
      <xdr:row>331</xdr:row>
      <xdr:rowOff>113496</xdr:rowOff>
    </xdr:from>
    <xdr:to>
      <xdr:col>21</xdr:col>
      <xdr:colOff>377598</xdr:colOff>
      <xdr:row>350</xdr:row>
      <xdr:rowOff>150605</xdr:rowOff>
    </xdr:to>
    <xdr:graphicFrame macro="">
      <xdr:nvGraphicFramePr>
        <xdr:cNvPr id="49" name="Gráfico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51025</xdr:colOff>
      <xdr:row>351</xdr:row>
      <xdr:rowOff>68964</xdr:rowOff>
    </xdr:from>
    <xdr:to>
      <xdr:col>6</xdr:col>
      <xdr:colOff>663347</xdr:colOff>
      <xdr:row>370</xdr:row>
      <xdr:rowOff>119682</xdr:rowOff>
    </xdr:to>
    <xdr:graphicFrame macro="">
      <xdr:nvGraphicFramePr>
        <xdr:cNvPr id="50" name="Gráfico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51026</xdr:colOff>
      <xdr:row>351</xdr:row>
      <xdr:rowOff>68963</xdr:rowOff>
    </xdr:from>
    <xdr:to>
      <xdr:col>14</xdr:col>
      <xdr:colOff>214312</xdr:colOff>
      <xdr:row>370</xdr:row>
      <xdr:rowOff>119681</xdr:rowOff>
    </xdr:to>
    <xdr:graphicFrame macro="">
      <xdr:nvGraphicFramePr>
        <xdr:cNvPr id="51" name="Gráfico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367701</xdr:colOff>
      <xdr:row>351</xdr:row>
      <xdr:rowOff>82570</xdr:rowOff>
    </xdr:from>
    <xdr:to>
      <xdr:col>21</xdr:col>
      <xdr:colOff>381308</xdr:colOff>
      <xdr:row>370</xdr:row>
      <xdr:rowOff>133288</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37418</xdr:colOff>
      <xdr:row>371</xdr:row>
      <xdr:rowOff>38039</xdr:rowOff>
    </xdr:from>
    <xdr:to>
      <xdr:col>6</xdr:col>
      <xdr:colOff>649740</xdr:colOff>
      <xdr:row>390</xdr:row>
      <xdr:rowOff>88755</xdr:rowOff>
    </xdr:to>
    <xdr:graphicFrame macro="">
      <xdr:nvGraphicFramePr>
        <xdr:cNvPr id="53" name="Gráfico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23812</xdr:colOff>
      <xdr:row>395</xdr:row>
      <xdr:rowOff>204106</xdr:rowOff>
    </xdr:from>
    <xdr:to>
      <xdr:col>6</xdr:col>
      <xdr:colOff>636134</xdr:colOff>
      <xdr:row>415</xdr:row>
      <xdr:rowOff>40510</xdr:rowOff>
    </xdr:to>
    <xdr:graphicFrame macro="">
      <xdr:nvGraphicFramePr>
        <xdr:cNvPr id="54" name="Gráfico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37419</xdr:colOff>
      <xdr:row>396</xdr:row>
      <xdr:rowOff>3401</xdr:rowOff>
    </xdr:from>
    <xdr:to>
      <xdr:col>14</xdr:col>
      <xdr:colOff>200705</xdr:colOff>
      <xdr:row>415</xdr:row>
      <xdr:rowOff>54117</xdr:rowOff>
    </xdr:to>
    <xdr:graphicFrame macro="">
      <xdr:nvGraphicFramePr>
        <xdr:cNvPr id="55" name="Gráfico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336776</xdr:colOff>
      <xdr:row>396</xdr:row>
      <xdr:rowOff>17008</xdr:rowOff>
    </xdr:from>
    <xdr:to>
      <xdr:col>21</xdr:col>
      <xdr:colOff>350383</xdr:colOff>
      <xdr:row>415</xdr:row>
      <xdr:rowOff>67724</xdr:rowOff>
    </xdr:to>
    <xdr:graphicFrame macro="">
      <xdr:nvGraphicFramePr>
        <xdr:cNvPr id="56" name="Gráfico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23812</xdr:colOff>
      <xdr:row>416</xdr:row>
      <xdr:rowOff>3402</xdr:rowOff>
    </xdr:from>
    <xdr:to>
      <xdr:col>6</xdr:col>
      <xdr:colOff>636134</xdr:colOff>
      <xdr:row>435</xdr:row>
      <xdr:rowOff>54119</xdr:rowOff>
    </xdr:to>
    <xdr:graphicFrame macro="">
      <xdr:nvGraphicFramePr>
        <xdr:cNvPr id="57" name="Gráfico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10204</xdr:colOff>
      <xdr:row>416</xdr:row>
      <xdr:rowOff>3402</xdr:rowOff>
    </xdr:from>
    <xdr:to>
      <xdr:col>14</xdr:col>
      <xdr:colOff>173490</xdr:colOff>
      <xdr:row>435</xdr:row>
      <xdr:rowOff>54119</xdr:rowOff>
    </xdr:to>
    <xdr:graphicFrame macro="">
      <xdr:nvGraphicFramePr>
        <xdr:cNvPr id="58" name="Gráfico 57">
          <a:extLst>
            <a:ext uri="{FF2B5EF4-FFF2-40B4-BE49-F238E27FC236}">
              <a16:creationId xmlns:a16="http://schemas.microsoft.com/office/drawing/2014/main" id="{00000000-0008-0000-06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323169</xdr:colOff>
      <xdr:row>415</xdr:row>
      <xdr:rowOff>204107</xdr:rowOff>
    </xdr:from>
    <xdr:to>
      <xdr:col>21</xdr:col>
      <xdr:colOff>336776</xdr:colOff>
      <xdr:row>435</xdr:row>
      <xdr:rowOff>40512</xdr:rowOff>
    </xdr:to>
    <xdr:graphicFrame macro="">
      <xdr:nvGraphicFramePr>
        <xdr:cNvPr id="59" name="Gráfico 58">
          <a:extLst>
            <a:ext uri="{FF2B5EF4-FFF2-40B4-BE49-F238E27FC236}">
              <a16:creationId xmlns:a16="http://schemas.microsoft.com/office/drawing/2014/main" id="{00000000-0008-0000-0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23811</xdr:colOff>
      <xdr:row>435</xdr:row>
      <xdr:rowOff>190500</xdr:rowOff>
    </xdr:from>
    <xdr:to>
      <xdr:col>6</xdr:col>
      <xdr:colOff>636133</xdr:colOff>
      <xdr:row>453</xdr:row>
      <xdr:rowOff>103909</xdr:rowOff>
    </xdr:to>
    <xdr:graphicFrame macro="">
      <xdr:nvGraphicFramePr>
        <xdr:cNvPr id="60" name="Gráfico 59">
          <a:extLst>
            <a:ext uri="{FF2B5EF4-FFF2-40B4-BE49-F238E27FC236}">
              <a16:creationId xmlns:a16="http://schemas.microsoft.com/office/drawing/2014/main" id="{00000000-0008-0000-0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37419</xdr:colOff>
      <xdr:row>435</xdr:row>
      <xdr:rowOff>139472</xdr:rowOff>
    </xdr:from>
    <xdr:to>
      <xdr:col>14</xdr:col>
      <xdr:colOff>200705</xdr:colOff>
      <xdr:row>453</xdr:row>
      <xdr:rowOff>86591</xdr:rowOff>
    </xdr:to>
    <xdr:graphicFrame macro="">
      <xdr:nvGraphicFramePr>
        <xdr:cNvPr id="61" name="Gráfico 60">
          <a:extLst>
            <a:ext uri="{FF2B5EF4-FFF2-40B4-BE49-F238E27FC236}">
              <a16:creationId xmlns:a16="http://schemas.microsoft.com/office/drawing/2014/main" id="{00000000-0008-0000-06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33337</xdr:colOff>
      <xdr:row>11</xdr:row>
      <xdr:rowOff>0</xdr:rowOff>
    </xdr:from>
    <xdr:to>
      <xdr:col>30</xdr:col>
      <xdr:colOff>744990</xdr:colOff>
      <xdr:row>32</xdr:row>
      <xdr:rowOff>163286</xdr:rowOff>
    </xdr:to>
    <xdr:graphicFrame macro="">
      <xdr:nvGraphicFramePr>
        <xdr:cNvPr id="62" name="Gráfico 61">
          <a:extLst>
            <a:ext uri="{FF2B5EF4-FFF2-40B4-BE49-F238E27FC236}">
              <a16:creationId xmlns:a16="http://schemas.microsoft.com/office/drawing/2014/main" id="{00000000-0008-0000-0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64779</xdr:colOff>
      <xdr:row>11</xdr:row>
      <xdr:rowOff>4446</xdr:rowOff>
    </xdr:from>
    <xdr:to>
      <xdr:col>38</xdr:col>
      <xdr:colOff>290101</xdr:colOff>
      <xdr:row>32</xdr:row>
      <xdr:rowOff>146461</xdr:rowOff>
    </xdr:to>
    <xdr:graphicFrame macro="">
      <xdr:nvGraphicFramePr>
        <xdr:cNvPr id="63" name="Gráfico 62">
          <a:extLst>
            <a:ext uri="{FF2B5EF4-FFF2-40B4-BE49-F238E27FC236}">
              <a16:creationId xmlns:a16="http://schemas.microsoft.com/office/drawing/2014/main" id="{00000000-0008-0000-0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449438</xdr:colOff>
      <xdr:row>10</xdr:row>
      <xdr:rowOff>149369</xdr:rowOff>
    </xdr:from>
    <xdr:to>
      <xdr:col>45</xdr:col>
      <xdr:colOff>690561</xdr:colOff>
      <xdr:row>32</xdr:row>
      <xdr:rowOff>143094</xdr:rowOff>
    </xdr:to>
    <xdr:graphicFrame macro="">
      <xdr:nvGraphicFramePr>
        <xdr:cNvPr id="64" name="Gráfico 63">
          <a:extLst>
            <a:ext uri="{FF2B5EF4-FFF2-40B4-BE49-F238E27FC236}">
              <a16:creationId xmlns:a16="http://schemas.microsoft.com/office/drawing/2014/main" id="{00000000-0008-0000-06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49264</xdr:colOff>
      <xdr:row>33</xdr:row>
      <xdr:rowOff>112569</xdr:rowOff>
    </xdr:from>
    <xdr:to>
      <xdr:col>30</xdr:col>
      <xdr:colOff>740748</xdr:colOff>
      <xdr:row>53</xdr:row>
      <xdr:rowOff>187427</xdr:rowOff>
    </xdr:to>
    <xdr:graphicFrame macro="">
      <xdr:nvGraphicFramePr>
        <xdr:cNvPr id="65" name="Gráfico 64">
          <a:extLst>
            <a:ext uri="{FF2B5EF4-FFF2-40B4-BE49-F238E27FC236}">
              <a16:creationId xmlns:a16="http://schemas.microsoft.com/office/drawing/2014/main" id="{00000000-0008-0000-06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67811</xdr:colOff>
      <xdr:row>33</xdr:row>
      <xdr:rowOff>118191</xdr:rowOff>
    </xdr:from>
    <xdr:to>
      <xdr:col>38</xdr:col>
      <xdr:colOff>309562</xdr:colOff>
      <xdr:row>54</xdr:row>
      <xdr:rowOff>7169</xdr:rowOff>
    </xdr:to>
    <xdr:graphicFrame macro="">
      <xdr:nvGraphicFramePr>
        <xdr:cNvPr id="66" name="Gráfico 65">
          <a:extLst>
            <a:ext uri="{FF2B5EF4-FFF2-40B4-BE49-F238E27FC236}">
              <a16:creationId xmlns:a16="http://schemas.microsoft.com/office/drawing/2014/main" id="{00000000-0008-0000-06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445633</xdr:colOff>
      <xdr:row>33</xdr:row>
      <xdr:rowOff>136072</xdr:rowOff>
    </xdr:from>
    <xdr:to>
      <xdr:col>45</xdr:col>
      <xdr:colOff>690561</xdr:colOff>
      <xdr:row>53</xdr:row>
      <xdr:rowOff>176893</xdr:rowOff>
    </xdr:to>
    <xdr:graphicFrame macro="">
      <xdr:nvGraphicFramePr>
        <xdr:cNvPr id="67" name="Gráfico 66">
          <a:extLst>
            <a:ext uri="{FF2B5EF4-FFF2-40B4-BE49-F238E27FC236}">
              <a16:creationId xmlns:a16="http://schemas.microsoft.com/office/drawing/2014/main" id="{00000000-0008-0000-06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48305</xdr:colOff>
      <xdr:row>55</xdr:row>
      <xdr:rowOff>16546</xdr:rowOff>
    </xdr:from>
    <xdr:to>
      <xdr:col>30</xdr:col>
      <xdr:colOff>731384</xdr:colOff>
      <xdr:row>75</xdr:row>
      <xdr:rowOff>44224</xdr:rowOff>
    </xdr:to>
    <xdr:graphicFrame macro="">
      <xdr:nvGraphicFramePr>
        <xdr:cNvPr id="68" name="Gráfico 67">
          <a:extLst>
            <a:ext uri="{FF2B5EF4-FFF2-40B4-BE49-F238E27FC236}">
              <a16:creationId xmlns:a16="http://schemas.microsoft.com/office/drawing/2014/main" id="{00000000-0008-0000-06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121140</xdr:colOff>
      <xdr:row>54</xdr:row>
      <xdr:rowOff>186292</xdr:rowOff>
    </xdr:from>
    <xdr:to>
      <xdr:col>38</xdr:col>
      <xdr:colOff>309562</xdr:colOff>
      <xdr:row>75</xdr:row>
      <xdr:rowOff>3403</xdr:rowOff>
    </xdr:to>
    <xdr:graphicFrame macro="">
      <xdr:nvGraphicFramePr>
        <xdr:cNvPr id="69" name="Gráfico 68">
          <a:extLst>
            <a:ext uri="{FF2B5EF4-FFF2-40B4-BE49-F238E27FC236}">
              <a16:creationId xmlns:a16="http://schemas.microsoft.com/office/drawing/2014/main" id="{00000000-0008-0000-06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459241</xdr:colOff>
      <xdr:row>55</xdr:row>
      <xdr:rowOff>13607</xdr:rowOff>
    </xdr:from>
    <xdr:to>
      <xdr:col>45</xdr:col>
      <xdr:colOff>595311</xdr:colOff>
      <xdr:row>74</xdr:row>
      <xdr:rowOff>204107</xdr:rowOff>
    </xdr:to>
    <xdr:graphicFrame macro="">
      <xdr:nvGraphicFramePr>
        <xdr:cNvPr id="70" name="Gráfico 69">
          <a:extLst>
            <a:ext uri="{FF2B5EF4-FFF2-40B4-BE49-F238E27FC236}">
              <a16:creationId xmlns:a16="http://schemas.microsoft.com/office/drawing/2014/main" id="{00000000-0008-0000-06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48305</xdr:colOff>
      <xdr:row>76</xdr:row>
      <xdr:rowOff>29626</xdr:rowOff>
    </xdr:from>
    <xdr:to>
      <xdr:col>30</xdr:col>
      <xdr:colOff>731383</xdr:colOff>
      <xdr:row>95</xdr:row>
      <xdr:rowOff>98652</xdr:rowOff>
    </xdr:to>
    <xdr:graphicFrame macro="">
      <xdr:nvGraphicFramePr>
        <xdr:cNvPr id="71" name="Gráfico 70">
          <a:extLst>
            <a:ext uri="{FF2B5EF4-FFF2-40B4-BE49-F238E27FC236}">
              <a16:creationId xmlns:a16="http://schemas.microsoft.com/office/drawing/2014/main" id="{00000000-0008-0000-06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110897</xdr:colOff>
      <xdr:row>76</xdr:row>
      <xdr:rowOff>43234</xdr:rowOff>
    </xdr:from>
    <xdr:to>
      <xdr:col>38</xdr:col>
      <xdr:colOff>295956</xdr:colOff>
      <xdr:row>95</xdr:row>
      <xdr:rowOff>112259</xdr:rowOff>
    </xdr:to>
    <xdr:graphicFrame macro="">
      <xdr:nvGraphicFramePr>
        <xdr:cNvPr id="72" name="Gráfico 71">
          <a:extLst>
            <a:ext uri="{FF2B5EF4-FFF2-40B4-BE49-F238E27FC236}">
              <a16:creationId xmlns:a16="http://schemas.microsoft.com/office/drawing/2014/main" id="{00000000-0008-0000-0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478291</xdr:colOff>
      <xdr:row>76</xdr:row>
      <xdr:rowOff>56839</xdr:rowOff>
    </xdr:from>
    <xdr:to>
      <xdr:col>45</xdr:col>
      <xdr:colOff>571499</xdr:colOff>
      <xdr:row>95</xdr:row>
      <xdr:rowOff>85044</xdr:rowOff>
    </xdr:to>
    <xdr:graphicFrame macro="">
      <xdr:nvGraphicFramePr>
        <xdr:cNvPr id="73" name="Gráfico 72">
          <a:extLst>
            <a:ext uri="{FF2B5EF4-FFF2-40B4-BE49-F238E27FC236}">
              <a16:creationId xmlns:a16="http://schemas.microsoft.com/office/drawing/2014/main" id="{00000000-0008-0000-06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51498</xdr:colOff>
      <xdr:row>97</xdr:row>
      <xdr:rowOff>149678</xdr:rowOff>
    </xdr:from>
    <xdr:to>
      <xdr:col>30</xdr:col>
      <xdr:colOff>717776</xdr:colOff>
      <xdr:row>118</xdr:row>
      <xdr:rowOff>85046</xdr:rowOff>
    </xdr:to>
    <xdr:graphicFrame macro="">
      <xdr:nvGraphicFramePr>
        <xdr:cNvPr id="74" name="Gráfico 73">
          <a:extLst>
            <a:ext uri="{FF2B5EF4-FFF2-40B4-BE49-F238E27FC236}">
              <a16:creationId xmlns:a16="http://schemas.microsoft.com/office/drawing/2014/main" id="{00000000-0008-0000-06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78241</xdr:colOff>
      <xdr:row>97</xdr:row>
      <xdr:rowOff>149679</xdr:rowOff>
    </xdr:from>
    <xdr:to>
      <xdr:col>38</xdr:col>
      <xdr:colOff>268741</xdr:colOff>
      <xdr:row>118</xdr:row>
      <xdr:rowOff>75520</xdr:rowOff>
    </xdr:to>
    <xdr:graphicFrame macro="">
      <xdr:nvGraphicFramePr>
        <xdr:cNvPr id="75" name="Gráfico 74">
          <a:extLst>
            <a:ext uri="{FF2B5EF4-FFF2-40B4-BE49-F238E27FC236}">
              <a16:creationId xmlns:a16="http://schemas.microsoft.com/office/drawing/2014/main" id="{00000000-0008-0000-06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399369</xdr:colOff>
      <xdr:row>97</xdr:row>
      <xdr:rowOff>136072</xdr:rowOff>
    </xdr:from>
    <xdr:to>
      <xdr:col>45</xdr:col>
      <xdr:colOff>377598</xdr:colOff>
      <xdr:row>118</xdr:row>
      <xdr:rowOff>71438</xdr:rowOff>
    </xdr:to>
    <xdr:graphicFrame macro="">
      <xdr:nvGraphicFramePr>
        <xdr:cNvPr id="76" name="Gráfico 75">
          <a:extLst>
            <a:ext uri="{FF2B5EF4-FFF2-40B4-BE49-F238E27FC236}">
              <a16:creationId xmlns:a16="http://schemas.microsoft.com/office/drawing/2014/main" id="{00000000-0008-0000-06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56468</xdr:colOff>
      <xdr:row>119</xdr:row>
      <xdr:rowOff>33336</xdr:rowOff>
    </xdr:from>
    <xdr:to>
      <xdr:col>30</xdr:col>
      <xdr:colOff>717776</xdr:colOff>
      <xdr:row>138</xdr:row>
      <xdr:rowOff>98652</xdr:rowOff>
    </xdr:to>
    <xdr:graphicFrame macro="">
      <xdr:nvGraphicFramePr>
        <xdr:cNvPr id="77" name="Gráfico 76">
          <a:extLst>
            <a:ext uri="{FF2B5EF4-FFF2-40B4-BE49-F238E27FC236}">
              <a16:creationId xmlns:a16="http://schemas.microsoft.com/office/drawing/2014/main" id="{00000000-0008-0000-06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53748</xdr:colOff>
      <xdr:row>119</xdr:row>
      <xdr:rowOff>49666</xdr:rowOff>
    </xdr:from>
    <xdr:to>
      <xdr:col>38</xdr:col>
      <xdr:colOff>282348</xdr:colOff>
      <xdr:row>138</xdr:row>
      <xdr:rowOff>98653</xdr:rowOff>
    </xdr:to>
    <xdr:graphicFrame macro="">
      <xdr:nvGraphicFramePr>
        <xdr:cNvPr id="78" name="Gráfico 77">
          <a:extLst>
            <a:ext uri="{FF2B5EF4-FFF2-40B4-BE49-F238E27FC236}">
              <a16:creationId xmlns:a16="http://schemas.microsoft.com/office/drawing/2014/main" id="{00000000-0008-0000-06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399368</xdr:colOff>
      <xdr:row>119</xdr:row>
      <xdr:rowOff>44221</xdr:rowOff>
    </xdr:from>
    <xdr:to>
      <xdr:col>45</xdr:col>
      <xdr:colOff>391205</xdr:colOff>
      <xdr:row>138</xdr:row>
      <xdr:rowOff>85046</xdr:rowOff>
    </xdr:to>
    <xdr:graphicFrame macro="">
      <xdr:nvGraphicFramePr>
        <xdr:cNvPr id="79" name="Gráfico 78">
          <a:extLst>
            <a:ext uri="{FF2B5EF4-FFF2-40B4-BE49-F238E27FC236}">
              <a16:creationId xmlns:a16="http://schemas.microsoft.com/office/drawing/2014/main" id="{00000000-0008-0000-06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56468</xdr:colOff>
      <xdr:row>139</xdr:row>
      <xdr:rowOff>44222</xdr:rowOff>
    </xdr:from>
    <xdr:to>
      <xdr:col>30</xdr:col>
      <xdr:colOff>608918</xdr:colOff>
      <xdr:row>158</xdr:row>
      <xdr:rowOff>85045</xdr:rowOff>
    </xdr:to>
    <xdr:graphicFrame macro="">
      <xdr:nvGraphicFramePr>
        <xdr:cNvPr id="80" name="Gráfico 79">
          <a:extLst>
            <a:ext uri="{FF2B5EF4-FFF2-40B4-BE49-F238E27FC236}">
              <a16:creationId xmlns:a16="http://schemas.microsoft.com/office/drawing/2014/main"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38902</xdr:colOff>
      <xdr:row>139</xdr:row>
      <xdr:rowOff>34327</xdr:rowOff>
    </xdr:from>
    <xdr:to>
      <xdr:col>38</xdr:col>
      <xdr:colOff>282348</xdr:colOff>
      <xdr:row>158</xdr:row>
      <xdr:rowOff>71438</xdr:rowOff>
    </xdr:to>
    <xdr:graphicFrame macro="">
      <xdr:nvGraphicFramePr>
        <xdr:cNvPr id="81" name="Gráfico 80">
          <a:extLst>
            <a:ext uri="{FF2B5EF4-FFF2-40B4-BE49-F238E27FC236}">
              <a16:creationId xmlns:a16="http://schemas.microsoft.com/office/drawing/2014/main" id="{00000000-0008-0000-06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418419</xdr:colOff>
      <xdr:row>139</xdr:row>
      <xdr:rowOff>30616</xdr:rowOff>
    </xdr:from>
    <xdr:to>
      <xdr:col>45</xdr:col>
      <xdr:colOff>512186</xdr:colOff>
      <xdr:row>158</xdr:row>
      <xdr:rowOff>81334</xdr:rowOff>
    </xdr:to>
    <xdr:graphicFrame macro="">
      <xdr:nvGraphicFramePr>
        <xdr:cNvPr id="82" name="Gráfico 81">
          <a:extLst>
            <a:ext uri="{FF2B5EF4-FFF2-40B4-BE49-F238E27FC236}">
              <a16:creationId xmlns:a16="http://schemas.microsoft.com/office/drawing/2014/main" id="{00000000-0008-0000-0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51027</xdr:colOff>
      <xdr:row>159</xdr:row>
      <xdr:rowOff>57829</xdr:rowOff>
    </xdr:from>
    <xdr:to>
      <xdr:col>30</xdr:col>
      <xdr:colOff>608919</xdr:colOff>
      <xdr:row>178</xdr:row>
      <xdr:rowOff>94940</xdr:rowOff>
    </xdr:to>
    <xdr:graphicFrame macro="">
      <xdr:nvGraphicFramePr>
        <xdr:cNvPr id="83" name="Gráfico 82">
          <a:extLst>
            <a:ext uri="{FF2B5EF4-FFF2-40B4-BE49-F238E27FC236}">
              <a16:creationId xmlns:a16="http://schemas.microsoft.com/office/drawing/2014/main" id="{00000000-0008-0000-06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37419</xdr:colOff>
      <xdr:row>159</xdr:row>
      <xdr:rowOff>57830</xdr:rowOff>
    </xdr:from>
    <xdr:to>
      <xdr:col>38</xdr:col>
      <xdr:colOff>295955</xdr:colOff>
      <xdr:row>178</xdr:row>
      <xdr:rowOff>94941</xdr:rowOff>
    </xdr:to>
    <xdr:graphicFrame macro="">
      <xdr:nvGraphicFramePr>
        <xdr:cNvPr id="84" name="Gráfico 83">
          <a:extLst>
            <a:ext uri="{FF2B5EF4-FFF2-40B4-BE49-F238E27FC236}">
              <a16:creationId xmlns:a16="http://schemas.microsoft.com/office/drawing/2014/main" id="{00000000-0008-0000-06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418419</xdr:colOff>
      <xdr:row>159</xdr:row>
      <xdr:rowOff>71437</xdr:rowOff>
    </xdr:from>
    <xdr:to>
      <xdr:col>45</xdr:col>
      <xdr:colOff>527276</xdr:colOff>
      <xdr:row>178</xdr:row>
      <xdr:rowOff>108548</xdr:rowOff>
    </xdr:to>
    <xdr:graphicFrame macro="">
      <xdr:nvGraphicFramePr>
        <xdr:cNvPr id="85" name="Gráfico 84">
          <a:extLst>
            <a:ext uri="{FF2B5EF4-FFF2-40B4-BE49-F238E27FC236}">
              <a16:creationId xmlns:a16="http://schemas.microsoft.com/office/drawing/2014/main" id="{00000000-0008-0000-06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23812</xdr:colOff>
      <xdr:row>183</xdr:row>
      <xdr:rowOff>98652</xdr:rowOff>
    </xdr:from>
    <xdr:to>
      <xdr:col>30</xdr:col>
      <xdr:colOff>676955</xdr:colOff>
      <xdr:row>202</xdr:row>
      <xdr:rowOff>149370</xdr:rowOff>
    </xdr:to>
    <xdr:graphicFrame macro="">
      <xdr:nvGraphicFramePr>
        <xdr:cNvPr id="86" name="Gráfico 85">
          <a:extLst>
            <a:ext uri="{FF2B5EF4-FFF2-40B4-BE49-F238E27FC236}">
              <a16:creationId xmlns:a16="http://schemas.microsoft.com/office/drawing/2014/main" id="{00000000-0008-0000-06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23812</xdr:colOff>
      <xdr:row>183</xdr:row>
      <xdr:rowOff>98651</xdr:rowOff>
    </xdr:from>
    <xdr:to>
      <xdr:col>38</xdr:col>
      <xdr:colOff>187098</xdr:colOff>
      <xdr:row>202</xdr:row>
      <xdr:rowOff>149369</xdr:rowOff>
    </xdr:to>
    <xdr:graphicFrame macro="">
      <xdr:nvGraphicFramePr>
        <xdr:cNvPr id="87" name="Gráfico 86">
          <a:extLst>
            <a:ext uri="{FF2B5EF4-FFF2-40B4-BE49-F238E27FC236}">
              <a16:creationId xmlns:a16="http://schemas.microsoft.com/office/drawing/2014/main" id="{00000000-0008-0000-06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323168</xdr:colOff>
      <xdr:row>183</xdr:row>
      <xdr:rowOff>85044</xdr:rowOff>
    </xdr:from>
    <xdr:to>
      <xdr:col>45</xdr:col>
      <xdr:colOff>595310</xdr:colOff>
      <xdr:row>202</xdr:row>
      <xdr:rowOff>135762</xdr:rowOff>
    </xdr:to>
    <xdr:graphicFrame macro="">
      <xdr:nvGraphicFramePr>
        <xdr:cNvPr id="88" name="Gráfico 87">
          <a:extLst>
            <a:ext uri="{FF2B5EF4-FFF2-40B4-BE49-F238E27FC236}">
              <a16:creationId xmlns:a16="http://schemas.microsoft.com/office/drawing/2014/main" id="{00000000-0008-0000-06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23812</xdr:colOff>
      <xdr:row>204</xdr:row>
      <xdr:rowOff>71438</xdr:rowOff>
    </xdr:from>
    <xdr:to>
      <xdr:col>30</xdr:col>
      <xdr:colOff>676955</xdr:colOff>
      <xdr:row>223</xdr:row>
      <xdr:rowOff>108547</xdr:rowOff>
    </xdr:to>
    <xdr:graphicFrame macro="">
      <xdr:nvGraphicFramePr>
        <xdr:cNvPr id="89" name="Gráfico 88">
          <a:extLst>
            <a:ext uri="{FF2B5EF4-FFF2-40B4-BE49-F238E27FC236}">
              <a16:creationId xmlns:a16="http://schemas.microsoft.com/office/drawing/2014/main" id="{00000000-0008-0000-06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51026</xdr:colOff>
      <xdr:row>204</xdr:row>
      <xdr:rowOff>57831</xdr:rowOff>
    </xdr:from>
    <xdr:to>
      <xdr:col>38</xdr:col>
      <xdr:colOff>214312</xdr:colOff>
      <xdr:row>223</xdr:row>
      <xdr:rowOff>94940</xdr:rowOff>
    </xdr:to>
    <xdr:graphicFrame macro="">
      <xdr:nvGraphicFramePr>
        <xdr:cNvPr id="90" name="Gráfico 89">
          <a:extLst>
            <a:ext uri="{FF2B5EF4-FFF2-40B4-BE49-F238E27FC236}">
              <a16:creationId xmlns:a16="http://schemas.microsoft.com/office/drawing/2014/main" id="{00000000-0008-0000-06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336775</xdr:colOff>
      <xdr:row>204</xdr:row>
      <xdr:rowOff>30616</xdr:rowOff>
    </xdr:from>
    <xdr:to>
      <xdr:col>45</xdr:col>
      <xdr:colOff>642935</xdr:colOff>
      <xdr:row>223</xdr:row>
      <xdr:rowOff>81332</xdr:rowOff>
    </xdr:to>
    <xdr:graphicFrame macro="">
      <xdr:nvGraphicFramePr>
        <xdr:cNvPr id="91" name="Gráfico 90">
          <a:extLst>
            <a:ext uri="{FF2B5EF4-FFF2-40B4-BE49-F238E27FC236}">
              <a16:creationId xmlns:a16="http://schemas.microsoft.com/office/drawing/2014/main" id="{00000000-0008-0000-06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64634</xdr:colOff>
      <xdr:row>225</xdr:row>
      <xdr:rowOff>57830</xdr:rowOff>
    </xdr:from>
    <xdr:to>
      <xdr:col>30</xdr:col>
      <xdr:colOff>717777</xdr:colOff>
      <xdr:row>244</xdr:row>
      <xdr:rowOff>94941</xdr:rowOff>
    </xdr:to>
    <xdr:graphicFrame macro="">
      <xdr:nvGraphicFramePr>
        <xdr:cNvPr id="92" name="Gráfico 91">
          <a:extLst>
            <a:ext uri="{FF2B5EF4-FFF2-40B4-BE49-F238E27FC236}">
              <a16:creationId xmlns:a16="http://schemas.microsoft.com/office/drawing/2014/main" id="{00000000-0008-0000-06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64633</xdr:colOff>
      <xdr:row>225</xdr:row>
      <xdr:rowOff>57830</xdr:rowOff>
    </xdr:from>
    <xdr:to>
      <xdr:col>38</xdr:col>
      <xdr:colOff>227919</xdr:colOff>
      <xdr:row>244</xdr:row>
      <xdr:rowOff>94941</xdr:rowOff>
    </xdr:to>
    <xdr:graphicFrame macro="">
      <xdr:nvGraphicFramePr>
        <xdr:cNvPr id="93" name="Gráfico 92">
          <a:extLst>
            <a:ext uri="{FF2B5EF4-FFF2-40B4-BE49-F238E27FC236}">
              <a16:creationId xmlns:a16="http://schemas.microsoft.com/office/drawing/2014/main" id="{00000000-0008-0000-06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350383</xdr:colOff>
      <xdr:row>225</xdr:row>
      <xdr:rowOff>57830</xdr:rowOff>
    </xdr:from>
    <xdr:to>
      <xdr:col>45</xdr:col>
      <xdr:colOff>642936</xdr:colOff>
      <xdr:row>244</xdr:row>
      <xdr:rowOff>94941</xdr:rowOff>
    </xdr:to>
    <xdr:graphicFrame macro="">
      <xdr:nvGraphicFramePr>
        <xdr:cNvPr id="94" name="Gráfico 93">
          <a:extLst>
            <a:ext uri="{FF2B5EF4-FFF2-40B4-BE49-F238E27FC236}">
              <a16:creationId xmlns:a16="http://schemas.microsoft.com/office/drawing/2014/main" id="{00000000-0008-0000-06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23812</xdr:colOff>
      <xdr:row>248</xdr:row>
      <xdr:rowOff>71438</xdr:rowOff>
    </xdr:from>
    <xdr:to>
      <xdr:col>30</xdr:col>
      <xdr:colOff>676955</xdr:colOff>
      <xdr:row>268</xdr:row>
      <xdr:rowOff>108549</xdr:rowOff>
    </xdr:to>
    <xdr:graphicFrame macro="">
      <xdr:nvGraphicFramePr>
        <xdr:cNvPr id="95" name="Gráfico 94">
          <a:extLst>
            <a:ext uri="{FF2B5EF4-FFF2-40B4-BE49-F238E27FC236}">
              <a16:creationId xmlns:a16="http://schemas.microsoft.com/office/drawing/2014/main" id="{00000000-0008-0000-06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105454</xdr:colOff>
      <xdr:row>248</xdr:row>
      <xdr:rowOff>71438</xdr:rowOff>
    </xdr:from>
    <xdr:to>
      <xdr:col>38</xdr:col>
      <xdr:colOff>268740</xdr:colOff>
      <xdr:row>268</xdr:row>
      <xdr:rowOff>122156</xdr:rowOff>
    </xdr:to>
    <xdr:graphicFrame macro="">
      <xdr:nvGraphicFramePr>
        <xdr:cNvPr id="96" name="Gráfico 95">
          <a:extLst>
            <a:ext uri="{FF2B5EF4-FFF2-40B4-BE49-F238E27FC236}">
              <a16:creationId xmlns:a16="http://schemas.microsoft.com/office/drawing/2014/main" id="{00000000-0008-0000-06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391205</xdr:colOff>
      <xdr:row>248</xdr:row>
      <xdr:rowOff>71438</xdr:rowOff>
    </xdr:from>
    <xdr:to>
      <xdr:col>45</xdr:col>
      <xdr:colOff>404812</xdr:colOff>
      <xdr:row>268</xdr:row>
      <xdr:rowOff>122155</xdr:rowOff>
    </xdr:to>
    <xdr:graphicFrame macro="">
      <xdr:nvGraphicFramePr>
        <xdr:cNvPr id="97" name="Gráfico 96">
          <a:extLst>
            <a:ext uri="{FF2B5EF4-FFF2-40B4-BE49-F238E27FC236}">
              <a16:creationId xmlns:a16="http://schemas.microsoft.com/office/drawing/2014/main" id="{00000000-0008-0000-06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23812</xdr:colOff>
      <xdr:row>269</xdr:row>
      <xdr:rowOff>57830</xdr:rowOff>
    </xdr:from>
    <xdr:to>
      <xdr:col>30</xdr:col>
      <xdr:colOff>676955</xdr:colOff>
      <xdr:row>288</xdr:row>
      <xdr:rowOff>94942</xdr:rowOff>
    </xdr:to>
    <xdr:graphicFrame macro="">
      <xdr:nvGraphicFramePr>
        <xdr:cNvPr id="98" name="Gráfico 97">
          <a:extLst>
            <a:ext uri="{FF2B5EF4-FFF2-40B4-BE49-F238E27FC236}">
              <a16:creationId xmlns:a16="http://schemas.microsoft.com/office/drawing/2014/main" id="{00000000-0008-0000-06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78240</xdr:colOff>
      <xdr:row>269</xdr:row>
      <xdr:rowOff>71437</xdr:rowOff>
    </xdr:from>
    <xdr:to>
      <xdr:col>38</xdr:col>
      <xdr:colOff>241526</xdr:colOff>
      <xdr:row>288</xdr:row>
      <xdr:rowOff>108549</xdr:rowOff>
    </xdr:to>
    <xdr:graphicFrame macro="">
      <xdr:nvGraphicFramePr>
        <xdr:cNvPr id="99" name="Gráfico 98">
          <a:extLst>
            <a:ext uri="{FF2B5EF4-FFF2-40B4-BE49-F238E27FC236}">
              <a16:creationId xmlns:a16="http://schemas.microsoft.com/office/drawing/2014/main" id="{00000000-0008-0000-06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391205</xdr:colOff>
      <xdr:row>269</xdr:row>
      <xdr:rowOff>71437</xdr:rowOff>
    </xdr:from>
    <xdr:to>
      <xdr:col>45</xdr:col>
      <xdr:colOff>404812</xdr:colOff>
      <xdr:row>288</xdr:row>
      <xdr:rowOff>122155</xdr:rowOff>
    </xdr:to>
    <xdr:graphicFrame macro="">
      <xdr:nvGraphicFramePr>
        <xdr:cNvPr id="100" name="Gráfico 99">
          <a:extLst>
            <a:ext uri="{FF2B5EF4-FFF2-40B4-BE49-F238E27FC236}">
              <a16:creationId xmlns:a16="http://schemas.microsoft.com/office/drawing/2014/main" id="{00000000-0008-0000-06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23812</xdr:colOff>
      <xdr:row>290</xdr:row>
      <xdr:rowOff>17010</xdr:rowOff>
    </xdr:from>
    <xdr:to>
      <xdr:col>30</xdr:col>
      <xdr:colOff>758598</xdr:colOff>
      <xdr:row>309</xdr:row>
      <xdr:rowOff>67725</xdr:rowOff>
    </xdr:to>
    <xdr:graphicFrame macro="">
      <xdr:nvGraphicFramePr>
        <xdr:cNvPr id="101" name="Gráfico 100">
          <a:extLst>
            <a:ext uri="{FF2B5EF4-FFF2-40B4-BE49-F238E27FC236}">
              <a16:creationId xmlns:a16="http://schemas.microsoft.com/office/drawing/2014/main" id="{00000000-0008-0000-06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57830</xdr:colOff>
      <xdr:row>290</xdr:row>
      <xdr:rowOff>17010</xdr:rowOff>
    </xdr:from>
    <xdr:to>
      <xdr:col>38</xdr:col>
      <xdr:colOff>210911</xdr:colOff>
      <xdr:row>309</xdr:row>
      <xdr:rowOff>43915</xdr:rowOff>
    </xdr:to>
    <xdr:graphicFrame macro="">
      <xdr:nvGraphicFramePr>
        <xdr:cNvPr id="102" name="Gráfico 101">
          <a:extLst>
            <a:ext uri="{FF2B5EF4-FFF2-40B4-BE49-F238E27FC236}">
              <a16:creationId xmlns:a16="http://schemas.microsoft.com/office/drawing/2014/main" id="{00000000-0008-0000-06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401411</xdr:colOff>
      <xdr:row>289</xdr:row>
      <xdr:rowOff>204106</xdr:rowOff>
    </xdr:from>
    <xdr:to>
      <xdr:col>45</xdr:col>
      <xdr:colOff>421822</xdr:colOff>
      <xdr:row>309</xdr:row>
      <xdr:rowOff>16699</xdr:rowOff>
    </xdr:to>
    <xdr:graphicFrame macro="">
      <xdr:nvGraphicFramePr>
        <xdr:cNvPr id="103" name="Gráfico 102">
          <a:extLst>
            <a:ext uri="{FF2B5EF4-FFF2-40B4-BE49-F238E27FC236}">
              <a16:creationId xmlns:a16="http://schemas.microsoft.com/office/drawing/2014/main" id="{00000000-0008-0000-06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51026</xdr:colOff>
      <xdr:row>310</xdr:row>
      <xdr:rowOff>139472</xdr:rowOff>
    </xdr:from>
    <xdr:to>
      <xdr:col>30</xdr:col>
      <xdr:colOff>772204</xdr:colOff>
      <xdr:row>328</xdr:row>
      <xdr:rowOff>81643</xdr:rowOff>
    </xdr:to>
    <xdr:graphicFrame macro="">
      <xdr:nvGraphicFramePr>
        <xdr:cNvPr id="104" name="Gráfico 103">
          <a:extLst>
            <a:ext uri="{FF2B5EF4-FFF2-40B4-BE49-F238E27FC236}">
              <a16:creationId xmlns:a16="http://schemas.microsoft.com/office/drawing/2014/main" id="{00000000-0008-0000-06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61231</xdr:colOff>
      <xdr:row>310</xdr:row>
      <xdr:rowOff>136072</xdr:rowOff>
    </xdr:from>
    <xdr:to>
      <xdr:col>38</xdr:col>
      <xdr:colOff>214312</xdr:colOff>
      <xdr:row>328</xdr:row>
      <xdr:rowOff>108857</xdr:rowOff>
    </xdr:to>
    <xdr:graphicFrame macro="">
      <xdr:nvGraphicFramePr>
        <xdr:cNvPr id="105" name="Gráfico 104">
          <a:extLst>
            <a:ext uri="{FF2B5EF4-FFF2-40B4-BE49-F238E27FC236}">
              <a16:creationId xmlns:a16="http://schemas.microsoft.com/office/drawing/2014/main" id="{00000000-0008-0000-06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370794</xdr:colOff>
      <xdr:row>310</xdr:row>
      <xdr:rowOff>122465</xdr:rowOff>
    </xdr:from>
    <xdr:to>
      <xdr:col>45</xdr:col>
      <xdr:colOff>391205</xdr:colOff>
      <xdr:row>328</xdr:row>
      <xdr:rowOff>149678</xdr:rowOff>
    </xdr:to>
    <xdr:graphicFrame macro="">
      <xdr:nvGraphicFramePr>
        <xdr:cNvPr id="106" name="Gráfico 105">
          <a:extLst>
            <a:ext uri="{FF2B5EF4-FFF2-40B4-BE49-F238E27FC236}">
              <a16:creationId xmlns:a16="http://schemas.microsoft.com/office/drawing/2014/main" id="{00000000-0008-0000-06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105454</xdr:colOff>
      <xdr:row>331</xdr:row>
      <xdr:rowOff>17008</xdr:rowOff>
    </xdr:from>
    <xdr:to>
      <xdr:col>30</xdr:col>
      <xdr:colOff>772205</xdr:colOff>
      <xdr:row>350</xdr:row>
      <xdr:rowOff>54120</xdr:rowOff>
    </xdr:to>
    <xdr:graphicFrame macro="">
      <xdr:nvGraphicFramePr>
        <xdr:cNvPr id="107" name="Gráfico 106">
          <a:extLst>
            <a:ext uri="{FF2B5EF4-FFF2-40B4-BE49-F238E27FC236}">
              <a16:creationId xmlns:a16="http://schemas.microsoft.com/office/drawing/2014/main" id="{00000000-0008-0000-06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23813</xdr:colOff>
      <xdr:row>331</xdr:row>
      <xdr:rowOff>30615</xdr:rowOff>
    </xdr:from>
    <xdr:to>
      <xdr:col>38</xdr:col>
      <xdr:colOff>187099</xdr:colOff>
      <xdr:row>350</xdr:row>
      <xdr:rowOff>67726</xdr:rowOff>
    </xdr:to>
    <xdr:graphicFrame macro="">
      <xdr:nvGraphicFramePr>
        <xdr:cNvPr id="108" name="Gráfico 107">
          <a:extLst>
            <a:ext uri="{FF2B5EF4-FFF2-40B4-BE49-F238E27FC236}">
              <a16:creationId xmlns:a16="http://schemas.microsoft.com/office/drawing/2014/main" id="{00000000-0008-0000-06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373887</xdr:colOff>
      <xdr:row>331</xdr:row>
      <xdr:rowOff>19482</xdr:rowOff>
    </xdr:from>
    <xdr:to>
      <xdr:col>45</xdr:col>
      <xdr:colOff>387494</xdr:colOff>
      <xdr:row>350</xdr:row>
      <xdr:rowOff>56592</xdr:rowOff>
    </xdr:to>
    <xdr:graphicFrame macro="">
      <xdr:nvGraphicFramePr>
        <xdr:cNvPr id="109" name="Gráfico 108">
          <a:extLst>
            <a:ext uri="{FF2B5EF4-FFF2-40B4-BE49-F238E27FC236}">
              <a16:creationId xmlns:a16="http://schemas.microsoft.com/office/drawing/2014/main" id="{00000000-0008-0000-06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91848</xdr:colOff>
      <xdr:row>351</xdr:row>
      <xdr:rowOff>51644</xdr:rowOff>
    </xdr:from>
    <xdr:to>
      <xdr:col>30</xdr:col>
      <xdr:colOff>826633</xdr:colOff>
      <xdr:row>370</xdr:row>
      <xdr:rowOff>102364</xdr:rowOff>
    </xdr:to>
    <xdr:graphicFrame macro="">
      <xdr:nvGraphicFramePr>
        <xdr:cNvPr id="110" name="Gráfico 109">
          <a:extLst>
            <a:ext uri="{FF2B5EF4-FFF2-40B4-BE49-F238E27FC236}">
              <a16:creationId xmlns:a16="http://schemas.microsoft.com/office/drawing/2014/main" id="{00000000-0008-0000-06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64633</xdr:colOff>
      <xdr:row>351</xdr:row>
      <xdr:rowOff>65250</xdr:rowOff>
    </xdr:from>
    <xdr:to>
      <xdr:col>38</xdr:col>
      <xdr:colOff>227919</xdr:colOff>
      <xdr:row>370</xdr:row>
      <xdr:rowOff>115970</xdr:rowOff>
    </xdr:to>
    <xdr:graphicFrame macro="">
      <xdr:nvGraphicFramePr>
        <xdr:cNvPr id="111" name="Gráfico 110">
          <a:extLst>
            <a:ext uri="{FF2B5EF4-FFF2-40B4-BE49-F238E27FC236}">
              <a16:creationId xmlns:a16="http://schemas.microsoft.com/office/drawing/2014/main" id="{00000000-0008-0000-06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397390</xdr:colOff>
      <xdr:row>351</xdr:row>
      <xdr:rowOff>68961</xdr:rowOff>
    </xdr:from>
    <xdr:to>
      <xdr:col>45</xdr:col>
      <xdr:colOff>410997</xdr:colOff>
      <xdr:row>370</xdr:row>
      <xdr:rowOff>133289</xdr:rowOff>
    </xdr:to>
    <xdr:graphicFrame macro="">
      <xdr:nvGraphicFramePr>
        <xdr:cNvPr id="112" name="Gráfico 111">
          <a:extLst>
            <a:ext uri="{FF2B5EF4-FFF2-40B4-BE49-F238E27FC236}">
              <a16:creationId xmlns:a16="http://schemas.microsoft.com/office/drawing/2014/main" id="{00000000-0008-0000-06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91847</xdr:colOff>
      <xdr:row>371</xdr:row>
      <xdr:rowOff>72674</xdr:rowOff>
    </xdr:from>
    <xdr:to>
      <xdr:col>30</xdr:col>
      <xdr:colOff>813026</xdr:colOff>
      <xdr:row>390</xdr:row>
      <xdr:rowOff>123392</xdr:rowOff>
    </xdr:to>
    <xdr:graphicFrame macro="">
      <xdr:nvGraphicFramePr>
        <xdr:cNvPr id="113" name="Gráfico 112">
          <a:extLst>
            <a:ext uri="{FF2B5EF4-FFF2-40B4-BE49-F238E27FC236}">
              <a16:creationId xmlns:a16="http://schemas.microsoft.com/office/drawing/2014/main" id="{00000000-0008-0000-06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105455</xdr:colOff>
      <xdr:row>396</xdr:row>
      <xdr:rowOff>37419</xdr:rowOff>
    </xdr:from>
    <xdr:to>
      <xdr:col>30</xdr:col>
      <xdr:colOff>921883</xdr:colOff>
      <xdr:row>415</xdr:row>
      <xdr:rowOff>74528</xdr:rowOff>
    </xdr:to>
    <xdr:graphicFrame macro="">
      <xdr:nvGraphicFramePr>
        <xdr:cNvPr id="114" name="Gráfico 113">
          <a:extLst>
            <a:ext uri="{FF2B5EF4-FFF2-40B4-BE49-F238E27FC236}">
              <a16:creationId xmlns:a16="http://schemas.microsoft.com/office/drawing/2014/main" id="{00000000-0008-0000-06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210910</xdr:colOff>
      <xdr:row>396</xdr:row>
      <xdr:rowOff>51026</xdr:rowOff>
    </xdr:from>
    <xdr:to>
      <xdr:col>38</xdr:col>
      <xdr:colOff>374196</xdr:colOff>
      <xdr:row>415</xdr:row>
      <xdr:rowOff>77930</xdr:rowOff>
    </xdr:to>
    <xdr:graphicFrame macro="">
      <xdr:nvGraphicFramePr>
        <xdr:cNvPr id="115" name="Gráfico 114">
          <a:extLst>
            <a:ext uri="{FF2B5EF4-FFF2-40B4-BE49-F238E27FC236}">
              <a16:creationId xmlns:a16="http://schemas.microsoft.com/office/drawing/2014/main" id="{00000000-0008-0000-06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700766</xdr:colOff>
      <xdr:row>396</xdr:row>
      <xdr:rowOff>10204</xdr:rowOff>
    </xdr:from>
    <xdr:to>
      <xdr:col>45</xdr:col>
      <xdr:colOff>714373</xdr:colOff>
      <xdr:row>415</xdr:row>
      <xdr:rowOff>50715</xdr:rowOff>
    </xdr:to>
    <xdr:graphicFrame macro="">
      <xdr:nvGraphicFramePr>
        <xdr:cNvPr id="116" name="Gráfico 115">
          <a:extLst>
            <a:ext uri="{FF2B5EF4-FFF2-40B4-BE49-F238E27FC236}">
              <a16:creationId xmlns:a16="http://schemas.microsoft.com/office/drawing/2014/main" id="{00000000-0008-0000-06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119062</xdr:colOff>
      <xdr:row>416</xdr:row>
      <xdr:rowOff>51027</xdr:rowOff>
    </xdr:from>
    <xdr:to>
      <xdr:col>30</xdr:col>
      <xdr:colOff>921884</xdr:colOff>
      <xdr:row>435</xdr:row>
      <xdr:rowOff>77932</xdr:rowOff>
    </xdr:to>
    <xdr:graphicFrame macro="">
      <xdr:nvGraphicFramePr>
        <xdr:cNvPr id="117" name="Gráfico 116">
          <a:extLst>
            <a:ext uri="{FF2B5EF4-FFF2-40B4-BE49-F238E27FC236}">
              <a16:creationId xmlns:a16="http://schemas.microsoft.com/office/drawing/2014/main" id="{00000000-0008-0000-06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197302</xdr:colOff>
      <xdr:row>416</xdr:row>
      <xdr:rowOff>37420</xdr:rowOff>
    </xdr:from>
    <xdr:to>
      <xdr:col>38</xdr:col>
      <xdr:colOff>551088</xdr:colOff>
      <xdr:row>435</xdr:row>
      <xdr:rowOff>77933</xdr:rowOff>
    </xdr:to>
    <xdr:graphicFrame macro="">
      <xdr:nvGraphicFramePr>
        <xdr:cNvPr id="118" name="Gráfico 117">
          <a:extLst>
            <a:ext uri="{FF2B5EF4-FFF2-40B4-BE49-F238E27FC236}">
              <a16:creationId xmlns:a16="http://schemas.microsoft.com/office/drawing/2014/main" id="{00000000-0008-0000-06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727981</xdr:colOff>
      <xdr:row>416</xdr:row>
      <xdr:rowOff>37420</xdr:rowOff>
    </xdr:from>
    <xdr:to>
      <xdr:col>45</xdr:col>
      <xdr:colOff>741588</xdr:colOff>
      <xdr:row>435</xdr:row>
      <xdr:rowOff>74529</xdr:rowOff>
    </xdr:to>
    <xdr:graphicFrame macro="">
      <xdr:nvGraphicFramePr>
        <xdr:cNvPr id="119" name="Gráfico 118">
          <a:extLst>
            <a:ext uri="{FF2B5EF4-FFF2-40B4-BE49-F238E27FC236}">
              <a16:creationId xmlns:a16="http://schemas.microsoft.com/office/drawing/2014/main" id="{00000000-0008-0000-06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132669</xdr:colOff>
      <xdr:row>436</xdr:row>
      <xdr:rowOff>23813</xdr:rowOff>
    </xdr:from>
    <xdr:to>
      <xdr:col>30</xdr:col>
      <xdr:colOff>935491</xdr:colOff>
      <xdr:row>453</xdr:row>
      <xdr:rowOff>103909</xdr:rowOff>
    </xdr:to>
    <xdr:graphicFrame macro="">
      <xdr:nvGraphicFramePr>
        <xdr:cNvPr id="120" name="Gráfico 119">
          <a:extLst>
            <a:ext uri="{FF2B5EF4-FFF2-40B4-BE49-F238E27FC236}">
              <a16:creationId xmlns:a16="http://schemas.microsoft.com/office/drawing/2014/main" id="{00000000-0008-0000-06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210909</xdr:colOff>
      <xdr:row>436</xdr:row>
      <xdr:rowOff>10205</xdr:rowOff>
    </xdr:from>
    <xdr:to>
      <xdr:col>38</xdr:col>
      <xdr:colOff>374195</xdr:colOff>
      <xdr:row>453</xdr:row>
      <xdr:rowOff>121227</xdr:rowOff>
    </xdr:to>
    <xdr:graphicFrame macro="">
      <xdr:nvGraphicFramePr>
        <xdr:cNvPr id="121" name="Gráfico 120">
          <a:extLst>
            <a:ext uri="{FF2B5EF4-FFF2-40B4-BE49-F238E27FC236}">
              <a16:creationId xmlns:a16="http://schemas.microsoft.com/office/drawing/2014/main" id="{00000000-0008-0000-06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10</xdr:row>
      <xdr:rowOff>122465</xdr:rowOff>
    </xdr:from>
    <xdr:to>
      <xdr:col>7</xdr:col>
      <xdr:colOff>54428</xdr:colOff>
      <xdr:row>32</xdr:row>
      <xdr:rowOff>122466</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136217</xdr:colOff>
      <xdr:row>10</xdr:row>
      <xdr:rowOff>126911</xdr:rowOff>
    </xdr:from>
    <xdr:to>
      <xdr:col>14</xdr:col>
      <xdr:colOff>361539</xdr:colOff>
      <xdr:row>32</xdr:row>
      <xdr:rowOff>105641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520877</xdr:colOff>
      <xdr:row>10</xdr:row>
      <xdr:rowOff>105146</xdr:rowOff>
    </xdr:from>
    <xdr:to>
      <xdr:col>21</xdr:col>
      <xdr:colOff>609600</xdr:colOff>
      <xdr:row>32</xdr:row>
      <xdr:rowOff>102274</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120702</xdr:colOff>
      <xdr:row>33</xdr:row>
      <xdr:rowOff>71749</xdr:rowOff>
    </xdr:from>
    <xdr:to>
      <xdr:col>7</xdr:col>
      <xdr:colOff>50186</xdr:colOff>
      <xdr:row>53</xdr:row>
      <xdr:rowOff>146607</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139249</xdr:colOff>
      <xdr:row>33</xdr:row>
      <xdr:rowOff>77371</xdr:rowOff>
    </xdr:from>
    <xdr:to>
      <xdr:col>14</xdr:col>
      <xdr:colOff>381000</xdr:colOff>
      <xdr:row>53</xdr:row>
      <xdr:rowOff>156849</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517071</xdr:colOff>
      <xdr:row>33</xdr:row>
      <xdr:rowOff>95252</xdr:rowOff>
    </xdr:from>
    <xdr:to>
      <xdr:col>21</xdr:col>
      <xdr:colOff>685800</xdr:colOff>
      <xdr:row>53</xdr:row>
      <xdr:rowOff>136073</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119743</xdr:colOff>
      <xdr:row>54</xdr:row>
      <xdr:rowOff>166226</xdr:rowOff>
    </xdr:from>
    <xdr:to>
      <xdr:col>7</xdr:col>
      <xdr:colOff>40822</xdr:colOff>
      <xdr:row>75</xdr:row>
      <xdr:rowOff>1</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192578</xdr:colOff>
      <xdr:row>54</xdr:row>
      <xdr:rowOff>145472</xdr:rowOff>
    </xdr:from>
    <xdr:to>
      <xdr:col>14</xdr:col>
      <xdr:colOff>381000</xdr:colOff>
      <xdr:row>74</xdr:row>
      <xdr:rowOff>163287</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530679</xdr:colOff>
      <xdr:row>54</xdr:row>
      <xdr:rowOff>163287</xdr:rowOff>
    </xdr:from>
    <xdr:to>
      <xdr:col>21</xdr:col>
      <xdr:colOff>666749</xdr:colOff>
      <xdr:row>74</xdr:row>
      <xdr:rowOff>149679</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119743</xdr:colOff>
      <xdr:row>75</xdr:row>
      <xdr:rowOff>189512</xdr:rowOff>
    </xdr:from>
    <xdr:to>
      <xdr:col>7</xdr:col>
      <xdr:colOff>40821</xdr:colOff>
      <xdr:row>95</xdr:row>
      <xdr:rowOff>68036</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182335</xdr:colOff>
      <xdr:row>75</xdr:row>
      <xdr:rowOff>203120</xdr:rowOff>
    </xdr:from>
    <xdr:to>
      <xdr:col>14</xdr:col>
      <xdr:colOff>367394</xdr:colOff>
      <xdr:row>95</xdr:row>
      <xdr:rowOff>81643</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549729</xdr:colOff>
      <xdr:row>76</xdr:row>
      <xdr:rowOff>12618</xdr:rowOff>
    </xdr:from>
    <xdr:to>
      <xdr:col>21</xdr:col>
      <xdr:colOff>642937</xdr:colOff>
      <xdr:row>95</xdr:row>
      <xdr:rowOff>54428</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122936</xdr:colOff>
      <xdr:row>97</xdr:row>
      <xdr:rowOff>95251</xdr:rowOff>
    </xdr:from>
    <xdr:to>
      <xdr:col>7</xdr:col>
      <xdr:colOff>27214</xdr:colOff>
      <xdr:row>118</xdr:row>
      <xdr:rowOff>54431</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149679</xdr:colOff>
      <xdr:row>97</xdr:row>
      <xdr:rowOff>95252</xdr:rowOff>
    </xdr:from>
    <xdr:to>
      <xdr:col>14</xdr:col>
      <xdr:colOff>340179</xdr:colOff>
      <xdr:row>118</xdr:row>
      <xdr:rowOff>44905</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470807</xdr:colOff>
      <xdr:row>97</xdr:row>
      <xdr:rowOff>81645</xdr:rowOff>
    </xdr:from>
    <xdr:to>
      <xdr:col>21</xdr:col>
      <xdr:colOff>449036</xdr:colOff>
      <xdr:row>118</xdr:row>
      <xdr:rowOff>40823</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127906</xdr:colOff>
      <xdr:row>118</xdr:row>
      <xdr:rowOff>193222</xdr:rowOff>
    </xdr:from>
    <xdr:to>
      <xdr:col>7</xdr:col>
      <xdr:colOff>27214</xdr:colOff>
      <xdr:row>138</xdr:row>
      <xdr:rowOff>68037</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125186</xdr:colOff>
      <xdr:row>119</xdr:row>
      <xdr:rowOff>5445</xdr:rowOff>
    </xdr:from>
    <xdr:to>
      <xdr:col>14</xdr:col>
      <xdr:colOff>353786</xdr:colOff>
      <xdr:row>138</xdr:row>
      <xdr:rowOff>68038</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470806</xdr:colOff>
      <xdr:row>119</xdr:row>
      <xdr:rowOff>0</xdr:rowOff>
    </xdr:from>
    <xdr:to>
      <xdr:col>21</xdr:col>
      <xdr:colOff>462643</xdr:colOff>
      <xdr:row>138</xdr:row>
      <xdr:rowOff>54431</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127906</xdr:colOff>
      <xdr:row>139</xdr:row>
      <xdr:rowOff>1</xdr:rowOff>
    </xdr:from>
    <xdr:to>
      <xdr:col>6</xdr:col>
      <xdr:colOff>680356</xdr:colOff>
      <xdr:row>158</xdr:row>
      <xdr:rowOff>54429</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110340</xdr:colOff>
      <xdr:row>138</xdr:row>
      <xdr:rowOff>194213</xdr:rowOff>
    </xdr:from>
    <xdr:to>
      <xdr:col>14</xdr:col>
      <xdr:colOff>353786</xdr:colOff>
      <xdr:row>158</xdr:row>
      <xdr:rowOff>40822</xdr:rowOff>
    </xdr:to>
    <xdr:graphicFrame macro="">
      <xdr:nvGraphicFramePr>
        <xdr:cNvPr id="21" name="Gráfico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489857</xdr:colOff>
      <xdr:row>138</xdr:row>
      <xdr:rowOff>190502</xdr:rowOff>
    </xdr:from>
    <xdr:to>
      <xdr:col>21</xdr:col>
      <xdr:colOff>583624</xdr:colOff>
      <xdr:row>158</xdr:row>
      <xdr:rowOff>50718</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122465</xdr:colOff>
      <xdr:row>159</xdr:row>
      <xdr:rowOff>13607</xdr:rowOff>
    </xdr:from>
    <xdr:to>
      <xdr:col>6</xdr:col>
      <xdr:colOff>680357</xdr:colOff>
      <xdr:row>178</xdr:row>
      <xdr:rowOff>64325</xdr:rowOff>
    </xdr:to>
    <xdr:graphicFrame macro="">
      <xdr:nvGraphicFramePr>
        <xdr:cNvPr id="23" name="Gráfico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108857</xdr:colOff>
      <xdr:row>159</xdr:row>
      <xdr:rowOff>13608</xdr:rowOff>
    </xdr:from>
    <xdr:to>
      <xdr:col>14</xdr:col>
      <xdr:colOff>367393</xdr:colOff>
      <xdr:row>178</xdr:row>
      <xdr:rowOff>64326</xdr:rowOff>
    </xdr:to>
    <xdr:graphicFrame macro="">
      <xdr:nvGraphicFramePr>
        <xdr:cNvPr id="24" name="Gráfico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489857</xdr:colOff>
      <xdr:row>159</xdr:row>
      <xdr:rowOff>40823</xdr:rowOff>
    </xdr:from>
    <xdr:to>
      <xdr:col>21</xdr:col>
      <xdr:colOff>598714</xdr:colOff>
      <xdr:row>178</xdr:row>
      <xdr:rowOff>77933</xdr:rowOff>
    </xdr:to>
    <xdr:graphicFrame macro="">
      <xdr:nvGraphicFramePr>
        <xdr:cNvPr id="25" name="Gráfico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95250</xdr:colOff>
      <xdr:row>183</xdr:row>
      <xdr:rowOff>68038</xdr:rowOff>
    </xdr:from>
    <xdr:to>
      <xdr:col>6</xdr:col>
      <xdr:colOff>748393</xdr:colOff>
      <xdr:row>202</xdr:row>
      <xdr:rowOff>118755</xdr:rowOff>
    </xdr:to>
    <xdr:graphicFrame macro="">
      <xdr:nvGraphicFramePr>
        <xdr:cNvPr id="26" name="Gráfico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95250</xdr:colOff>
      <xdr:row>183</xdr:row>
      <xdr:rowOff>68037</xdr:rowOff>
    </xdr:from>
    <xdr:to>
      <xdr:col>14</xdr:col>
      <xdr:colOff>258536</xdr:colOff>
      <xdr:row>202</xdr:row>
      <xdr:rowOff>118754</xdr:rowOff>
    </xdr:to>
    <xdr:graphicFrame macro="">
      <xdr:nvGraphicFramePr>
        <xdr:cNvPr id="27" name="Gráfico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394606</xdr:colOff>
      <xdr:row>183</xdr:row>
      <xdr:rowOff>54430</xdr:rowOff>
    </xdr:from>
    <xdr:to>
      <xdr:col>21</xdr:col>
      <xdr:colOff>666748</xdr:colOff>
      <xdr:row>202</xdr:row>
      <xdr:rowOff>105147</xdr:rowOff>
    </xdr:to>
    <xdr:graphicFrame macro="">
      <xdr:nvGraphicFramePr>
        <xdr:cNvPr id="28" name="Gráfico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95250</xdr:colOff>
      <xdr:row>204</xdr:row>
      <xdr:rowOff>40823</xdr:rowOff>
    </xdr:from>
    <xdr:to>
      <xdr:col>6</xdr:col>
      <xdr:colOff>748393</xdr:colOff>
      <xdr:row>223</xdr:row>
      <xdr:rowOff>77933</xdr:rowOff>
    </xdr:to>
    <xdr:graphicFrame macro="">
      <xdr:nvGraphicFramePr>
        <xdr:cNvPr id="29" name="Gráfico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122464</xdr:colOff>
      <xdr:row>204</xdr:row>
      <xdr:rowOff>13609</xdr:rowOff>
    </xdr:from>
    <xdr:to>
      <xdr:col>14</xdr:col>
      <xdr:colOff>285750</xdr:colOff>
      <xdr:row>223</xdr:row>
      <xdr:rowOff>64326</xdr:rowOff>
    </xdr:to>
    <xdr:graphicFrame macro="">
      <xdr:nvGraphicFramePr>
        <xdr:cNvPr id="30" name="Gráfico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408213</xdr:colOff>
      <xdr:row>203</xdr:row>
      <xdr:rowOff>190501</xdr:rowOff>
    </xdr:from>
    <xdr:to>
      <xdr:col>21</xdr:col>
      <xdr:colOff>714373</xdr:colOff>
      <xdr:row>223</xdr:row>
      <xdr:rowOff>50718</xdr:rowOff>
    </xdr:to>
    <xdr:graphicFrame macro="">
      <xdr:nvGraphicFramePr>
        <xdr:cNvPr id="31" name="Gráfico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136072</xdr:colOff>
      <xdr:row>225</xdr:row>
      <xdr:rowOff>13609</xdr:rowOff>
    </xdr:from>
    <xdr:to>
      <xdr:col>7</xdr:col>
      <xdr:colOff>27215</xdr:colOff>
      <xdr:row>244</xdr:row>
      <xdr:rowOff>64326</xdr:rowOff>
    </xdr:to>
    <xdr:graphicFrame macro="">
      <xdr:nvGraphicFramePr>
        <xdr:cNvPr id="32" name="Gráfico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136071</xdr:colOff>
      <xdr:row>225</xdr:row>
      <xdr:rowOff>13609</xdr:rowOff>
    </xdr:from>
    <xdr:to>
      <xdr:col>14</xdr:col>
      <xdr:colOff>299357</xdr:colOff>
      <xdr:row>244</xdr:row>
      <xdr:rowOff>64326</xdr:rowOff>
    </xdr:to>
    <xdr:graphicFrame macro="">
      <xdr:nvGraphicFramePr>
        <xdr:cNvPr id="33" name="Gráfico 32">
          <a:extLst>
            <a:ext uri="{FF2B5EF4-FFF2-40B4-BE49-F238E27FC236}">
              <a16:creationId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421821</xdr:colOff>
      <xdr:row>225</xdr:row>
      <xdr:rowOff>13609</xdr:rowOff>
    </xdr:from>
    <xdr:to>
      <xdr:col>21</xdr:col>
      <xdr:colOff>714374</xdr:colOff>
      <xdr:row>244</xdr:row>
      <xdr:rowOff>64326</xdr:rowOff>
    </xdr:to>
    <xdr:graphicFrame macro="">
      <xdr:nvGraphicFramePr>
        <xdr:cNvPr id="34" name="Gráfico 33">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95250</xdr:colOff>
      <xdr:row>248</xdr:row>
      <xdr:rowOff>40823</xdr:rowOff>
    </xdr:from>
    <xdr:to>
      <xdr:col>6</xdr:col>
      <xdr:colOff>748393</xdr:colOff>
      <xdr:row>268</xdr:row>
      <xdr:rowOff>77934</xdr:rowOff>
    </xdr:to>
    <xdr:graphicFrame macro="">
      <xdr:nvGraphicFramePr>
        <xdr:cNvPr id="35" name="Gráfico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176892</xdr:colOff>
      <xdr:row>248</xdr:row>
      <xdr:rowOff>40823</xdr:rowOff>
    </xdr:from>
    <xdr:to>
      <xdr:col>14</xdr:col>
      <xdr:colOff>340178</xdr:colOff>
      <xdr:row>268</xdr:row>
      <xdr:rowOff>91541</xdr:rowOff>
    </xdr:to>
    <xdr:graphicFrame macro="">
      <xdr:nvGraphicFramePr>
        <xdr:cNvPr id="36" name="Gráfico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462643</xdr:colOff>
      <xdr:row>248</xdr:row>
      <xdr:rowOff>40823</xdr:rowOff>
    </xdr:from>
    <xdr:to>
      <xdr:col>21</xdr:col>
      <xdr:colOff>476250</xdr:colOff>
      <xdr:row>268</xdr:row>
      <xdr:rowOff>91540</xdr:rowOff>
    </xdr:to>
    <xdr:graphicFrame macro="">
      <xdr:nvGraphicFramePr>
        <xdr:cNvPr id="37" name="Gráfico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95250</xdr:colOff>
      <xdr:row>269</xdr:row>
      <xdr:rowOff>13609</xdr:rowOff>
    </xdr:from>
    <xdr:to>
      <xdr:col>6</xdr:col>
      <xdr:colOff>748393</xdr:colOff>
      <xdr:row>288</xdr:row>
      <xdr:rowOff>64327</xdr:rowOff>
    </xdr:to>
    <xdr:graphicFrame macro="">
      <xdr:nvGraphicFramePr>
        <xdr:cNvPr id="38" name="Gráfico 37">
          <a:extLst>
            <a:ext uri="{FF2B5EF4-FFF2-40B4-BE49-F238E27FC236}">
              <a16:creationId xmlns:a16="http://schemas.microsoft.com/office/drawing/2014/main"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149678</xdr:colOff>
      <xdr:row>269</xdr:row>
      <xdr:rowOff>40823</xdr:rowOff>
    </xdr:from>
    <xdr:to>
      <xdr:col>14</xdr:col>
      <xdr:colOff>312964</xdr:colOff>
      <xdr:row>288</xdr:row>
      <xdr:rowOff>77934</xdr:rowOff>
    </xdr:to>
    <xdr:graphicFrame macro="">
      <xdr:nvGraphicFramePr>
        <xdr:cNvPr id="39" name="Gráfico 3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462643</xdr:colOff>
      <xdr:row>269</xdr:row>
      <xdr:rowOff>40823</xdr:rowOff>
    </xdr:from>
    <xdr:to>
      <xdr:col>21</xdr:col>
      <xdr:colOff>476250</xdr:colOff>
      <xdr:row>288</xdr:row>
      <xdr:rowOff>91540</xdr:rowOff>
    </xdr:to>
    <xdr:graphicFrame macro="">
      <xdr:nvGraphicFramePr>
        <xdr:cNvPr id="40" name="Gráfico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122464</xdr:colOff>
      <xdr:row>288</xdr:row>
      <xdr:rowOff>176895</xdr:rowOff>
    </xdr:from>
    <xdr:to>
      <xdr:col>6</xdr:col>
      <xdr:colOff>734786</xdr:colOff>
      <xdr:row>308</xdr:row>
      <xdr:rowOff>23503</xdr:rowOff>
    </xdr:to>
    <xdr:graphicFrame macro="">
      <xdr:nvGraphicFramePr>
        <xdr:cNvPr id="41" name="Gráfico 40">
          <a:extLst>
            <a:ext uri="{FF2B5EF4-FFF2-40B4-BE49-F238E27FC236}">
              <a16:creationId xmlns:a16="http://schemas.microsoft.com/office/drawing/2014/main"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142875</xdr:colOff>
      <xdr:row>289</xdr:row>
      <xdr:rowOff>40823</xdr:rowOff>
    </xdr:from>
    <xdr:to>
      <xdr:col>14</xdr:col>
      <xdr:colOff>295956</xdr:colOff>
      <xdr:row>308</xdr:row>
      <xdr:rowOff>67729</xdr:rowOff>
    </xdr:to>
    <xdr:graphicFrame macro="">
      <xdr:nvGraphicFramePr>
        <xdr:cNvPr id="42" name="Gráfico 41">
          <a:extLst>
            <a:ext uri="{FF2B5EF4-FFF2-40B4-BE49-F238E27FC236}">
              <a16:creationId xmlns:a16="http://schemas.microsoft.com/office/drawing/2014/main"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404813</xdr:colOff>
      <xdr:row>289</xdr:row>
      <xdr:rowOff>40822</xdr:rowOff>
    </xdr:from>
    <xdr:to>
      <xdr:col>21</xdr:col>
      <xdr:colOff>425224</xdr:colOff>
      <xdr:row>308</xdr:row>
      <xdr:rowOff>67728</xdr:rowOff>
    </xdr:to>
    <xdr:graphicFrame macro="">
      <xdr:nvGraphicFramePr>
        <xdr:cNvPr id="43" name="Gráfico 42">
          <a:extLst>
            <a:ext uri="{FF2B5EF4-FFF2-40B4-BE49-F238E27FC236}">
              <a16:creationId xmlns:a16="http://schemas.microsoft.com/office/drawing/2014/main"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112260</xdr:colOff>
      <xdr:row>309</xdr:row>
      <xdr:rowOff>40823</xdr:rowOff>
    </xdr:from>
    <xdr:to>
      <xdr:col>6</xdr:col>
      <xdr:colOff>721179</xdr:colOff>
      <xdr:row>328</xdr:row>
      <xdr:rowOff>6496</xdr:rowOff>
    </xdr:to>
    <xdr:graphicFrame macro="">
      <xdr:nvGraphicFramePr>
        <xdr:cNvPr id="44" name="Gráfico 43">
          <a:extLst>
            <a:ext uri="{FF2B5EF4-FFF2-40B4-BE49-F238E27FC236}">
              <a16:creationId xmlns:a16="http://schemas.microsoft.com/office/drawing/2014/main" id="{00000000-0008-0000-07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119062</xdr:colOff>
      <xdr:row>309</xdr:row>
      <xdr:rowOff>64636</xdr:rowOff>
    </xdr:from>
    <xdr:to>
      <xdr:col>14</xdr:col>
      <xdr:colOff>272143</xdr:colOff>
      <xdr:row>328</xdr:row>
      <xdr:rowOff>43916</xdr:rowOff>
    </xdr:to>
    <xdr:graphicFrame macro="">
      <xdr:nvGraphicFramePr>
        <xdr:cNvPr id="45" name="Gráfico 44">
          <a:extLst>
            <a:ext uri="{FF2B5EF4-FFF2-40B4-BE49-F238E27FC236}">
              <a16:creationId xmlns:a16="http://schemas.microsoft.com/office/drawing/2014/main" id="{00000000-0008-0000-07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428625</xdr:colOff>
      <xdr:row>309</xdr:row>
      <xdr:rowOff>64636</xdr:rowOff>
    </xdr:from>
    <xdr:to>
      <xdr:col>21</xdr:col>
      <xdr:colOff>449036</xdr:colOff>
      <xdr:row>328</xdr:row>
      <xdr:rowOff>43916</xdr:rowOff>
    </xdr:to>
    <xdr:graphicFrame macro="">
      <xdr:nvGraphicFramePr>
        <xdr:cNvPr id="46" name="Gráfico 45">
          <a:extLst>
            <a:ext uri="{FF2B5EF4-FFF2-40B4-BE49-F238E27FC236}">
              <a16:creationId xmlns:a16="http://schemas.microsoft.com/office/drawing/2014/main"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122464</xdr:colOff>
      <xdr:row>332</xdr:row>
      <xdr:rowOff>2</xdr:rowOff>
    </xdr:from>
    <xdr:to>
      <xdr:col>6</xdr:col>
      <xdr:colOff>734786</xdr:colOff>
      <xdr:row>351</xdr:row>
      <xdr:rowOff>50720</xdr:rowOff>
    </xdr:to>
    <xdr:graphicFrame macro="">
      <xdr:nvGraphicFramePr>
        <xdr:cNvPr id="47" name="Gráfico 46">
          <a:extLst>
            <a:ext uri="{FF2B5EF4-FFF2-40B4-BE49-F238E27FC236}">
              <a16:creationId xmlns:a16="http://schemas.microsoft.com/office/drawing/2014/main"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122465</xdr:colOff>
      <xdr:row>332</xdr:row>
      <xdr:rowOff>13608</xdr:rowOff>
    </xdr:from>
    <xdr:to>
      <xdr:col>14</xdr:col>
      <xdr:colOff>285751</xdr:colOff>
      <xdr:row>351</xdr:row>
      <xdr:rowOff>64325</xdr:rowOff>
    </xdr:to>
    <xdr:graphicFrame macro="">
      <xdr:nvGraphicFramePr>
        <xdr:cNvPr id="48" name="Gráfico 47">
          <a:extLst>
            <a:ext uri="{FF2B5EF4-FFF2-40B4-BE49-F238E27FC236}">
              <a16:creationId xmlns:a16="http://schemas.microsoft.com/office/drawing/2014/main" id="{00000000-0008-0000-07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435429</xdr:colOff>
      <xdr:row>332</xdr:row>
      <xdr:rowOff>1</xdr:rowOff>
    </xdr:from>
    <xdr:to>
      <xdr:col>21</xdr:col>
      <xdr:colOff>449036</xdr:colOff>
      <xdr:row>351</xdr:row>
      <xdr:rowOff>50718</xdr:rowOff>
    </xdr:to>
    <xdr:graphicFrame macro="">
      <xdr:nvGraphicFramePr>
        <xdr:cNvPr id="49" name="Gráfico 48">
          <a:extLst>
            <a:ext uri="{FF2B5EF4-FFF2-40B4-BE49-F238E27FC236}">
              <a16:creationId xmlns:a16="http://schemas.microsoft.com/office/drawing/2014/main" id="{00000000-0008-0000-07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122463</xdr:colOff>
      <xdr:row>351</xdr:row>
      <xdr:rowOff>176894</xdr:rowOff>
    </xdr:from>
    <xdr:to>
      <xdr:col>6</xdr:col>
      <xdr:colOff>734785</xdr:colOff>
      <xdr:row>371</xdr:row>
      <xdr:rowOff>23505</xdr:rowOff>
    </xdr:to>
    <xdr:graphicFrame macro="">
      <xdr:nvGraphicFramePr>
        <xdr:cNvPr id="50" name="Gráfico 49">
          <a:extLst>
            <a:ext uri="{FF2B5EF4-FFF2-40B4-BE49-F238E27FC236}">
              <a16:creationId xmlns:a16="http://schemas.microsoft.com/office/drawing/2014/main" i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122464</xdr:colOff>
      <xdr:row>351</xdr:row>
      <xdr:rowOff>176893</xdr:rowOff>
    </xdr:from>
    <xdr:to>
      <xdr:col>14</xdr:col>
      <xdr:colOff>285750</xdr:colOff>
      <xdr:row>371</xdr:row>
      <xdr:rowOff>23504</xdr:rowOff>
    </xdr:to>
    <xdr:graphicFrame macro="">
      <xdr:nvGraphicFramePr>
        <xdr:cNvPr id="51" name="Gráfico 50">
          <a:extLst>
            <a:ext uri="{FF2B5EF4-FFF2-40B4-BE49-F238E27FC236}">
              <a16:creationId xmlns:a16="http://schemas.microsoft.com/office/drawing/2014/main" id="{00000000-0008-0000-07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421821</xdr:colOff>
      <xdr:row>351</xdr:row>
      <xdr:rowOff>190500</xdr:rowOff>
    </xdr:from>
    <xdr:to>
      <xdr:col>21</xdr:col>
      <xdr:colOff>435428</xdr:colOff>
      <xdr:row>371</xdr:row>
      <xdr:rowOff>50718</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108856</xdr:colOff>
      <xdr:row>371</xdr:row>
      <xdr:rowOff>163288</xdr:rowOff>
    </xdr:from>
    <xdr:to>
      <xdr:col>6</xdr:col>
      <xdr:colOff>721178</xdr:colOff>
      <xdr:row>391</xdr:row>
      <xdr:rowOff>9897</xdr:rowOff>
    </xdr:to>
    <xdr:graphicFrame macro="">
      <xdr:nvGraphicFramePr>
        <xdr:cNvPr id="53" name="Gráfico 52">
          <a:extLst>
            <a:ext uri="{FF2B5EF4-FFF2-40B4-BE49-F238E27FC236}">
              <a16:creationId xmlns:a16="http://schemas.microsoft.com/office/drawing/2014/main" id="{00000000-0008-0000-0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57150</xdr:colOff>
      <xdr:row>393</xdr:row>
      <xdr:rowOff>225879</xdr:rowOff>
    </xdr:from>
    <xdr:to>
      <xdr:col>6</xdr:col>
      <xdr:colOff>669472</xdr:colOff>
      <xdr:row>413</xdr:row>
      <xdr:rowOff>47996</xdr:rowOff>
    </xdr:to>
    <xdr:graphicFrame macro="">
      <xdr:nvGraphicFramePr>
        <xdr:cNvPr id="54" name="Gráfico 53">
          <a:extLst>
            <a:ext uri="{FF2B5EF4-FFF2-40B4-BE49-F238E27FC236}">
              <a16:creationId xmlns:a16="http://schemas.microsoft.com/office/drawing/2014/main" id="{00000000-0008-0000-07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70757</xdr:colOff>
      <xdr:row>394</xdr:row>
      <xdr:rowOff>10886</xdr:rowOff>
    </xdr:from>
    <xdr:to>
      <xdr:col>14</xdr:col>
      <xdr:colOff>234043</xdr:colOff>
      <xdr:row>413</xdr:row>
      <xdr:rowOff>86096</xdr:rowOff>
    </xdr:to>
    <xdr:graphicFrame macro="">
      <xdr:nvGraphicFramePr>
        <xdr:cNvPr id="55" name="Gráfico 54">
          <a:extLst>
            <a:ext uri="{FF2B5EF4-FFF2-40B4-BE49-F238E27FC236}">
              <a16:creationId xmlns:a16="http://schemas.microsoft.com/office/drawing/2014/main" id="{00000000-0008-0000-07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370114</xdr:colOff>
      <xdr:row>394</xdr:row>
      <xdr:rowOff>24493</xdr:rowOff>
    </xdr:from>
    <xdr:to>
      <xdr:col>21</xdr:col>
      <xdr:colOff>383721</xdr:colOff>
      <xdr:row>413</xdr:row>
      <xdr:rowOff>99703</xdr:rowOff>
    </xdr:to>
    <xdr:graphicFrame macro="">
      <xdr:nvGraphicFramePr>
        <xdr:cNvPr id="56" name="Gráfico 55">
          <a:extLst>
            <a:ext uri="{FF2B5EF4-FFF2-40B4-BE49-F238E27FC236}">
              <a16:creationId xmlns:a16="http://schemas.microsoft.com/office/drawing/2014/main" id="{00000000-0008-0000-07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57150</xdr:colOff>
      <xdr:row>414</xdr:row>
      <xdr:rowOff>10887</xdr:rowOff>
    </xdr:from>
    <xdr:to>
      <xdr:col>6</xdr:col>
      <xdr:colOff>669472</xdr:colOff>
      <xdr:row>433</xdr:row>
      <xdr:rowOff>86098</xdr:rowOff>
    </xdr:to>
    <xdr:graphicFrame macro="">
      <xdr:nvGraphicFramePr>
        <xdr:cNvPr id="57" name="Gráfico 56">
          <a:extLst>
            <a:ext uri="{FF2B5EF4-FFF2-40B4-BE49-F238E27FC236}">
              <a16:creationId xmlns:a16="http://schemas.microsoft.com/office/drawing/2014/main" id="{00000000-0008-0000-07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43542</xdr:colOff>
      <xdr:row>414</xdr:row>
      <xdr:rowOff>10887</xdr:rowOff>
    </xdr:from>
    <xdr:to>
      <xdr:col>14</xdr:col>
      <xdr:colOff>206828</xdr:colOff>
      <xdr:row>433</xdr:row>
      <xdr:rowOff>86098</xdr:rowOff>
    </xdr:to>
    <xdr:graphicFrame macro="">
      <xdr:nvGraphicFramePr>
        <xdr:cNvPr id="58" name="Gráfico 57">
          <a:extLst>
            <a:ext uri="{FF2B5EF4-FFF2-40B4-BE49-F238E27FC236}">
              <a16:creationId xmlns:a16="http://schemas.microsoft.com/office/drawing/2014/main" id="{00000000-0008-0000-07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356507</xdr:colOff>
      <xdr:row>413</xdr:row>
      <xdr:rowOff>225880</xdr:rowOff>
    </xdr:from>
    <xdr:to>
      <xdr:col>21</xdr:col>
      <xdr:colOff>370114</xdr:colOff>
      <xdr:row>433</xdr:row>
      <xdr:rowOff>47998</xdr:rowOff>
    </xdr:to>
    <xdr:graphicFrame macro="">
      <xdr:nvGraphicFramePr>
        <xdr:cNvPr id="59" name="Gráfico 58">
          <a:extLst>
            <a:ext uri="{FF2B5EF4-FFF2-40B4-BE49-F238E27FC236}">
              <a16:creationId xmlns:a16="http://schemas.microsoft.com/office/drawing/2014/main" id="{00000000-0008-0000-07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57149</xdr:colOff>
      <xdr:row>433</xdr:row>
      <xdr:rowOff>212273</xdr:rowOff>
    </xdr:from>
    <xdr:to>
      <xdr:col>6</xdr:col>
      <xdr:colOff>669471</xdr:colOff>
      <xdr:row>452</xdr:row>
      <xdr:rowOff>20784</xdr:rowOff>
    </xdr:to>
    <xdr:graphicFrame macro="">
      <xdr:nvGraphicFramePr>
        <xdr:cNvPr id="60" name="Gráfico 59">
          <a:extLst>
            <a:ext uri="{FF2B5EF4-FFF2-40B4-BE49-F238E27FC236}">
              <a16:creationId xmlns:a16="http://schemas.microsoft.com/office/drawing/2014/main" id="{00000000-0008-0000-07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70757</xdr:colOff>
      <xdr:row>433</xdr:row>
      <xdr:rowOff>185058</xdr:rowOff>
    </xdr:from>
    <xdr:to>
      <xdr:col>14</xdr:col>
      <xdr:colOff>234043</xdr:colOff>
      <xdr:row>451</xdr:row>
      <xdr:rowOff>222169</xdr:rowOff>
    </xdr:to>
    <xdr:graphicFrame macro="">
      <xdr:nvGraphicFramePr>
        <xdr:cNvPr id="61" name="Gráfico 60">
          <a:extLst>
            <a:ext uri="{FF2B5EF4-FFF2-40B4-BE49-F238E27FC236}">
              <a16:creationId xmlns:a16="http://schemas.microsoft.com/office/drawing/2014/main" id="{00000000-0008-0000-07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104775</xdr:colOff>
      <xdr:row>10</xdr:row>
      <xdr:rowOff>122465</xdr:rowOff>
    </xdr:from>
    <xdr:to>
      <xdr:col>30</xdr:col>
      <xdr:colOff>816428</xdr:colOff>
      <xdr:row>32</xdr:row>
      <xdr:rowOff>122466</xdr:rowOff>
    </xdr:to>
    <xdr:graphicFrame macro="">
      <xdr:nvGraphicFramePr>
        <xdr:cNvPr id="62" name="Gráfico 61">
          <a:extLst>
            <a:ext uri="{FF2B5EF4-FFF2-40B4-BE49-F238E27FC236}">
              <a16:creationId xmlns:a16="http://schemas.microsoft.com/office/drawing/2014/main" id="{00000000-0008-0000-07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136217</xdr:colOff>
      <xdr:row>10</xdr:row>
      <xdr:rowOff>126911</xdr:rowOff>
    </xdr:from>
    <xdr:to>
      <xdr:col>38</xdr:col>
      <xdr:colOff>361539</xdr:colOff>
      <xdr:row>32</xdr:row>
      <xdr:rowOff>105641</xdr:rowOff>
    </xdr:to>
    <xdr:graphicFrame macro="">
      <xdr:nvGraphicFramePr>
        <xdr:cNvPr id="63" name="Gráfico 62">
          <a:extLst>
            <a:ext uri="{FF2B5EF4-FFF2-40B4-BE49-F238E27FC236}">
              <a16:creationId xmlns:a16="http://schemas.microsoft.com/office/drawing/2014/main" id="{00000000-0008-0000-07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520876</xdr:colOff>
      <xdr:row>10</xdr:row>
      <xdr:rowOff>105146</xdr:rowOff>
    </xdr:from>
    <xdr:to>
      <xdr:col>45</xdr:col>
      <xdr:colOff>761999</xdr:colOff>
      <xdr:row>32</xdr:row>
      <xdr:rowOff>102274</xdr:rowOff>
    </xdr:to>
    <xdr:graphicFrame macro="">
      <xdr:nvGraphicFramePr>
        <xdr:cNvPr id="64" name="Gráfico 63">
          <a:extLst>
            <a:ext uri="{FF2B5EF4-FFF2-40B4-BE49-F238E27FC236}">
              <a16:creationId xmlns:a16="http://schemas.microsoft.com/office/drawing/2014/main" id="{00000000-0008-0000-07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120702</xdr:colOff>
      <xdr:row>33</xdr:row>
      <xdr:rowOff>71749</xdr:rowOff>
    </xdr:from>
    <xdr:to>
      <xdr:col>30</xdr:col>
      <xdr:colOff>812186</xdr:colOff>
      <xdr:row>53</xdr:row>
      <xdr:rowOff>146607</xdr:rowOff>
    </xdr:to>
    <xdr:graphicFrame macro="">
      <xdr:nvGraphicFramePr>
        <xdr:cNvPr id="65" name="Gráfico 64">
          <a:extLst>
            <a:ext uri="{FF2B5EF4-FFF2-40B4-BE49-F238E27FC236}">
              <a16:creationId xmlns:a16="http://schemas.microsoft.com/office/drawing/2014/main" id="{00000000-0008-0000-07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139249</xdr:colOff>
      <xdr:row>33</xdr:row>
      <xdr:rowOff>77371</xdr:rowOff>
    </xdr:from>
    <xdr:to>
      <xdr:col>38</xdr:col>
      <xdr:colOff>381000</xdr:colOff>
      <xdr:row>53</xdr:row>
      <xdr:rowOff>156849</xdr:rowOff>
    </xdr:to>
    <xdr:graphicFrame macro="">
      <xdr:nvGraphicFramePr>
        <xdr:cNvPr id="66" name="Gráfico 65">
          <a:extLst>
            <a:ext uri="{FF2B5EF4-FFF2-40B4-BE49-F238E27FC236}">
              <a16:creationId xmlns:a16="http://schemas.microsoft.com/office/drawing/2014/main" id="{00000000-0008-0000-07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517071</xdr:colOff>
      <xdr:row>33</xdr:row>
      <xdr:rowOff>95252</xdr:rowOff>
    </xdr:from>
    <xdr:to>
      <xdr:col>45</xdr:col>
      <xdr:colOff>761999</xdr:colOff>
      <xdr:row>53</xdr:row>
      <xdr:rowOff>136073</xdr:rowOff>
    </xdr:to>
    <xdr:graphicFrame macro="">
      <xdr:nvGraphicFramePr>
        <xdr:cNvPr id="67" name="Gráfico 66">
          <a:extLst>
            <a:ext uri="{FF2B5EF4-FFF2-40B4-BE49-F238E27FC236}">
              <a16:creationId xmlns:a16="http://schemas.microsoft.com/office/drawing/2014/main" id="{00000000-0008-0000-07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119743</xdr:colOff>
      <xdr:row>54</xdr:row>
      <xdr:rowOff>166226</xdr:rowOff>
    </xdr:from>
    <xdr:to>
      <xdr:col>30</xdr:col>
      <xdr:colOff>802822</xdr:colOff>
      <xdr:row>75</xdr:row>
      <xdr:rowOff>1</xdr:rowOff>
    </xdr:to>
    <xdr:graphicFrame macro="">
      <xdr:nvGraphicFramePr>
        <xdr:cNvPr id="68" name="Gráfico 67">
          <a:extLst>
            <a:ext uri="{FF2B5EF4-FFF2-40B4-BE49-F238E27FC236}">
              <a16:creationId xmlns:a16="http://schemas.microsoft.com/office/drawing/2014/main" id="{00000000-0008-0000-07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192578</xdr:colOff>
      <xdr:row>54</xdr:row>
      <xdr:rowOff>145472</xdr:rowOff>
    </xdr:from>
    <xdr:to>
      <xdr:col>38</xdr:col>
      <xdr:colOff>381000</xdr:colOff>
      <xdr:row>74</xdr:row>
      <xdr:rowOff>163287</xdr:rowOff>
    </xdr:to>
    <xdr:graphicFrame macro="">
      <xdr:nvGraphicFramePr>
        <xdr:cNvPr id="69" name="Gráfico 68">
          <a:extLst>
            <a:ext uri="{FF2B5EF4-FFF2-40B4-BE49-F238E27FC236}">
              <a16:creationId xmlns:a16="http://schemas.microsoft.com/office/drawing/2014/main" id="{00000000-0008-0000-0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530679</xdr:colOff>
      <xdr:row>54</xdr:row>
      <xdr:rowOff>163287</xdr:rowOff>
    </xdr:from>
    <xdr:to>
      <xdr:col>45</xdr:col>
      <xdr:colOff>666749</xdr:colOff>
      <xdr:row>74</xdr:row>
      <xdr:rowOff>149679</xdr:rowOff>
    </xdr:to>
    <xdr:graphicFrame macro="">
      <xdr:nvGraphicFramePr>
        <xdr:cNvPr id="70" name="Gráfico 69">
          <a:extLst>
            <a:ext uri="{FF2B5EF4-FFF2-40B4-BE49-F238E27FC236}">
              <a16:creationId xmlns:a16="http://schemas.microsoft.com/office/drawing/2014/main" id="{00000000-0008-0000-0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119743</xdr:colOff>
      <xdr:row>75</xdr:row>
      <xdr:rowOff>189512</xdr:rowOff>
    </xdr:from>
    <xdr:to>
      <xdr:col>30</xdr:col>
      <xdr:colOff>802821</xdr:colOff>
      <xdr:row>95</xdr:row>
      <xdr:rowOff>68036</xdr:rowOff>
    </xdr:to>
    <xdr:graphicFrame macro="">
      <xdr:nvGraphicFramePr>
        <xdr:cNvPr id="71" name="Gráfico 70">
          <a:extLst>
            <a:ext uri="{FF2B5EF4-FFF2-40B4-BE49-F238E27FC236}">
              <a16:creationId xmlns:a16="http://schemas.microsoft.com/office/drawing/2014/main" id="{00000000-0008-0000-0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182335</xdr:colOff>
      <xdr:row>75</xdr:row>
      <xdr:rowOff>203120</xdr:rowOff>
    </xdr:from>
    <xdr:to>
      <xdr:col>38</xdr:col>
      <xdr:colOff>367394</xdr:colOff>
      <xdr:row>95</xdr:row>
      <xdr:rowOff>81643</xdr:rowOff>
    </xdr:to>
    <xdr:graphicFrame macro="">
      <xdr:nvGraphicFramePr>
        <xdr:cNvPr id="72" name="Gráfico 71">
          <a:extLst>
            <a:ext uri="{FF2B5EF4-FFF2-40B4-BE49-F238E27FC236}">
              <a16:creationId xmlns:a16="http://schemas.microsoft.com/office/drawing/2014/main" id="{00000000-0008-0000-07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549729</xdr:colOff>
      <xdr:row>76</xdr:row>
      <xdr:rowOff>12618</xdr:rowOff>
    </xdr:from>
    <xdr:to>
      <xdr:col>45</xdr:col>
      <xdr:colOff>642937</xdr:colOff>
      <xdr:row>95</xdr:row>
      <xdr:rowOff>54428</xdr:rowOff>
    </xdr:to>
    <xdr:graphicFrame macro="">
      <xdr:nvGraphicFramePr>
        <xdr:cNvPr id="73" name="Gráfico 72">
          <a:extLst>
            <a:ext uri="{FF2B5EF4-FFF2-40B4-BE49-F238E27FC236}">
              <a16:creationId xmlns:a16="http://schemas.microsoft.com/office/drawing/2014/main" id="{00000000-0008-0000-07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122936</xdr:colOff>
      <xdr:row>97</xdr:row>
      <xdr:rowOff>95251</xdr:rowOff>
    </xdr:from>
    <xdr:to>
      <xdr:col>30</xdr:col>
      <xdr:colOff>789214</xdr:colOff>
      <xdr:row>118</xdr:row>
      <xdr:rowOff>54431</xdr:rowOff>
    </xdr:to>
    <xdr:graphicFrame macro="">
      <xdr:nvGraphicFramePr>
        <xdr:cNvPr id="74" name="Gráfico 73">
          <a:extLst>
            <a:ext uri="{FF2B5EF4-FFF2-40B4-BE49-F238E27FC236}">
              <a16:creationId xmlns:a16="http://schemas.microsoft.com/office/drawing/2014/main" id="{00000000-0008-0000-07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149679</xdr:colOff>
      <xdr:row>97</xdr:row>
      <xdr:rowOff>95252</xdr:rowOff>
    </xdr:from>
    <xdr:to>
      <xdr:col>38</xdr:col>
      <xdr:colOff>340179</xdr:colOff>
      <xdr:row>118</xdr:row>
      <xdr:rowOff>44905</xdr:rowOff>
    </xdr:to>
    <xdr:graphicFrame macro="">
      <xdr:nvGraphicFramePr>
        <xdr:cNvPr id="75" name="Gráfico 74">
          <a:extLst>
            <a:ext uri="{FF2B5EF4-FFF2-40B4-BE49-F238E27FC236}">
              <a16:creationId xmlns:a16="http://schemas.microsoft.com/office/drawing/2014/main" id="{00000000-0008-0000-07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470807</xdr:colOff>
      <xdr:row>97</xdr:row>
      <xdr:rowOff>81645</xdr:rowOff>
    </xdr:from>
    <xdr:to>
      <xdr:col>45</xdr:col>
      <xdr:colOff>449036</xdr:colOff>
      <xdr:row>118</xdr:row>
      <xdr:rowOff>40823</xdr:rowOff>
    </xdr:to>
    <xdr:graphicFrame macro="">
      <xdr:nvGraphicFramePr>
        <xdr:cNvPr id="76" name="Gráfico 75">
          <a:extLst>
            <a:ext uri="{FF2B5EF4-FFF2-40B4-BE49-F238E27FC236}">
              <a16:creationId xmlns:a16="http://schemas.microsoft.com/office/drawing/2014/main" id="{00000000-0008-0000-07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127906</xdr:colOff>
      <xdr:row>118</xdr:row>
      <xdr:rowOff>193222</xdr:rowOff>
    </xdr:from>
    <xdr:to>
      <xdr:col>30</xdr:col>
      <xdr:colOff>789214</xdr:colOff>
      <xdr:row>138</xdr:row>
      <xdr:rowOff>68037</xdr:rowOff>
    </xdr:to>
    <xdr:graphicFrame macro="">
      <xdr:nvGraphicFramePr>
        <xdr:cNvPr id="77" name="Gráfico 76">
          <a:extLst>
            <a:ext uri="{FF2B5EF4-FFF2-40B4-BE49-F238E27FC236}">
              <a16:creationId xmlns:a16="http://schemas.microsoft.com/office/drawing/2014/main" id="{00000000-0008-0000-07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125186</xdr:colOff>
      <xdr:row>119</xdr:row>
      <xdr:rowOff>5445</xdr:rowOff>
    </xdr:from>
    <xdr:to>
      <xdr:col>38</xdr:col>
      <xdr:colOff>353786</xdr:colOff>
      <xdr:row>138</xdr:row>
      <xdr:rowOff>68038</xdr:rowOff>
    </xdr:to>
    <xdr:graphicFrame macro="">
      <xdr:nvGraphicFramePr>
        <xdr:cNvPr id="78" name="Gráfico 77">
          <a:extLst>
            <a:ext uri="{FF2B5EF4-FFF2-40B4-BE49-F238E27FC236}">
              <a16:creationId xmlns:a16="http://schemas.microsoft.com/office/drawing/2014/main" id="{00000000-0008-0000-07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470806</xdr:colOff>
      <xdr:row>119</xdr:row>
      <xdr:rowOff>0</xdr:rowOff>
    </xdr:from>
    <xdr:to>
      <xdr:col>45</xdr:col>
      <xdr:colOff>462643</xdr:colOff>
      <xdr:row>138</xdr:row>
      <xdr:rowOff>54431</xdr:rowOff>
    </xdr:to>
    <xdr:graphicFrame macro="">
      <xdr:nvGraphicFramePr>
        <xdr:cNvPr id="79" name="Gráfico 78">
          <a:extLst>
            <a:ext uri="{FF2B5EF4-FFF2-40B4-BE49-F238E27FC236}">
              <a16:creationId xmlns:a16="http://schemas.microsoft.com/office/drawing/2014/main" id="{00000000-0008-0000-07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127906</xdr:colOff>
      <xdr:row>139</xdr:row>
      <xdr:rowOff>1</xdr:rowOff>
    </xdr:from>
    <xdr:to>
      <xdr:col>30</xdr:col>
      <xdr:colOff>680356</xdr:colOff>
      <xdr:row>158</xdr:row>
      <xdr:rowOff>54429</xdr:rowOff>
    </xdr:to>
    <xdr:graphicFrame macro="">
      <xdr:nvGraphicFramePr>
        <xdr:cNvPr id="80" name="Gráfico 79">
          <a:extLst>
            <a:ext uri="{FF2B5EF4-FFF2-40B4-BE49-F238E27FC236}">
              <a16:creationId xmlns:a16="http://schemas.microsoft.com/office/drawing/2014/main" id="{00000000-0008-0000-07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110340</xdr:colOff>
      <xdr:row>138</xdr:row>
      <xdr:rowOff>194213</xdr:rowOff>
    </xdr:from>
    <xdr:to>
      <xdr:col>38</xdr:col>
      <xdr:colOff>353786</xdr:colOff>
      <xdr:row>158</xdr:row>
      <xdr:rowOff>40822</xdr:rowOff>
    </xdr:to>
    <xdr:graphicFrame macro="">
      <xdr:nvGraphicFramePr>
        <xdr:cNvPr id="81" name="Gráfico 80">
          <a:extLst>
            <a:ext uri="{FF2B5EF4-FFF2-40B4-BE49-F238E27FC236}">
              <a16:creationId xmlns:a16="http://schemas.microsoft.com/office/drawing/2014/main" id="{00000000-0008-0000-07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489857</xdr:colOff>
      <xdr:row>138</xdr:row>
      <xdr:rowOff>190502</xdr:rowOff>
    </xdr:from>
    <xdr:to>
      <xdr:col>45</xdr:col>
      <xdr:colOff>583624</xdr:colOff>
      <xdr:row>158</xdr:row>
      <xdr:rowOff>50718</xdr:rowOff>
    </xdr:to>
    <xdr:graphicFrame macro="">
      <xdr:nvGraphicFramePr>
        <xdr:cNvPr id="82" name="Gráfico 81">
          <a:extLst>
            <a:ext uri="{FF2B5EF4-FFF2-40B4-BE49-F238E27FC236}">
              <a16:creationId xmlns:a16="http://schemas.microsoft.com/office/drawing/2014/main" id="{00000000-0008-0000-07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122465</xdr:colOff>
      <xdr:row>159</xdr:row>
      <xdr:rowOff>13607</xdr:rowOff>
    </xdr:from>
    <xdr:to>
      <xdr:col>30</xdr:col>
      <xdr:colOff>680357</xdr:colOff>
      <xdr:row>178</xdr:row>
      <xdr:rowOff>64325</xdr:rowOff>
    </xdr:to>
    <xdr:graphicFrame macro="">
      <xdr:nvGraphicFramePr>
        <xdr:cNvPr id="83" name="Gráfico 82">
          <a:extLst>
            <a:ext uri="{FF2B5EF4-FFF2-40B4-BE49-F238E27FC236}">
              <a16:creationId xmlns:a16="http://schemas.microsoft.com/office/drawing/2014/main" id="{00000000-0008-0000-07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108857</xdr:colOff>
      <xdr:row>159</xdr:row>
      <xdr:rowOff>13608</xdr:rowOff>
    </xdr:from>
    <xdr:to>
      <xdr:col>38</xdr:col>
      <xdr:colOff>367393</xdr:colOff>
      <xdr:row>178</xdr:row>
      <xdr:rowOff>64326</xdr:rowOff>
    </xdr:to>
    <xdr:graphicFrame macro="">
      <xdr:nvGraphicFramePr>
        <xdr:cNvPr id="84" name="Gráfico 83">
          <a:extLst>
            <a:ext uri="{FF2B5EF4-FFF2-40B4-BE49-F238E27FC236}">
              <a16:creationId xmlns:a16="http://schemas.microsoft.com/office/drawing/2014/main" id="{00000000-0008-0000-07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489857</xdr:colOff>
      <xdr:row>159</xdr:row>
      <xdr:rowOff>40823</xdr:rowOff>
    </xdr:from>
    <xdr:to>
      <xdr:col>45</xdr:col>
      <xdr:colOff>598714</xdr:colOff>
      <xdr:row>178</xdr:row>
      <xdr:rowOff>77933</xdr:rowOff>
    </xdr:to>
    <xdr:graphicFrame macro="">
      <xdr:nvGraphicFramePr>
        <xdr:cNvPr id="85" name="Gráfico 84">
          <a:extLst>
            <a:ext uri="{FF2B5EF4-FFF2-40B4-BE49-F238E27FC236}">
              <a16:creationId xmlns:a16="http://schemas.microsoft.com/office/drawing/2014/main" id="{00000000-0008-0000-07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95250</xdr:colOff>
      <xdr:row>183</xdr:row>
      <xdr:rowOff>68038</xdr:rowOff>
    </xdr:from>
    <xdr:to>
      <xdr:col>30</xdr:col>
      <xdr:colOff>748393</xdr:colOff>
      <xdr:row>202</xdr:row>
      <xdr:rowOff>118755</xdr:rowOff>
    </xdr:to>
    <xdr:graphicFrame macro="">
      <xdr:nvGraphicFramePr>
        <xdr:cNvPr id="86" name="Gráfico 85">
          <a:extLst>
            <a:ext uri="{FF2B5EF4-FFF2-40B4-BE49-F238E27FC236}">
              <a16:creationId xmlns:a16="http://schemas.microsoft.com/office/drawing/2014/main" id="{00000000-0008-0000-07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95250</xdr:colOff>
      <xdr:row>183</xdr:row>
      <xdr:rowOff>68037</xdr:rowOff>
    </xdr:from>
    <xdr:to>
      <xdr:col>38</xdr:col>
      <xdr:colOff>258536</xdr:colOff>
      <xdr:row>202</xdr:row>
      <xdr:rowOff>118754</xdr:rowOff>
    </xdr:to>
    <xdr:graphicFrame macro="">
      <xdr:nvGraphicFramePr>
        <xdr:cNvPr id="87" name="Gráfico 86">
          <a:extLst>
            <a:ext uri="{FF2B5EF4-FFF2-40B4-BE49-F238E27FC236}">
              <a16:creationId xmlns:a16="http://schemas.microsoft.com/office/drawing/2014/main" id="{00000000-0008-0000-07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394606</xdr:colOff>
      <xdr:row>183</xdr:row>
      <xdr:rowOff>54430</xdr:rowOff>
    </xdr:from>
    <xdr:to>
      <xdr:col>45</xdr:col>
      <xdr:colOff>666748</xdr:colOff>
      <xdr:row>202</xdr:row>
      <xdr:rowOff>105147</xdr:rowOff>
    </xdr:to>
    <xdr:graphicFrame macro="">
      <xdr:nvGraphicFramePr>
        <xdr:cNvPr id="88" name="Gráfico 87">
          <a:extLst>
            <a:ext uri="{FF2B5EF4-FFF2-40B4-BE49-F238E27FC236}">
              <a16:creationId xmlns:a16="http://schemas.microsoft.com/office/drawing/2014/main" id="{00000000-0008-0000-07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95250</xdr:colOff>
      <xdr:row>204</xdr:row>
      <xdr:rowOff>40823</xdr:rowOff>
    </xdr:from>
    <xdr:to>
      <xdr:col>30</xdr:col>
      <xdr:colOff>748393</xdr:colOff>
      <xdr:row>223</xdr:row>
      <xdr:rowOff>77933</xdr:rowOff>
    </xdr:to>
    <xdr:graphicFrame macro="">
      <xdr:nvGraphicFramePr>
        <xdr:cNvPr id="89" name="Gráfico 88">
          <a:extLst>
            <a:ext uri="{FF2B5EF4-FFF2-40B4-BE49-F238E27FC236}">
              <a16:creationId xmlns:a16="http://schemas.microsoft.com/office/drawing/2014/main" id="{00000000-0008-0000-07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122464</xdr:colOff>
      <xdr:row>204</xdr:row>
      <xdr:rowOff>13609</xdr:rowOff>
    </xdr:from>
    <xdr:to>
      <xdr:col>38</xdr:col>
      <xdr:colOff>285750</xdr:colOff>
      <xdr:row>223</xdr:row>
      <xdr:rowOff>64326</xdr:rowOff>
    </xdr:to>
    <xdr:graphicFrame macro="">
      <xdr:nvGraphicFramePr>
        <xdr:cNvPr id="90" name="Gráfico 89">
          <a:extLst>
            <a:ext uri="{FF2B5EF4-FFF2-40B4-BE49-F238E27FC236}">
              <a16:creationId xmlns:a16="http://schemas.microsoft.com/office/drawing/2014/main" id="{00000000-0008-0000-07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408213</xdr:colOff>
      <xdr:row>203</xdr:row>
      <xdr:rowOff>190501</xdr:rowOff>
    </xdr:from>
    <xdr:to>
      <xdr:col>45</xdr:col>
      <xdr:colOff>714373</xdr:colOff>
      <xdr:row>223</xdr:row>
      <xdr:rowOff>50718</xdr:rowOff>
    </xdr:to>
    <xdr:graphicFrame macro="">
      <xdr:nvGraphicFramePr>
        <xdr:cNvPr id="91" name="Gráfico 90">
          <a:extLst>
            <a:ext uri="{FF2B5EF4-FFF2-40B4-BE49-F238E27FC236}">
              <a16:creationId xmlns:a16="http://schemas.microsoft.com/office/drawing/2014/main" id="{00000000-0008-0000-07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136072</xdr:colOff>
      <xdr:row>225</xdr:row>
      <xdr:rowOff>13609</xdr:rowOff>
    </xdr:from>
    <xdr:to>
      <xdr:col>30</xdr:col>
      <xdr:colOff>789215</xdr:colOff>
      <xdr:row>244</xdr:row>
      <xdr:rowOff>64326</xdr:rowOff>
    </xdr:to>
    <xdr:graphicFrame macro="">
      <xdr:nvGraphicFramePr>
        <xdr:cNvPr id="92" name="Gráfico 91">
          <a:extLst>
            <a:ext uri="{FF2B5EF4-FFF2-40B4-BE49-F238E27FC236}">
              <a16:creationId xmlns:a16="http://schemas.microsoft.com/office/drawing/2014/main" id="{00000000-0008-0000-07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136071</xdr:colOff>
      <xdr:row>225</xdr:row>
      <xdr:rowOff>13609</xdr:rowOff>
    </xdr:from>
    <xdr:to>
      <xdr:col>38</xdr:col>
      <xdr:colOff>299357</xdr:colOff>
      <xdr:row>244</xdr:row>
      <xdr:rowOff>64326</xdr:rowOff>
    </xdr:to>
    <xdr:graphicFrame macro="">
      <xdr:nvGraphicFramePr>
        <xdr:cNvPr id="93" name="Gráfico 92">
          <a:extLst>
            <a:ext uri="{FF2B5EF4-FFF2-40B4-BE49-F238E27FC236}">
              <a16:creationId xmlns:a16="http://schemas.microsoft.com/office/drawing/2014/main" id="{00000000-0008-0000-07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421821</xdr:colOff>
      <xdr:row>225</xdr:row>
      <xdr:rowOff>13609</xdr:rowOff>
    </xdr:from>
    <xdr:to>
      <xdr:col>45</xdr:col>
      <xdr:colOff>714374</xdr:colOff>
      <xdr:row>244</xdr:row>
      <xdr:rowOff>64326</xdr:rowOff>
    </xdr:to>
    <xdr:graphicFrame macro="">
      <xdr:nvGraphicFramePr>
        <xdr:cNvPr id="94" name="Gráfico 93">
          <a:extLst>
            <a:ext uri="{FF2B5EF4-FFF2-40B4-BE49-F238E27FC236}">
              <a16:creationId xmlns:a16="http://schemas.microsoft.com/office/drawing/2014/main" id="{00000000-0008-0000-07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95250</xdr:colOff>
      <xdr:row>248</xdr:row>
      <xdr:rowOff>40823</xdr:rowOff>
    </xdr:from>
    <xdr:to>
      <xdr:col>30</xdr:col>
      <xdr:colOff>748393</xdr:colOff>
      <xdr:row>268</xdr:row>
      <xdr:rowOff>77934</xdr:rowOff>
    </xdr:to>
    <xdr:graphicFrame macro="">
      <xdr:nvGraphicFramePr>
        <xdr:cNvPr id="95" name="Gráfico 94">
          <a:extLst>
            <a:ext uri="{FF2B5EF4-FFF2-40B4-BE49-F238E27FC236}">
              <a16:creationId xmlns:a16="http://schemas.microsoft.com/office/drawing/2014/main" id="{00000000-0008-0000-07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176892</xdr:colOff>
      <xdr:row>248</xdr:row>
      <xdr:rowOff>40823</xdr:rowOff>
    </xdr:from>
    <xdr:to>
      <xdr:col>38</xdr:col>
      <xdr:colOff>340178</xdr:colOff>
      <xdr:row>268</xdr:row>
      <xdr:rowOff>91541</xdr:rowOff>
    </xdr:to>
    <xdr:graphicFrame macro="">
      <xdr:nvGraphicFramePr>
        <xdr:cNvPr id="96" name="Gráfico 95">
          <a:extLst>
            <a:ext uri="{FF2B5EF4-FFF2-40B4-BE49-F238E27FC236}">
              <a16:creationId xmlns:a16="http://schemas.microsoft.com/office/drawing/2014/main" id="{00000000-0008-0000-07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462643</xdr:colOff>
      <xdr:row>248</xdr:row>
      <xdr:rowOff>40823</xdr:rowOff>
    </xdr:from>
    <xdr:to>
      <xdr:col>45</xdr:col>
      <xdr:colOff>476250</xdr:colOff>
      <xdr:row>268</xdr:row>
      <xdr:rowOff>91540</xdr:rowOff>
    </xdr:to>
    <xdr:graphicFrame macro="">
      <xdr:nvGraphicFramePr>
        <xdr:cNvPr id="97" name="Gráfico 96">
          <a:extLst>
            <a:ext uri="{FF2B5EF4-FFF2-40B4-BE49-F238E27FC236}">
              <a16:creationId xmlns:a16="http://schemas.microsoft.com/office/drawing/2014/main" id="{00000000-0008-0000-07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95250</xdr:colOff>
      <xdr:row>269</xdr:row>
      <xdr:rowOff>13609</xdr:rowOff>
    </xdr:from>
    <xdr:to>
      <xdr:col>30</xdr:col>
      <xdr:colOff>748393</xdr:colOff>
      <xdr:row>288</xdr:row>
      <xdr:rowOff>64327</xdr:rowOff>
    </xdr:to>
    <xdr:graphicFrame macro="">
      <xdr:nvGraphicFramePr>
        <xdr:cNvPr id="98" name="Gráfico 97">
          <a:extLst>
            <a:ext uri="{FF2B5EF4-FFF2-40B4-BE49-F238E27FC236}">
              <a16:creationId xmlns:a16="http://schemas.microsoft.com/office/drawing/2014/main" id="{00000000-0008-0000-07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149678</xdr:colOff>
      <xdr:row>269</xdr:row>
      <xdr:rowOff>40823</xdr:rowOff>
    </xdr:from>
    <xdr:to>
      <xdr:col>38</xdr:col>
      <xdr:colOff>312964</xdr:colOff>
      <xdr:row>288</xdr:row>
      <xdr:rowOff>77934</xdr:rowOff>
    </xdr:to>
    <xdr:graphicFrame macro="">
      <xdr:nvGraphicFramePr>
        <xdr:cNvPr id="99" name="Gráfico 98">
          <a:extLst>
            <a:ext uri="{FF2B5EF4-FFF2-40B4-BE49-F238E27FC236}">
              <a16:creationId xmlns:a16="http://schemas.microsoft.com/office/drawing/2014/main" id="{00000000-0008-0000-07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462643</xdr:colOff>
      <xdr:row>269</xdr:row>
      <xdr:rowOff>40823</xdr:rowOff>
    </xdr:from>
    <xdr:to>
      <xdr:col>45</xdr:col>
      <xdr:colOff>476250</xdr:colOff>
      <xdr:row>288</xdr:row>
      <xdr:rowOff>91540</xdr:rowOff>
    </xdr:to>
    <xdr:graphicFrame macro="">
      <xdr:nvGraphicFramePr>
        <xdr:cNvPr id="100" name="Gráfico 99">
          <a:extLst>
            <a:ext uri="{FF2B5EF4-FFF2-40B4-BE49-F238E27FC236}">
              <a16:creationId xmlns:a16="http://schemas.microsoft.com/office/drawing/2014/main" id="{00000000-0008-0000-0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95250</xdr:colOff>
      <xdr:row>289</xdr:row>
      <xdr:rowOff>176895</xdr:rowOff>
    </xdr:from>
    <xdr:to>
      <xdr:col>30</xdr:col>
      <xdr:colOff>830036</xdr:colOff>
      <xdr:row>309</xdr:row>
      <xdr:rowOff>23504</xdr:rowOff>
    </xdr:to>
    <xdr:graphicFrame macro="">
      <xdr:nvGraphicFramePr>
        <xdr:cNvPr id="101" name="Gráfico 100">
          <a:extLst>
            <a:ext uri="{FF2B5EF4-FFF2-40B4-BE49-F238E27FC236}">
              <a16:creationId xmlns:a16="http://schemas.microsoft.com/office/drawing/2014/main" id="{00000000-0008-0000-07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129268</xdr:colOff>
      <xdr:row>289</xdr:row>
      <xdr:rowOff>176895</xdr:rowOff>
    </xdr:from>
    <xdr:to>
      <xdr:col>38</xdr:col>
      <xdr:colOff>282349</xdr:colOff>
      <xdr:row>308</xdr:row>
      <xdr:rowOff>203801</xdr:rowOff>
    </xdr:to>
    <xdr:graphicFrame macro="">
      <xdr:nvGraphicFramePr>
        <xdr:cNvPr id="102" name="Gráfico 101">
          <a:extLst>
            <a:ext uri="{FF2B5EF4-FFF2-40B4-BE49-F238E27FC236}">
              <a16:creationId xmlns:a16="http://schemas.microsoft.com/office/drawing/2014/main" id="{00000000-0008-0000-07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472849</xdr:colOff>
      <xdr:row>289</xdr:row>
      <xdr:rowOff>149679</xdr:rowOff>
    </xdr:from>
    <xdr:to>
      <xdr:col>45</xdr:col>
      <xdr:colOff>493260</xdr:colOff>
      <xdr:row>308</xdr:row>
      <xdr:rowOff>176585</xdr:rowOff>
    </xdr:to>
    <xdr:graphicFrame macro="">
      <xdr:nvGraphicFramePr>
        <xdr:cNvPr id="103" name="Gráfico 102">
          <a:extLst>
            <a:ext uri="{FF2B5EF4-FFF2-40B4-BE49-F238E27FC236}">
              <a16:creationId xmlns:a16="http://schemas.microsoft.com/office/drawing/2014/main" id="{00000000-0008-0000-07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122464</xdr:colOff>
      <xdr:row>310</xdr:row>
      <xdr:rowOff>108857</xdr:rowOff>
    </xdr:from>
    <xdr:to>
      <xdr:col>30</xdr:col>
      <xdr:colOff>843642</xdr:colOff>
      <xdr:row>328</xdr:row>
      <xdr:rowOff>81643</xdr:rowOff>
    </xdr:to>
    <xdr:graphicFrame macro="">
      <xdr:nvGraphicFramePr>
        <xdr:cNvPr id="104" name="Gráfico 103">
          <a:extLst>
            <a:ext uri="{FF2B5EF4-FFF2-40B4-BE49-F238E27FC236}">
              <a16:creationId xmlns:a16="http://schemas.microsoft.com/office/drawing/2014/main" id="{00000000-0008-0000-07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132669</xdr:colOff>
      <xdr:row>310</xdr:row>
      <xdr:rowOff>105458</xdr:rowOff>
    </xdr:from>
    <xdr:to>
      <xdr:col>38</xdr:col>
      <xdr:colOff>285750</xdr:colOff>
      <xdr:row>328</xdr:row>
      <xdr:rowOff>136072</xdr:rowOff>
    </xdr:to>
    <xdr:graphicFrame macro="">
      <xdr:nvGraphicFramePr>
        <xdr:cNvPr id="105" name="Gráfico 104">
          <a:extLst>
            <a:ext uri="{FF2B5EF4-FFF2-40B4-BE49-F238E27FC236}">
              <a16:creationId xmlns:a16="http://schemas.microsoft.com/office/drawing/2014/main" id="{00000000-0008-0000-07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442232</xdr:colOff>
      <xdr:row>310</xdr:row>
      <xdr:rowOff>91851</xdr:rowOff>
    </xdr:from>
    <xdr:to>
      <xdr:col>45</xdr:col>
      <xdr:colOff>462643</xdr:colOff>
      <xdr:row>328</xdr:row>
      <xdr:rowOff>122465</xdr:rowOff>
    </xdr:to>
    <xdr:graphicFrame macro="">
      <xdr:nvGraphicFramePr>
        <xdr:cNvPr id="106" name="Gráfico 105">
          <a:extLst>
            <a:ext uri="{FF2B5EF4-FFF2-40B4-BE49-F238E27FC236}">
              <a16:creationId xmlns:a16="http://schemas.microsoft.com/office/drawing/2014/main" id="{00000000-0008-0000-07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190499</xdr:colOff>
      <xdr:row>333</xdr:row>
      <xdr:rowOff>2</xdr:rowOff>
    </xdr:from>
    <xdr:to>
      <xdr:col>30</xdr:col>
      <xdr:colOff>857250</xdr:colOff>
      <xdr:row>352</xdr:row>
      <xdr:rowOff>50720</xdr:rowOff>
    </xdr:to>
    <xdr:graphicFrame macro="">
      <xdr:nvGraphicFramePr>
        <xdr:cNvPr id="107" name="Gráfico 106">
          <a:extLst>
            <a:ext uri="{FF2B5EF4-FFF2-40B4-BE49-F238E27FC236}">
              <a16:creationId xmlns:a16="http://schemas.microsoft.com/office/drawing/2014/main" id="{00000000-0008-0000-07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108858</xdr:colOff>
      <xdr:row>333</xdr:row>
      <xdr:rowOff>13608</xdr:rowOff>
    </xdr:from>
    <xdr:to>
      <xdr:col>38</xdr:col>
      <xdr:colOff>272144</xdr:colOff>
      <xdr:row>352</xdr:row>
      <xdr:rowOff>64325</xdr:rowOff>
    </xdr:to>
    <xdr:graphicFrame macro="">
      <xdr:nvGraphicFramePr>
        <xdr:cNvPr id="108" name="Gráfico 107">
          <a:extLst>
            <a:ext uri="{FF2B5EF4-FFF2-40B4-BE49-F238E27FC236}">
              <a16:creationId xmlns:a16="http://schemas.microsoft.com/office/drawing/2014/main" id="{00000000-0008-0000-07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462643</xdr:colOff>
      <xdr:row>333</xdr:row>
      <xdr:rowOff>40822</xdr:rowOff>
    </xdr:from>
    <xdr:to>
      <xdr:col>45</xdr:col>
      <xdr:colOff>476250</xdr:colOff>
      <xdr:row>352</xdr:row>
      <xdr:rowOff>77932</xdr:rowOff>
    </xdr:to>
    <xdr:graphicFrame macro="">
      <xdr:nvGraphicFramePr>
        <xdr:cNvPr id="109" name="Gráfico 108">
          <a:extLst>
            <a:ext uri="{FF2B5EF4-FFF2-40B4-BE49-F238E27FC236}">
              <a16:creationId xmlns:a16="http://schemas.microsoft.com/office/drawing/2014/main" id="{00000000-0008-0000-07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163286</xdr:colOff>
      <xdr:row>352</xdr:row>
      <xdr:rowOff>176894</xdr:rowOff>
    </xdr:from>
    <xdr:to>
      <xdr:col>30</xdr:col>
      <xdr:colOff>898071</xdr:colOff>
      <xdr:row>372</xdr:row>
      <xdr:rowOff>23505</xdr:rowOff>
    </xdr:to>
    <xdr:graphicFrame macro="">
      <xdr:nvGraphicFramePr>
        <xdr:cNvPr id="110" name="Gráfico 109">
          <a:extLst>
            <a:ext uri="{FF2B5EF4-FFF2-40B4-BE49-F238E27FC236}">
              <a16:creationId xmlns:a16="http://schemas.microsoft.com/office/drawing/2014/main" id="{00000000-0008-0000-07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136071</xdr:colOff>
      <xdr:row>352</xdr:row>
      <xdr:rowOff>190500</xdr:rowOff>
    </xdr:from>
    <xdr:to>
      <xdr:col>38</xdr:col>
      <xdr:colOff>299357</xdr:colOff>
      <xdr:row>372</xdr:row>
      <xdr:rowOff>50718</xdr:rowOff>
    </xdr:to>
    <xdr:graphicFrame macro="">
      <xdr:nvGraphicFramePr>
        <xdr:cNvPr id="111" name="Gráfico 110">
          <a:extLst>
            <a:ext uri="{FF2B5EF4-FFF2-40B4-BE49-F238E27FC236}">
              <a16:creationId xmlns:a16="http://schemas.microsoft.com/office/drawing/2014/main" id="{00000000-0008-0000-07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503464</xdr:colOff>
      <xdr:row>352</xdr:row>
      <xdr:rowOff>176893</xdr:rowOff>
    </xdr:from>
    <xdr:to>
      <xdr:col>45</xdr:col>
      <xdr:colOff>517071</xdr:colOff>
      <xdr:row>372</xdr:row>
      <xdr:rowOff>50719</xdr:rowOff>
    </xdr:to>
    <xdr:graphicFrame macro="">
      <xdr:nvGraphicFramePr>
        <xdr:cNvPr id="112" name="Gráfico 111">
          <a:extLst>
            <a:ext uri="{FF2B5EF4-FFF2-40B4-BE49-F238E27FC236}">
              <a16:creationId xmlns:a16="http://schemas.microsoft.com/office/drawing/2014/main" id="{00000000-0008-0000-07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163285</xdr:colOff>
      <xdr:row>372</xdr:row>
      <xdr:rowOff>163288</xdr:rowOff>
    </xdr:from>
    <xdr:to>
      <xdr:col>30</xdr:col>
      <xdr:colOff>884464</xdr:colOff>
      <xdr:row>391</xdr:row>
      <xdr:rowOff>136071</xdr:rowOff>
    </xdr:to>
    <xdr:graphicFrame macro="">
      <xdr:nvGraphicFramePr>
        <xdr:cNvPr id="113" name="Gráfico 112">
          <a:extLst>
            <a:ext uri="{FF2B5EF4-FFF2-40B4-BE49-F238E27FC236}">
              <a16:creationId xmlns:a16="http://schemas.microsoft.com/office/drawing/2014/main" id="{00000000-0008-0000-07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138793</xdr:colOff>
      <xdr:row>394</xdr:row>
      <xdr:rowOff>44904</xdr:rowOff>
    </xdr:from>
    <xdr:to>
      <xdr:col>31</xdr:col>
      <xdr:colOff>2721</xdr:colOff>
      <xdr:row>413</xdr:row>
      <xdr:rowOff>120114</xdr:rowOff>
    </xdr:to>
    <xdr:graphicFrame macro="">
      <xdr:nvGraphicFramePr>
        <xdr:cNvPr id="114" name="Gráfico 113">
          <a:extLst>
            <a:ext uri="{FF2B5EF4-FFF2-40B4-BE49-F238E27FC236}">
              <a16:creationId xmlns:a16="http://schemas.microsoft.com/office/drawing/2014/main" id="{00000000-0008-0000-07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244248</xdr:colOff>
      <xdr:row>394</xdr:row>
      <xdr:rowOff>83004</xdr:rowOff>
    </xdr:from>
    <xdr:to>
      <xdr:col>38</xdr:col>
      <xdr:colOff>407534</xdr:colOff>
      <xdr:row>413</xdr:row>
      <xdr:rowOff>123516</xdr:rowOff>
    </xdr:to>
    <xdr:graphicFrame macro="">
      <xdr:nvGraphicFramePr>
        <xdr:cNvPr id="115" name="Gráfico 114">
          <a:extLst>
            <a:ext uri="{FF2B5EF4-FFF2-40B4-BE49-F238E27FC236}">
              <a16:creationId xmlns:a16="http://schemas.microsoft.com/office/drawing/2014/main" id="{00000000-0008-0000-07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734104</xdr:colOff>
      <xdr:row>394</xdr:row>
      <xdr:rowOff>17689</xdr:rowOff>
    </xdr:from>
    <xdr:to>
      <xdr:col>45</xdr:col>
      <xdr:colOff>747711</xdr:colOff>
      <xdr:row>413</xdr:row>
      <xdr:rowOff>82694</xdr:rowOff>
    </xdr:to>
    <xdr:graphicFrame macro="">
      <xdr:nvGraphicFramePr>
        <xdr:cNvPr id="116" name="Gráfico 115">
          <a:extLst>
            <a:ext uri="{FF2B5EF4-FFF2-40B4-BE49-F238E27FC236}">
              <a16:creationId xmlns:a16="http://schemas.microsoft.com/office/drawing/2014/main" id="{00000000-0008-0000-07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152400</xdr:colOff>
      <xdr:row>414</xdr:row>
      <xdr:rowOff>83005</xdr:rowOff>
    </xdr:from>
    <xdr:to>
      <xdr:col>31</xdr:col>
      <xdr:colOff>2722</xdr:colOff>
      <xdr:row>433</xdr:row>
      <xdr:rowOff>123518</xdr:rowOff>
    </xdr:to>
    <xdr:graphicFrame macro="">
      <xdr:nvGraphicFramePr>
        <xdr:cNvPr id="117" name="Gráfico 116">
          <a:extLst>
            <a:ext uri="{FF2B5EF4-FFF2-40B4-BE49-F238E27FC236}">
              <a16:creationId xmlns:a16="http://schemas.microsoft.com/office/drawing/2014/main" id="{00000000-0008-0000-07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230640</xdr:colOff>
      <xdr:row>414</xdr:row>
      <xdr:rowOff>44905</xdr:rowOff>
    </xdr:from>
    <xdr:to>
      <xdr:col>38</xdr:col>
      <xdr:colOff>584426</xdr:colOff>
      <xdr:row>433</xdr:row>
      <xdr:rowOff>123519</xdr:rowOff>
    </xdr:to>
    <xdr:graphicFrame macro="">
      <xdr:nvGraphicFramePr>
        <xdr:cNvPr id="118" name="Gráfico 117">
          <a:extLst>
            <a:ext uri="{FF2B5EF4-FFF2-40B4-BE49-F238E27FC236}">
              <a16:creationId xmlns:a16="http://schemas.microsoft.com/office/drawing/2014/main" id="{00000000-0008-0000-07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761319</xdr:colOff>
      <xdr:row>414</xdr:row>
      <xdr:rowOff>44905</xdr:rowOff>
    </xdr:from>
    <xdr:to>
      <xdr:col>45</xdr:col>
      <xdr:colOff>774926</xdr:colOff>
      <xdr:row>433</xdr:row>
      <xdr:rowOff>120115</xdr:rowOff>
    </xdr:to>
    <xdr:graphicFrame macro="">
      <xdr:nvGraphicFramePr>
        <xdr:cNvPr id="119" name="Gráfico 118">
          <a:extLst>
            <a:ext uri="{FF2B5EF4-FFF2-40B4-BE49-F238E27FC236}">
              <a16:creationId xmlns:a16="http://schemas.microsoft.com/office/drawing/2014/main" id="{00000000-0008-0000-07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166007</xdr:colOff>
      <xdr:row>434</xdr:row>
      <xdr:rowOff>31298</xdr:rowOff>
    </xdr:from>
    <xdr:to>
      <xdr:col>31</xdr:col>
      <xdr:colOff>16329</xdr:colOff>
      <xdr:row>451</xdr:row>
      <xdr:rowOff>152400</xdr:rowOff>
    </xdr:to>
    <xdr:graphicFrame macro="">
      <xdr:nvGraphicFramePr>
        <xdr:cNvPr id="120" name="Gráfico 119">
          <a:extLst>
            <a:ext uri="{FF2B5EF4-FFF2-40B4-BE49-F238E27FC236}">
              <a16:creationId xmlns:a16="http://schemas.microsoft.com/office/drawing/2014/main" id="{00000000-0008-0000-07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244247</xdr:colOff>
      <xdr:row>434</xdr:row>
      <xdr:rowOff>17690</xdr:rowOff>
    </xdr:from>
    <xdr:to>
      <xdr:col>38</xdr:col>
      <xdr:colOff>407533</xdr:colOff>
      <xdr:row>451</xdr:row>
      <xdr:rowOff>152400</xdr:rowOff>
    </xdr:to>
    <xdr:graphicFrame macro="">
      <xdr:nvGraphicFramePr>
        <xdr:cNvPr id="121" name="Gráfico 120">
          <a:extLst>
            <a:ext uri="{FF2B5EF4-FFF2-40B4-BE49-F238E27FC236}">
              <a16:creationId xmlns:a16="http://schemas.microsoft.com/office/drawing/2014/main" id="{00000000-0008-0000-07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11</xdr:row>
      <xdr:rowOff>0</xdr:rowOff>
    </xdr:from>
    <xdr:to>
      <xdr:col>7</xdr:col>
      <xdr:colOff>54428</xdr:colOff>
      <xdr:row>32</xdr:row>
      <xdr:rowOff>163286</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136217</xdr:colOff>
      <xdr:row>11</xdr:row>
      <xdr:rowOff>4446</xdr:rowOff>
    </xdr:from>
    <xdr:to>
      <xdr:col>14</xdr:col>
      <xdr:colOff>361539</xdr:colOff>
      <xdr:row>32</xdr:row>
      <xdr:rowOff>146461</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520876</xdr:colOff>
      <xdr:row>11</xdr:row>
      <xdr:rowOff>0</xdr:rowOff>
    </xdr:from>
    <xdr:to>
      <xdr:col>21</xdr:col>
      <xdr:colOff>666749</xdr:colOff>
      <xdr:row>32</xdr:row>
      <xdr:rowOff>143094</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120702</xdr:colOff>
      <xdr:row>33</xdr:row>
      <xdr:rowOff>112569</xdr:rowOff>
    </xdr:from>
    <xdr:to>
      <xdr:col>7</xdr:col>
      <xdr:colOff>50186</xdr:colOff>
      <xdr:row>53</xdr:row>
      <xdr:rowOff>187427</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139249</xdr:colOff>
      <xdr:row>33</xdr:row>
      <xdr:rowOff>118191</xdr:rowOff>
    </xdr:from>
    <xdr:to>
      <xdr:col>14</xdr:col>
      <xdr:colOff>381000</xdr:colOff>
      <xdr:row>54</xdr:row>
      <xdr:rowOff>7169</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517071</xdr:colOff>
      <xdr:row>33</xdr:row>
      <xdr:rowOff>136072</xdr:rowOff>
    </xdr:from>
    <xdr:to>
      <xdr:col>21</xdr:col>
      <xdr:colOff>642937</xdr:colOff>
      <xdr:row>53</xdr:row>
      <xdr:rowOff>176893</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119743</xdr:colOff>
      <xdr:row>55</xdr:row>
      <xdr:rowOff>16546</xdr:rowOff>
    </xdr:from>
    <xdr:to>
      <xdr:col>7</xdr:col>
      <xdr:colOff>40822</xdr:colOff>
      <xdr:row>75</xdr:row>
      <xdr:rowOff>68036</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192578</xdr:colOff>
      <xdr:row>54</xdr:row>
      <xdr:rowOff>186292</xdr:rowOff>
    </xdr:from>
    <xdr:to>
      <xdr:col>14</xdr:col>
      <xdr:colOff>381000</xdr:colOff>
      <xdr:row>75</xdr:row>
      <xdr:rowOff>27215</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530679</xdr:colOff>
      <xdr:row>55</xdr:row>
      <xdr:rowOff>13607</xdr:rowOff>
    </xdr:from>
    <xdr:to>
      <xdr:col>21</xdr:col>
      <xdr:colOff>666749</xdr:colOff>
      <xdr:row>75</xdr:row>
      <xdr:rowOff>13607</xdr:rowOff>
    </xdr:to>
    <xdr:graphicFrame macro="">
      <xdr:nvGraphicFramePr>
        <xdr:cNvPr id="10" name="Gráfico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119743</xdr:colOff>
      <xdr:row>76</xdr:row>
      <xdr:rowOff>53439</xdr:rowOff>
    </xdr:from>
    <xdr:to>
      <xdr:col>7</xdr:col>
      <xdr:colOff>40821</xdr:colOff>
      <xdr:row>95</xdr:row>
      <xdr:rowOff>122464</xdr:rowOff>
    </xdr:to>
    <xdr:graphicFrame macro="">
      <xdr:nvGraphicFramePr>
        <xdr:cNvPr id="11" name="Gráfico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182335</xdr:colOff>
      <xdr:row>76</xdr:row>
      <xdr:rowOff>67047</xdr:rowOff>
    </xdr:from>
    <xdr:to>
      <xdr:col>14</xdr:col>
      <xdr:colOff>367394</xdr:colOff>
      <xdr:row>95</xdr:row>
      <xdr:rowOff>136071</xdr:rowOff>
    </xdr:to>
    <xdr:graphicFrame macro="">
      <xdr:nvGraphicFramePr>
        <xdr:cNvPr id="12" name="Gráfico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549729</xdr:colOff>
      <xdr:row>76</xdr:row>
      <xdr:rowOff>80652</xdr:rowOff>
    </xdr:from>
    <xdr:to>
      <xdr:col>21</xdr:col>
      <xdr:colOff>642937</xdr:colOff>
      <xdr:row>95</xdr:row>
      <xdr:rowOff>108856</xdr:rowOff>
    </xdr:to>
    <xdr:graphicFrame macro="">
      <xdr:nvGraphicFramePr>
        <xdr:cNvPr id="13" name="Gráfico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122936</xdr:colOff>
      <xdr:row>97</xdr:row>
      <xdr:rowOff>149678</xdr:rowOff>
    </xdr:from>
    <xdr:to>
      <xdr:col>7</xdr:col>
      <xdr:colOff>27214</xdr:colOff>
      <xdr:row>118</xdr:row>
      <xdr:rowOff>108858</xdr:rowOff>
    </xdr:to>
    <xdr:graphicFrame macro="">
      <xdr:nvGraphicFramePr>
        <xdr:cNvPr id="14" name="Gráfico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149679</xdr:colOff>
      <xdr:row>97</xdr:row>
      <xdr:rowOff>149679</xdr:rowOff>
    </xdr:from>
    <xdr:to>
      <xdr:col>14</xdr:col>
      <xdr:colOff>340179</xdr:colOff>
      <xdr:row>118</xdr:row>
      <xdr:rowOff>99332</xdr:rowOff>
    </xdr:to>
    <xdr:graphicFrame macro="">
      <xdr:nvGraphicFramePr>
        <xdr:cNvPr id="15" name="Gráfico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470807</xdr:colOff>
      <xdr:row>97</xdr:row>
      <xdr:rowOff>136072</xdr:rowOff>
    </xdr:from>
    <xdr:to>
      <xdr:col>21</xdr:col>
      <xdr:colOff>449036</xdr:colOff>
      <xdr:row>118</xdr:row>
      <xdr:rowOff>95250</xdr:rowOff>
    </xdr:to>
    <xdr:graphicFrame macro="">
      <xdr:nvGraphicFramePr>
        <xdr:cNvPr id="16" name="Gráfico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127906</xdr:colOff>
      <xdr:row>119</xdr:row>
      <xdr:rowOff>57149</xdr:rowOff>
    </xdr:from>
    <xdr:to>
      <xdr:col>7</xdr:col>
      <xdr:colOff>27214</xdr:colOff>
      <xdr:row>138</xdr:row>
      <xdr:rowOff>122464</xdr:rowOff>
    </xdr:to>
    <xdr:graphicFrame macro="">
      <xdr:nvGraphicFramePr>
        <xdr:cNvPr id="17" name="Gráfico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125186</xdr:colOff>
      <xdr:row>119</xdr:row>
      <xdr:rowOff>73479</xdr:rowOff>
    </xdr:from>
    <xdr:to>
      <xdr:col>14</xdr:col>
      <xdr:colOff>353786</xdr:colOff>
      <xdr:row>138</xdr:row>
      <xdr:rowOff>122465</xdr:rowOff>
    </xdr:to>
    <xdr:graphicFrame macro="">
      <xdr:nvGraphicFramePr>
        <xdr:cNvPr id="18" name="Gráfico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470806</xdr:colOff>
      <xdr:row>119</xdr:row>
      <xdr:rowOff>68034</xdr:rowOff>
    </xdr:from>
    <xdr:to>
      <xdr:col>21</xdr:col>
      <xdr:colOff>462643</xdr:colOff>
      <xdr:row>138</xdr:row>
      <xdr:rowOff>108858</xdr:rowOff>
    </xdr:to>
    <xdr:graphicFrame macro="">
      <xdr:nvGraphicFramePr>
        <xdr:cNvPr id="19" name="Gráfico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127906</xdr:colOff>
      <xdr:row>139</xdr:row>
      <xdr:rowOff>68035</xdr:rowOff>
    </xdr:from>
    <xdr:to>
      <xdr:col>6</xdr:col>
      <xdr:colOff>680356</xdr:colOff>
      <xdr:row>158</xdr:row>
      <xdr:rowOff>108857</xdr:rowOff>
    </xdr:to>
    <xdr:graphicFrame macro="">
      <xdr:nvGraphicFramePr>
        <xdr:cNvPr id="20" name="Gráfico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110340</xdr:colOff>
      <xdr:row>139</xdr:row>
      <xdr:rowOff>58140</xdr:rowOff>
    </xdr:from>
    <xdr:to>
      <xdr:col>14</xdr:col>
      <xdr:colOff>353786</xdr:colOff>
      <xdr:row>158</xdr:row>
      <xdr:rowOff>95250</xdr:rowOff>
    </xdr:to>
    <xdr:graphicFrame macro="">
      <xdr:nvGraphicFramePr>
        <xdr:cNvPr id="21" name="Gráfico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489857</xdr:colOff>
      <xdr:row>139</xdr:row>
      <xdr:rowOff>54429</xdr:rowOff>
    </xdr:from>
    <xdr:to>
      <xdr:col>21</xdr:col>
      <xdr:colOff>583624</xdr:colOff>
      <xdr:row>158</xdr:row>
      <xdr:rowOff>105146</xdr:rowOff>
    </xdr:to>
    <xdr:graphicFrame macro="">
      <xdr:nvGraphicFramePr>
        <xdr:cNvPr id="22" name="Gráfico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122465</xdr:colOff>
      <xdr:row>159</xdr:row>
      <xdr:rowOff>81642</xdr:rowOff>
    </xdr:from>
    <xdr:to>
      <xdr:col>6</xdr:col>
      <xdr:colOff>680357</xdr:colOff>
      <xdr:row>178</xdr:row>
      <xdr:rowOff>118752</xdr:rowOff>
    </xdr:to>
    <xdr:graphicFrame macro="">
      <xdr:nvGraphicFramePr>
        <xdr:cNvPr id="23" name="Gráfico 22">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108857</xdr:colOff>
      <xdr:row>159</xdr:row>
      <xdr:rowOff>81643</xdr:rowOff>
    </xdr:from>
    <xdr:to>
      <xdr:col>14</xdr:col>
      <xdr:colOff>367393</xdr:colOff>
      <xdr:row>178</xdr:row>
      <xdr:rowOff>118753</xdr:rowOff>
    </xdr:to>
    <xdr:graphicFrame macro="">
      <xdr:nvGraphicFramePr>
        <xdr:cNvPr id="24" name="Gráfico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489857</xdr:colOff>
      <xdr:row>159</xdr:row>
      <xdr:rowOff>95250</xdr:rowOff>
    </xdr:from>
    <xdr:to>
      <xdr:col>21</xdr:col>
      <xdr:colOff>598714</xdr:colOff>
      <xdr:row>178</xdr:row>
      <xdr:rowOff>132360</xdr:rowOff>
    </xdr:to>
    <xdr:graphicFrame macro="">
      <xdr:nvGraphicFramePr>
        <xdr:cNvPr id="25" name="Gráfico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95250</xdr:colOff>
      <xdr:row>183</xdr:row>
      <xdr:rowOff>122465</xdr:rowOff>
    </xdr:from>
    <xdr:to>
      <xdr:col>6</xdr:col>
      <xdr:colOff>748393</xdr:colOff>
      <xdr:row>202</xdr:row>
      <xdr:rowOff>173182</xdr:rowOff>
    </xdr:to>
    <xdr:graphicFrame macro="">
      <xdr:nvGraphicFramePr>
        <xdr:cNvPr id="26" name="Gráfico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95250</xdr:colOff>
      <xdr:row>183</xdr:row>
      <xdr:rowOff>122464</xdr:rowOff>
    </xdr:from>
    <xdr:to>
      <xdr:col>14</xdr:col>
      <xdr:colOff>258536</xdr:colOff>
      <xdr:row>202</xdr:row>
      <xdr:rowOff>173181</xdr:rowOff>
    </xdr:to>
    <xdr:graphicFrame macro="">
      <xdr:nvGraphicFramePr>
        <xdr:cNvPr id="27" name="Gráfico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394606</xdr:colOff>
      <xdr:row>183</xdr:row>
      <xdr:rowOff>108857</xdr:rowOff>
    </xdr:from>
    <xdr:to>
      <xdr:col>21</xdr:col>
      <xdr:colOff>666748</xdr:colOff>
      <xdr:row>202</xdr:row>
      <xdr:rowOff>159574</xdr:rowOff>
    </xdr:to>
    <xdr:graphicFrame macro="">
      <xdr:nvGraphicFramePr>
        <xdr:cNvPr id="28" name="Gráfico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95250</xdr:colOff>
      <xdr:row>204</xdr:row>
      <xdr:rowOff>95250</xdr:rowOff>
    </xdr:from>
    <xdr:to>
      <xdr:col>6</xdr:col>
      <xdr:colOff>748393</xdr:colOff>
      <xdr:row>223</xdr:row>
      <xdr:rowOff>132360</xdr:rowOff>
    </xdr:to>
    <xdr:graphicFrame macro="">
      <xdr:nvGraphicFramePr>
        <xdr:cNvPr id="29" name="Gráfico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122464</xdr:colOff>
      <xdr:row>204</xdr:row>
      <xdr:rowOff>81643</xdr:rowOff>
    </xdr:from>
    <xdr:to>
      <xdr:col>14</xdr:col>
      <xdr:colOff>285750</xdr:colOff>
      <xdr:row>223</xdr:row>
      <xdr:rowOff>118753</xdr:rowOff>
    </xdr:to>
    <xdr:graphicFrame macro="">
      <xdr:nvGraphicFramePr>
        <xdr:cNvPr id="30" name="Gráfico 29">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408213</xdr:colOff>
      <xdr:row>204</xdr:row>
      <xdr:rowOff>54428</xdr:rowOff>
    </xdr:from>
    <xdr:to>
      <xdr:col>21</xdr:col>
      <xdr:colOff>714373</xdr:colOff>
      <xdr:row>223</xdr:row>
      <xdr:rowOff>105145</xdr:rowOff>
    </xdr:to>
    <xdr:graphicFrame macro="">
      <xdr:nvGraphicFramePr>
        <xdr:cNvPr id="31" name="Gráfico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136072</xdr:colOff>
      <xdr:row>225</xdr:row>
      <xdr:rowOff>81643</xdr:rowOff>
    </xdr:from>
    <xdr:to>
      <xdr:col>7</xdr:col>
      <xdr:colOff>27215</xdr:colOff>
      <xdr:row>244</xdr:row>
      <xdr:rowOff>118753</xdr:rowOff>
    </xdr:to>
    <xdr:graphicFrame macro="">
      <xdr:nvGraphicFramePr>
        <xdr:cNvPr id="32" name="Gráfico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136071</xdr:colOff>
      <xdr:row>225</xdr:row>
      <xdr:rowOff>81643</xdr:rowOff>
    </xdr:from>
    <xdr:to>
      <xdr:col>14</xdr:col>
      <xdr:colOff>299357</xdr:colOff>
      <xdr:row>244</xdr:row>
      <xdr:rowOff>118753</xdr:rowOff>
    </xdr:to>
    <xdr:graphicFrame macro="">
      <xdr:nvGraphicFramePr>
        <xdr:cNvPr id="33" name="Gráfico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421821</xdr:colOff>
      <xdr:row>225</xdr:row>
      <xdr:rowOff>81643</xdr:rowOff>
    </xdr:from>
    <xdr:to>
      <xdr:col>21</xdr:col>
      <xdr:colOff>714374</xdr:colOff>
      <xdr:row>244</xdr:row>
      <xdr:rowOff>118753</xdr:rowOff>
    </xdr:to>
    <xdr:graphicFrame macro="">
      <xdr:nvGraphicFramePr>
        <xdr:cNvPr id="34" name="Gráfico 33">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95250</xdr:colOff>
      <xdr:row>248</xdr:row>
      <xdr:rowOff>95250</xdr:rowOff>
    </xdr:from>
    <xdr:to>
      <xdr:col>6</xdr:col>
      <xdr:colOff>748393</xdr:colOff>
      <xdr:row>268</xdr:row>
      <xdr:rowOff>132361</xdr:rowOff>
    </xdr:to>
    <xdr:graphicFrame macro="">
      <xdr:nvGraphicFramePr>
        <xdr:cNvPr id="35" name="Gráfico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176892</xdr:colOff>
      <xdr:row>248</xdr:row>
      <xdr:rowOff>95250</xdr:rowOff>
    </xdr:from>
    <xdr:to>
      <xdr:col>14</xdr:col>
      <xdr:colOff>340178</xdr:colOff>
      <xdr:row>268</xdr:row>
      <xdr:rowOff>145968</xdr:rowOff>
    </xdr:to>
    <xdr:graphicFrame macro="">
      <xdr:nvGraphicFramePr>
        <xdr:cNvPr id="36" name="Gráfico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462643</xdr:colOff>
      <xdr:row>248</xdr:row>
      <xdr:rowOff>95250</xdr:rowOff>
    </xdr:from>
    <xdr:to>
      <xdr:col>21</xdr:col>
      <xdr:colOff>476250</xdr:colOff>
      <xdr:row>268</xdr:row>
      <xdr:rowOff>145967</xdr:rowOff>
    </xdr:to>
    <xdr:graphicFrame macro="">
      <xdr:nvGraphicFramePr>
        <xdr:cNvPr id="37" name="Gráfico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95250</xdr:colOff>
      <xdr:row>269</xdr:row>
      <xdr:rowOff>81643</xdr:rowOff>
    </xdr:from>
    <xdr:to>
      <xdr:col>6</xdr:col>
      <xdr:colOff>748393</xdr:colOff>
      <xdr:row>288</xdr:row>
      <xdr:rowOff>118754</xdr:rowOff>
    </xdr:to>
    <xdr:graphicFrame macro="">
      <xdr:nvGraphicFramePr>
        <xdr:cNvPr id="38" name="Gráfico 37">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149678</xdr:colOff>
      <xdr:row>269</xdr:row>
      <xdr:rowOff>95250</xdr:rowOff>
    </xdr:from>
    <xdr:to>
      <xdr:col>14</xdr:col>
      <xdr:colOff>312964</xdr:colOff>
      <xdr:row>288</xdr:row>
      <xdr:rowOff>132361</xdr:rowOff>
    </xdr:to>
    <xdr:graphicFrame macro="">
      <xdr:nvGraphicFramePr>
        <xdr:cNvPr id="39" name="Gráfico 38">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462643</xdr:colOff>
      <xdr:row>269</xdr:row>
      <xdr:rowOff>95250</xdr:rowOff>
    </xdr:from>
    <xdr:to>
      <xdr:col>21</xdr:col>
      <xdr:colOff>476250</xdr:colOff>
      <xdr:row>288</xdr:row>
      <xdr:rowOff>145967</xdr:rowOff>
    </xdr:to>
    <xdr:graphicFrame macro="">
      <xdr:nvGraphicFramePr>
        <xdr:cNvPr id="40" name="Gráfico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122464</xdr:colOff>
      <xdr:row>289</xdr:row>
      <xdr:rowOff>40822</xdr:rowOff>
    </xdr:from>
    <xdr:to>
      <xdr:col>6</xdr:col>
      <xdr:colOff>734786</xdr:colOff>
      <xdr:row>308</xdr:row>
      <xdr:rowOff>91538</xdr:rowOff>
    </xdr:to>
    <xdr:graphicFrame macro="">
      <xdr:nvGraphicFramePr>
        <xdr:cNvPr id="41" name="Gráfico 40">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142875</xdr:colOff>
      <xdr:row>289</xdr:row>
      <xdr:rowOff>95250</xdr:rowOff>
    </xdr:from>
    <xdr:to>
      <xdr:col>14</xdr:col>
      <xdr:colOff>295956</xdr:colOff>
      <xdr:row>308</xdr:row>
      <xdr:rowOff>122156</xdr:rowOff>
    </xdr:to>
    <xdr:graphicFrame macro="">
      <xdr:nvGraphicFramePr>
        <xdr:cNvPr id="42" name="Gráfico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404813</xdr:colOff>
      <xdr:row>289</xdr:row>
      <xdr:rowOff>95249</xdr:rowOff>
    </xdr:from>
    <xdr:to>
      <xdr:col>21</xdr:col>
      <xdr:colOff>425224</xdr:colOff>
      <xdr:row>308</xdr:row>
      <xdr:rowOff>122155</xdr:rowOff>
    </xdr:to>
    <xdr:graphicFrame macro="">
      <xdr:nvGraphicFramePr>
        <xdr:cNvPr id="43" name="Gráfico 42">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112260</xdr:colOff>
      <xdr:row>309</xdr:row>
      <xdr:rowOff>95250</xdr:rowOff>
    </xdr:from>
    <xdr:to>
      <xdr:col>6</xdr:col>
      <xdr:colOff>721179</xdr:colOff>
      <xdr:row>328</xdr:row>
      <xdr:rowOff>74531</xdr:rowOff>
    </xdr:to>
    <xdr:graphicFrame macro="">
      <xdr:nvGraphicFramePr>
        <xdr:cNvPr id="44" name="Gráfico 43">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119062</xdr:colOff>
      <xdr:row>309</xdr:row>
      <xdr:rowOff>119063</xdr:rowOff>
    </xdr:from>
    <xdr:to>
      <xdr:col>14</xdr:col>
      <xdr:colOff>272143</xdr:colOff>
      <xdr:row>328</xdr:row>
      <xdr:rowOff>98343</xdr:rowOff>
    </xdr:to>
    <xdr:graphicFrame macro="">
      <xdr:nvGraphicFramePr>
        <xdr:cNvPr id="45" name="Gráfico 44">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428625</xdr:colOff>
      <xdr:row>309</xdr:row>
      <xdr:rowOff>119063</xdr:rowOff>
    </xdr:from>
    <xdr:to>
      <xdr:col>21</xdr:col>
      <xdr:colOff>449036</xdr:colOff>
      <xdr:row>328</xdr:row>
      <xdr:rowOff>98343</xdr:rowOff>
    </xdr:to>
    <xdr:graphicFrame macro="">
      <xdr:nvGraphicFramePr>
        <xdr:cNvPr id="46" name="Gráfico 45">
          <a:extLst>
            <a:ext uri="{FF2B5EF4-FFF2-40B4-BE49-F238E27FC236}">
              <a16:creationId xmlns:a16="http://schemas.microsoft.com/office/drawing/2014/main"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122464</xdr:colOff>
      <xdr:row>332</xdr:row>
      <xdr:rowOff>68036</xdr:rowOff>
    </xdr:from>
    <xdr:to>
      <xdr:col>6</xdr:col>
      <xdr:colOff>734786</xdr:colOff>
      <xdr:row>351</xdr:row>
      <xdr:rowOff>105147</xdr:rowOff>
    </xdr:to>
    <xdr:graphicFrame macro="">
      <xdr:nvGraphicFramePr>
        <xdr:cNvPr id="47" name="Gráfico 4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122465</xdr:colOff>
      <xdr:row>332</xdr:row>
      <xdr:rowOff>81642</xdr:rowOff>
    </xdr:from>
    <xdr:to>
      <xdr:col>14</xdr:col>
      <xdr:colOff>285751</xdr:colOff>
      <xdr:row>351</xdr:row>
      <xdr:rowOff>118752</xdr:rowOff>
    </xdr:to>
    <xdr:graphicFrame macro="">
      <xdr:nvGraphicFramePr>
        <xdr:cNvPr id="48" name="Gráfico 4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435429</xdr:colOff>
      <xdr:row>332</xdr:row>
      <xdr:rowOff>68035</xdr:rowOff>
    </xdr:from>
    <xdr:to>
      <xdr:col>21</xdr:col>
      <xdr:colOff>449036</xdr:colOff>
      <xdr:row>351</xdr:row>
      <xdr:rowOff>105145</xdr:rowOff>
    </xdr:to>
    <xdr:graphicFrame macro="">
      <xdr:nvGraphicFramePr>
        <xdr:cNvPr id="49" name="Gráfico 4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122463</xdr:colOff>
      <xdr:row>352</xdr:row>
      <xdr:rowOff>40821</xdr:rowOff>
    </xdr:from>
    <xdr:to>
      <xdr:col>6</xdr:col>
      <xdr:colOff>734785</xdr:colOff>
      <xdr:row>371</xdr:row>
      <xdr:rowOff>91539</xdr:rowOff>
    </xdr:to>
    <xdr:graphicFrame macro="">
      <xdr:nvGraphicFramePr>
        <xdr:cNvPr id="50" name="Gráfico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122464</xdr:colOff>
      <xdr:row>352</xdr:row>
      <xdr:rowOff>40820</xdr:rowOff>
    </xdr:from>
    <xdr:to>
      <xdr:col>14</xdr:col>
      <xdr:colOff>285750</xdr:colOff>
      <xdr:row>371</xdr:row>
      <xdr:rowOff>91538</xdr:rowOff>
    </xdr:to>
    <xdr:graphicFrame macro="">
      <xdr:nvGraphicFramePr>
        <xdr:cNvPr id="51" name="Gráfico 5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421821</xdr:colOff>
      <xdr:row>352</xdr:row>
      <xdr:rowOff>54427</xdr:rowOff>
    </xdr:from>
    <xdr:to>
      <xdr:col>21</xdr:col>
      <xdr:colOff>435428</xdr:colOff>
      <xdr:row>371</xdr:row>
      <xdr:rowOff>105145</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108856</xdr:colOff>
      <xdr:row>372</xdr:row>
      <xdr:rowOff>27215</xdr:rowOff>
    </xdr:from>
    <xdr:to>
      <xdr:col>6</xdr:col>
      <xdr:colOff>721178</xdr:colOff>
      <xdr:row>391</xdr:row>
      <xdr:rowOff>77932</xdr:rowOff>
    </xdr:to>
    <xdr:graphicFrame macro="">
      <xdr:nvGraphicFramePr>
        <xdr:cNvPr id="53" name="Gráfico 52">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95250</xdr:colOff>
      <xdr:row>396</xdr:row>
      <xdr:rowOff>13606</xdr:rowOff>
    </xdr:from>
    <xdr:to>
      <xdr:col>6</xdr:col>
      <xdr:colOff>707572</xdr:colOff>
      <xdr:row>415</xdr:row>
      <xdr:rowOff>64323</xdr:rowOff>
    </xdr:to>
    <xdr:graphicFrame macro="">
      <xdr:nvGraphicFramePr>
        <xdr:cNvPr id="54" name="Gráfico 53">
          <a:extLst>
            <a:ext uri="{FF2B5EF4-FFF2-40B4-BE49-F238E27FC236}">
              <a16:creationId xmlns:a16="http://schemas.microsoft.com/office/drawing/2014/main"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108857</xdr:colOff>
      <xdr:row>396</xdr:row>
      <xdr:rowOff>27213</xdr:rowOff>
    </xdr:from>
    <xdr:to>
      <xdr:col>14</xdr:col>
      <xdr:colOff>272143</xdr:colOff>
      <xdr:row>415</xdr:row>
      <xdr:rowOff>77930</xdr:rowOff>
    </xdr:to>
    <xdr:graphicFrame macro="">
      <xdr:nvGraphicFramePr>
        <xdr:cNvPr id="55" name="Gráfico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408214</xdr:colOff>
      <xdr:row>396</xdr:row>
      <xdr:rowOff>40820</xdr:rowOff>
    </xdr:from>
    <xdr:to>
      <xdr:col>21</xdr:col>
      <xdr:colOff>421821</xdr:colOff>
      <xdr:row>415</xdr:row>
      <xdr:rowOff>91537</xdr:rowOff>
    </xdr:to>
    <xdr:graphicFrame macro="">
      <xdr:nvGraphicFramePr>
        <xdr:cNvPr id="56" name="Gráfico 55">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95250</xdr:colOff>
      <xdr:row>416</xdr:row>
      <xdr:rowOff>27214</xdr:rowOff>
    </xdr:from>
    <xdr:to>
      <xdr:col>6</xdr:col>
      <xdr:colOff>707572</xdr:colOff>
      <xdr:row>435</xdr:row>
      <xdr:rowOff>77932</xdr:rowOff>
    </xdr:to>
    <xdr:graphicFrame macro="">
      <xdr:nvGraphicFramePr>
        <xdr:cNvPr id="57" name="Gráfico 56">
          <a:extLst>
            <a:ext uri="{FF2B5EF4-FFF2-40B4-BE49-F238E27FC236}">
              <a16:creationId xmlns:a16="http://schemas.microsoft.com/office/drawing/2014/main"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81642</xdr:colOff>
      <xdr:row>416</xdr:row>
      <xdr:rowOff>27214</xdr:rowOff>
    </xdr:from>
    <xdr:to>
      <xdr:col>14</xdr:col>
      <xdr:colOff>244928</xdr:colOff>
      <xdr:row>435</xdr:row>
      <xdr:rowOff>77932</xdr:rowOff>
    </xdr:to>
    <xdr:graphicFrame macro="">
      <xdr:nvGraphicFramePr>
        <xdr:cNvPr id="58" name="Gráfico 57">
          <a:extLst>
            <a:ext uri="{FF2B5EF4-FFF2-40B4-BE49-F238E27FC236}">
              <a16:creationId xmlns:a16="http://schemas.microsoft.com/office/drawing/2014/main" id="{00000000-0008-0000-08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394607</xdr:colOff>
      <xdr:row>416</xdr:row>
      <xdr:rowOff>13607</xdr:rowOff>
    </xdr:from>
    <xdr:to>
      <xdr:col>21</xdr:col>
      <xdr:colOff>408214</xdr:colOff>
      <xdr:row>435</xdr:row>
      <xdr:rowOff>64325</xdr:rowOff>
    </xdr:to>
    <xdr:graphicFrame macro="">
      <xdr:nvGraphicFramePr>
        <xdr:cNvPr id="59" name="Gráfico 58">
          <a:extLst>
            <a:ext uri="{FF2B5EF4-FFF2-40B4-BE49-F238E27FC236}">
              <a16:creationId xmlns:a16="http://schemas.microsoft.com/office/drawing/2014/main"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95249</xdr:colOff>
      <xdr:row>436</xdr:row>
      <xdr:rowOff>1</xdr:rowOff>
    </xdr:from>
    <xdr:to>
      <xdr:col>6</xdr:col>
      <xdr:colOff>707571</xdr:colOff>
      <xdr:row>453</xdr:row>
      <xdr:rowOff>71437</xdr:rowOff>
    </xdr:to>
    <xdr:graphicFrame macro="">
      <xdr:nvGraphicFramePr>
        <xdr:cNvPr id="60" name="Gráfico 59">
          <a:extLst>
            <a:ext uri="{FF2B5EF4-FFF2-40B4-BE49-F238E27FC236}">
              <a16:creationId xmlns:a16="http://schemas.microsoft.com/office/drawing/2014/main"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108857</xdr:colOff>
      <xdr:row>435</xdr:row>
      <xdr:rowOff>163285</xdr:rowOff>
    </xdr:from>
    <xdr:to>
      <xdr:col>14</xdr:col>
      <xdr:colOff>272143</xdr:colOff>
      <xdr:row>453</xdr:row>
      <xdr:rowOff>71437</xdr:rowOff>
    </xdr:to>
    <xdr:graphicFrame macro="">
      <xdr:nvGraphicFramePr>
        <xdr:cNvPr id="61" name="Gráfico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104775</xdr:colOff>
      <xdr:row>11</xdr:row>
      <xdr:rowOff>0</xdr:rowOff>
    </xdr:from>
    <xdr:to>
      <xdr:col>30</xdr:col>
      <xdr:colOff>816428</xdr:colOff>
      <xdr:row>32</xdr:row>
      <xdr:rowOff>163286</xdr:rowOff>
    </xdr:to>
    <xdr:graphicFrame macro="">
      <xdr:nvGraphicFramePr>
        <xdr:cNvPr id="62" name="Gráfico 61">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136217</xdr:colOff>
      <xdr:row>11</xdr:row>
      <xdr:rowOff>4446</xdr:rowOff>
    </xdr:from>
    <xdr:to>
      <xdr:col>38</xdr:col>
      <xdr:colOff>361539</xdr:colOff>
      <xdr:row>32</xdr:row>
      <xdr:rowOff>146461</xdr:rowOff>
    </xdr:to>
    <xdr:graphicFrame macro="">
      <xdr:nvGraphicFramePr>
        <xdr:cNvPr id="63" name="Gráfico 62">
          <a:extLst>
            <a:ext uri="{FF2B5EF4-FFF2-40B4-BE49-F238E27FC236}">
              <a16:creationId xmlns:a16="http://schemas.microsoft.com/office/drawing/2014/main" id="{00000000-0008-0000-08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520876</xdr:colOff>
      <xdr:row>10</xdr:row>
      <xdr:rowOff>166686</xdr:rowOff>
    </xdr:from>
    <xdr:to>
      <xdr:col>45</xdr:col>
      <xdr:colOff>761999</xdr:colOff>
      <xdr:row>32</xdr:row>
      <xdr:rowOff>143093</xdr:rowOff>
    </xdr:to>
    <xdr:graphicFrame macro="">
      <xdr:nvGraphicFramePr>
        <xdr:cNvPr id="64" name="Gráfico 63">
          <a:extLst>
            <a:ext uri="{FF2B5EF4-FFF2-40B4-BE49-F238E27FC236}">
              <a16:creationId xmlns:a16="http://schemas.microsoft.com/office/drawing/2014/main" id="{00000000-0008-0000-08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120702</xdr:colOff>
      <xdr:row>33</xdr:row>
      <xdr:rowOff>112569</xdr:rowOff>
    </xdr:from>
    <xdr:to>
      <xdr:col>30</xdr:col>
      <xdr:colOff>812186</xdr:colOff>
      <xdr:row>53</xdr:row>
      <xdr:rowOff>187427</xdr:rowOff>
    </xdr:to>
    <xdr:graphicFrame macro="">
      <xdr:nvGraphicFramePr>
        <xdr:cNvPr id="65" name="Gráfico 64">
          <a:extLst>
            <a:ext uri="{FF2B5EF4-FFF2-40B4-BE49-F238E27FC236}">
              <a16:creationId xmlns:a16="http://schemas.microsoft.com/office/drawing/2014/main" id="{00000000-0008-0000-08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139249</xdr:colOff>
      <xdr:row>33</xdr:row>
      <xdr:rowOff>118191</xdr:rowOff>
    </xdr:from>
    <xdr:to>
      <xdr:col>38</xdr:col>
      <xdr:colOff>381000</xdr:colOff>
      <xdr:row>54</xdr:row>
      <xdr:rowOff>7169</xdr:rowOff>
    </xdr:to>
    <xdr:graphicFrame macro="">
      <xdr:nvGraphicFramePr>
        <xdr:cNvPr id="66" name="Gráfico 65">
          <a:extLst>
            <a:ext uri="{FF2B5EF4-FFF2-40B4-BE49-F238E27FC236}">
              <a16:creationId xmlns:a16="http://schemas.microsoft.com/office/drawing/2014/main" id="{00000000-0008-0000-08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517071</xdr:colOff>
      <xdr:row>33</xdr:row>
      <xdr:rowOff>136072</xdr:rowOff>
    </xdr:from>
    <xdr:to>
      <xdr:col>45</xdr:col>
      <xdr:colOff>761999</xdr:colOff>
      <xdr:row>53</xdr:row>
      <xdr:rowOff>176893</xdr:rowOff>
    </xdr:to>
    <xdr:graphicFrame macro="">
      <xdr:nvGraphicFramePr>
        <xdr:cNvPr id="67" name="Gráfico 66">
          <a:extLst>
            <a:ext uri="{FF2B5EF4-FFF2-40B4-BE49-F238E27FC236}">
              <a16:creationId xmlns:a16="http://schemas.microsoft.com/office/drawing/2014/main" id="{00000000-0008-0000-08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119743</xdr:colOff>
      <xdr:row>55</xdr:row>
      <xdr:rowOff>16546</xdr:rowOff>
    </xdr:from>
    <xdr:to>
      <xdr:col>30</xdr:col>
      <xdr:colOff>802822</xdr:colOff>
      <xdr:row>75</xdr:row>
      <xdr:rowOff>68036</xdr:rowOff>
    </xdr:to>
    <xdr:graphicFrame macro="">
      <xdr:nvGraphicFramePr>
        <xdr:cNvPr id="68" name="Gráfico 67">
          <a:extLst>
            <a:ext uri="{FF2B5EF4-FFF2-40B4-BE49-F238E27FC236}">
              <a16:creationId xmlns:a16="http://schemas.microsoft.com/office/drawing/2014/main" id="{00000000-0008-0000-08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192578</xdr:colOff>
      <xdr:row>54</xdr:row>
      <xdr:rowOff>186292</xdr:rowOff>
    </xdr:from>
    <xdr:to>
      <xdr:col>38</xdr:col>
      <xdr:colOff>381000</xdr:colOff>
      <xdr:row>75</xdr:row>
      <xdr:rowOff>27215</xdr:rowOff>
    </xdr:to>
    <xdr:graphicFrame macro="">
      <xdr:nvGraphicFramePr>
        <xdr:cNvPr id="69" name="Gráfico 68">
          <a:extLst>
            <a:ext uri="{FF2B5EF4-FFF2-40B4-BE49-F238E27FC236}">
              <a16:creationId xmlns:a16="http://schemas.microsoft.com/office/drawing/2014/main" id="{00000000-0008-0000-08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530679</xdr:colOff>
      <xdr:row>55</xdr:row>
      <xdr:rowOff>13607</xdr:rowOff>
    </xdr:from>
    <xdr:to>
      <xdr:col>45</xdr:col>
      <xdr:colOff>666749</xdr:colOff>
      <xdr:row>75</xdr:row>
      <xdr:rowOff>13607</xdr:rowOff>
    </xdr:to>
    <xdr:graphicFrame macro="">
      <xdr:nvGraphicFramePr>
        <xdr:cNvPr id="70" name="Gráfico 69">
          <a:extLst>
            <a:ext uri="{FF2B5EF4-FFF2-40B4-BE49-F238E27FC236}">
              <a16:creationId xmlns:a16="http://schemas.microsoft.com/office/drawing/2014/main" id="{00000000-0008-0000-08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119743</xdr:colOff>
      <xdr:row>76</xdr:row>
      <xdr:rowOff>53439</xdr:rowOff>
    </xdr:from>
    <xdr:to>
      <xdr:col>30</xdr:col>
      <xdr:colOff>802821</xdr:colOff>
      <xdr:row>95</xdr:row>
      <xdr:rowOff>122464</xdr:rowOff>
    </xdr:to>
    <xdr:graphicFrame macro="">
      <xdr:nvGraphicFramePr>
        <xdr:cNvPr id="71" name="Gráfico 70">
          <a:extLst>
            <a:ext uri="{FF2B5EF4-FFF2-40B4-BE49-F238E27FC236}">
              <a16:creationId xmlns:a16="http://schemas.microsoft.com/office/drawing/2014/main" id="{00000000-0008-0000-08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182335</xdr:colOff>
      <xdr:row>76</xdr:row>
      <xdr:rowOff>67047</xdr:rowOff>
    </xdr:from>
    <xdr:to>
      <xdr:col>38</xdr:col>
      <xdr:colOff>367394</xdr:colOff>
      <xdr:row>95</xdr:row>
      <xdr:rowOff>136071</xdr:rowOff>
    </xdr:to>
    <xdr:graphicFrame macro="">
      <xdr:nvGraphicFramePr>
        <xdr:cNvPr id="72" name="Gráfico 71">
          <a:extLst>
            <a:ext uri="{FF2B5EF4-FFF2-40B4-BE49-F238E27FC236}">
              <a16:creationId xmlns:a16="http://schemas.microsoft.com/office/drawing/2014/main" id="{00000000-0008-0000-08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549729</xdr:colOff>
      <xdr:row>76</xdr:row>
      <xdr:rowOff>80652</xdr:rowOff>
    </xdr:from>
    <xdr:to>
      <xdr:col>45</xdr:col>
      <xdr:colOff>642937</xdr:colOff>
      <xdr:row>95</xdr:row>
      <xdr:rowOff>108856</xdr:rowOff>
    </xdr:to>
    <xdr:graphicFrame macro="">
      <xdr:nvGraphicFramePr>
        <xdr:cNvPr id="73" name="Gráfico 72">
          <a:extLst>
            <a:ext uri="{FF2B5EF4-FFF2-40B4-BE49-F238E27FC236}">
              <a16:creationId xmlns:a16="http://schemas.microsoft.com/office/drawing/2014/main" id="{00000000-0008-0000-08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122936</xdr:colOff>
      <xdr:row>97</xdr:row>
      <xdr:rowOff>149678</xdr:rowOff>
    </xdr:from>
    <xdr:to>
      <xdr:col>30</xdr:col>
      <xdr:colOff>789214</xdr:colOff>
      <xdr:row>118</xdr:row>
      <xdr:rowOff>108858</xdr:rowOff>
    </xdr:to>
    <xdr:graphicFrame macro="">
      <xdr:nvGraphicFramePr>
        <xdr:cNvPr id="74" name="Gráfico 73">
          <a:extLst>
            <a:ext uri="{FF2B5EF4-FFF2-40B4-BE49-F238E27FC236}">
              <a16:creationId xmlns:a16="http://schemas.microsoft.com/office/drawing/2014/main" id="{00000000-0008-0000-08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149679</xdr:colOff>
      <xdr:row>97</xdr:row>
      <xdr:rowOff>149679</xdr:rowOff>
    </xdr:from>
    <xdr:to>
      <xdr:col>38</xdr:col>
      <xdr:colOff>340179</xdr:colOff>
      <xdr:row>118</xdr:row>
      <xdr:rowOff>99332</xdr:rowOff>
    </xdr:to>
    <xdr:graphicFrame macro="">
      <xdr:nvGraphicFramePr>
        <xdr:cNvPr id="75" name="Gráfico 74">
          <a:extLst>
            <a:ext uri="{FF2B5EF4-FFF2-40B4-BE49-F238E27FC236}">
              <a16:creationId xmlns:a16="http://schemas.microsoft.com/office/drawing/2014/main" id="{00000000-0008-0000-08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470807</xdr:colOff>
      <xdr:row>97</xdr:row>
      <xdr:rowOff>136072</xdr:rowOff>
    </xdr:from>
    <xdr:to>
      <xdr:col>45</xdr:col>
      <xdr:colOff>449036</xdr:colOff>
      <xdr:row>118</xdr:row>
      <xdr:rowOff>95250</xdr:rowOff>
    </xdr:to>
    <xdr:graphicFrame macro="">
      <xdr:nvGraphicFramePr>
        <xdr:cNvPr id="76" name="Gráfico 75">
          <a:extLst>
            <a:ext uri="{FF2B5EF4-FFF2-40B4-BE49-F238E27FC236}">
              <a16:creationId xmlns:a16="http://schemas.microsoft.com/office/drawing/2014/main" id="{00000000-0008-0000-08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127906</xdr:colOff>
      <xdr:row>119</xdr:row>
      <xdr:rowOff>57149</xdr:rowOff>
    </xdr:from>
    <xdr:to>
      <xdr:col>30</xdr:col>
      <xdr:colOff>789214</xdr:colOff>
      <xdr:row>138</xdr:row>
      <xdr:rowOff>122464</xdr:rowOff>
    </xdr:to>
    <xdr:graphicFrame macro="">
      <xdr:nvGraphicFramePr>
        <xdr:cNvPr id="77" name="Gráfico 76">
          <a:extLst>
            <a:ext uri="{FF2B5EF4-FFF2-40B4-BE49-F238E27FC236}">
              <a16:creationId xmlns:a16="http://schemas.microsoft.com/office/drawing/2014/main" id="{00000000-0008-0000-08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125186</xdr:colOff>
      <xdr:row>119</xdr:row>
      <xdr:rowOff>73479</xdr:rowOff>
    </xdr:from>
    <xdr:to>
      <xdr:col>38</xdr:col>
      <xdr:colOff>353786</xdr:colOff>
      <xdr:row>138</xdr:row>
      <xdr:rowOff>122465</xdr:rowOff>
    </xdr:to>
    <xdr:graphicFrame macro="">
      <xdr:nvGraphicFramePr>
        <xdr:cNvPr id="78" name="Gráfico 77">
          <a:extLst>
            <a:ext uri="{FF2B5EF4-FFF2-40B4-BE49-F238E27FC236}">
              <a16:creationId xmlns:a16="http://schemas.microsoft.com/office/drawing/2014/main" id="{00000000-0008-0000-08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470806</xdr:colOff>
      <xdr:row>119</xdr:row>
      <xdr:rowOff>68034</xdr:rowOff>
    </xdr:from>
    <xdr:to>
      <xdr:col>45</xdr:col>
      <xdr:colOff>462643</xdr:colOff>
      <xdr:row>138</xdr:row>
      <xdr:rowOff>108858</xdr:rowOff>
    </xdr:to>
    <xdr:graphicFrame macro="">
      <xdr:nvGraphicFramePr>
        <xdr:cNvPr id="79" name="Gráfico 78">
          <a:extLst>
            <a:ext uri="{FF2B5EF4-FFF2-40B4-BE49-F238E27FC236}">
              <a16:creationId xmlns:a16="http://schemas.microsoft.com/office/drawing/2014/main" id="{00000000-0008-0000-08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127906</xdr:colOff>
      <xdr:row>139</xdr:row>
      <xdr:rowOff>68035</xdr:rowOff>
    </xdr:from>
    <xdr:to>
      <xdr:col>30</xdr:col>
      <xdr:colOff>680356</xdr:colOff>
      <xdr:row>158</xdr:row>
      <xdr:rowOff>108857</xdr:rowOff>
    </xdr:to>
    <xdr:graphicFrame macro="">
      <xdr:nvGraphicFramePr>
        <xdr:cNvPr id="80" name="Gráfico 79">
          <a:extLst>
            <a:ext uri="{FF2B5EF4-FFF2-40B4-BE49-F238E27FC236}">
              <a16:creationId xmlns:a16="http://schemas.microsoft.com/office/drawing/2014/main" id="{00000000-0008-0000-08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110340</xdr:colOff>
      <xdr:row>139</xdr:row>
      <xdr:rowOff>58140</xdr:rowOff>
    </xdr:from>
    <xdr:to>
      <xdr:col>38</xdr:col>
      <xdr:colOff>353786</xdr:colOff>
      <xdr:row>158</xdr:row>
      <xdr:rowOff>95250</xdr:rowOff>
    </xdr:to>
    <xdr:graphicFrame macro="">
      <xdr:nvGraphicFramePr>
        <xdr:cNvPr id="81" name="Gráfico 80">
          <a:extLst>
            <a:ext uri="{FF2B5EF4-FFF2-40B4-BE49-F238E27FC236}">
              <a16:creationId xmlns:a16="http://schemas.microsoft.com/office/drawing/2014/main" id="{00000000-0008-0000-08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489857</xdr:colOff>
      <xdr:row>139</xdr:row>
      <xdr:rowOff>54429</xdr:rowOff>
    </xdr:from>
    <xdr:to>
      <xdr:col>45</xdr:col>
      <xdr:colOff>583624</xdr:colOff>
      <xdr:row>158</xdr:row>
      <xdr:rowOff>105146</xdr:rowOff>
    </xdr:to>
    <xdr:graphicFrame macro="">
      <xdr:nvGraphicFramePr>
        <xdr:cNvPr id="82" name="Gráfico 81">
          <a:extLst>
            <a:ext uri="{FF2B5EF4-FFF2-40B4-BE49-F238E27FC236}">
              <a16:creationId xmlns:a16="http://schemas.microsoft.com/office/drawing/2014/main" id="{00000000-0008-0000-08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122465</xdr:colOff>
      <xdr:row>159</xdr:row>
      <xdr:rowOff>81642</xdr:rowOff>
    </xdr:from>
    <xdr:to>
      <xdr:col>30</xdr:col>
      <xdr:colOff>680357</xdr:colOff>
      <xdr:row>178</xdr:row>
      <xdr:rowOff>118752</xdr:rowOff>
    </xdr:to>
    <xdr:graphicFrame macro="">
      <xdr:nvGraphicFramePr>
        <xdr:cNvPr id="83" name="Gráfico 82">
          <a:extLst>
            <a:ext uri="{FF2B5EF4-FFF2-40B4-BE49-F238E27FC236}">
              <a16:creationId xmlns:a16="http://schemas.microsoft.com/office/drawing/2014/main" id="{00000000-0008-0000-08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108857</xdr:colOff>
      <xdr:row>159</xdr:row>
      <xdr:rowOff>81643</xdr:rowOff>
    </xdr:from>
    <xdr:to>
      <xdr:col>38</xdr:col>
      <xdr:colOff>367393</xdr:colOff>
      <xdr:row>178</xdr:row>
      <xdr:rowOff>118753</xdr:rowOff>
    </xdr:to>
    <xdr:graphicFrame macro="">
      <xdr:nvGraphicFramePr>
        <xdr:cNvPr id="84" name="Gráfico 83">
          <a:extLst>
            <a:ext uri="{FF2B5EF4-FFF2-40B4-BE49-F238E27FC236}">
              <a16:creationId xmlns:a16="http://schemas.microsoft.com/office/drawing/2014/main" id="{00000000-0008-0000-08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489857</xdr:colOff>
      <xdr:row>159</xdr:row>
      <xdr:rowOff>95250</xdr:rowOff>
    </xdr:from>
    <xdr:to>
      <xdr:col>45</xdr:col>
      <xdr:colOff>598714</xdr:colOff>
      <xdr:row>178</xdr:row>
      <xdr:rowOff>132360</xdr:rowOff>
    </xdr:to>
    <xdr:graphicFrame macro="">
      <xdr:nvGraphicFramePr>
        <xdr:cNvPr id="85" name="Gráfico 84">
          <a:extLst>
            <a:ext uri="{FF2B5EF4-FFF2-40B4-BE49-F238E27FC236}">
              <a16:creationId xmlns:a16="http://schemas.microsoft.com/office/drawing/2014/main" id="{00000000-0008-0000-08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95250</xdr:colOff>
      <xdr:row>183</xdr:row>
      <xdr:rowOff>122465</xdr:rowOff>
    </xdr:from>
    <xdr:to>
      <xdr:col>30</xdr:col>
      <xdr:colOff>748393</xdr:colOff>
      <xdr:row>202</xdr:row>
      <xdr:rowOff>173182</xdr:rowOff>
    </xdr:to>
    <xdr:graphicFrame macro="">
      <xdr:nvGraphicFramePr>
        <xdr:cNvPr id="86" name="Gráfico 85">
          <a:extLst>
            <a:ext uri="{FF2B5EF4-FFF2-40B4-BE49-F238E27FC236}">
              <a16:creationId xmlns:a16="http://schemas.microsoft.com/office/drawing/2014/main" id="{00000000-0008-0000-08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95250</xdr:colOff>
      <xdr:row>183</xdr:row>
      <xdr:rowOff>122464</xdr:rowOff>
    </xdr:from>
    <xdr:to>
      <xdr:col>38</xdr:col>
      <xdr:colOff>258536</xdr:colOff>
      <xdr:row>202</xdr:row>
      <xdr:rowOff>173181</xdr:rowOff>
    </xdr:to>
    <xdr:graphicFrame macro="">
      <xdr:nvGraphicFramePr>
        <xdr:cNvPr id="87" name="Gráfico 86">
          <a:extLst>
            <a:ext uri="{FF2B5EF4-FFF2-40B4-BE49-F238E27FC236}">
              <a16:creationId xmlns:a16="http://schemas.microsoft.com/office/drawing/2014/main" id="{00000000-0008-0000-08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394606</xdr:colOff>
      <xdr:row>183</xdr:row>
      <xdr:rowOff>108857</xdr:rowOff>
    </xdr:from>
    <xdr:to>
      <xdr:col>45</xdr:col>
      <xdr:colOff>666748</xdr:colOff>
      <xdr:row>202</xdr:row>
      <xdr:rowOff>159574</xdr:rowOff>
    </xdr:to>
    <xdr:graphicFrame macro="">
      <xdr:nvGraphicFramePr>
        <xdr:cNvPr id="88" name="Gráfico 87">
          <a:extLst>
            <a:ext uri="{FF2B5EF4-FFF2-40B4-BE49-F238E27FC236}">
              <a16:creationId xmlns:a16="http://schemas.microsoft.com/office/drawing/2014/main" id="{00000000-0008-0000-08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95250</xdr:colOff>
      <xdr:row>204</xdr:row>
      <xdr:rowOff>95250</xdr:rowOff>
    </xdr:from>
    <xdr:to>
      <xdr:col>30</xdr:col>
      <xdr:colOff>748393</xdr:colOff>
      <xdr:row>223</xdr:row>
      <xdr:rowOff>132360</xdr:rowOff>
    </xdr:to>
    <xdr:graphicFrame macro="">
      <xdr:nvGraphicFramePr>
        <xdr:cNvPr id="89" name="Gráfico 88">
          <a:extLst>
            <a:ext uri="{FF2B5EF4-FFF2-40B4-BE49-F238E27FC236}">
              <a16:creationId xmlns:a16="http://schemas.microsoft.com/office/drawing/2014/main" id="{00000000-0008-0000-08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122464</xdr:colOff>
      <xdr:row>204</xdr:row>
      <xdr:rowOff>81643</xdr:rowOff>
    </xdr:from>
    <xdr:to>
      <xdr:col>38</xdr:col>
      <xdr:colOff>285750</xdr:colOff>
      <xdr:row>223</xdr:row>
      <xdr:rowOff>118753</xdr:rowOff>
    </xdr:to>
    <xdr:graphicFrame macro="">
      <xdr:nvGraphicFramePr>
        <xdr:cNvPr id="90" name="Gráfico 89">
          <a:extLst>
            <a:ext uri="{FF2B5EF4-FFF2-40B4-BE49-F238E27FC236}">
              <a16:creationId xmlns:a16="http://schemas.microsoft.com/office/drawing/2014/main" id="{00000000-0008-0000-08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408213</xdr:colOff>
      <xdr:row>204</xdr:row>
      <xdr:rowOff>54428</xdr:rowOff>
    </xdr:from>
    <xdr:to>
      <xdr:col>45</xdr:col>
      <xdr:colOff>714373</xdr:colOff>
      <xdr:row>223</xdr:row>
      <xdr:rowOff>105145</xdr:rowOff>
    </xdr:to>
    <xdr:graphicFrame macro="">
      <xdr:nvGraphicFramePr>
        <xdr:cNvPr id="91" name="Gráfico 90">
          <a:extLst>
            <a:ext uri="{FF2B5EF4-FFF2-40B4-BE49-F238E27FC236}">
              <a16:creationId xmlns:a16="http://schemas.microsoft.com/office/drawing/2014/main" id="{00000000-0008-0000-08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136072</xdr:colOff>
      <xdr:row>225</xdr:row>
      <xdr:rowOff>81643</xdr:rowOff>
    </xdr:from>
    <xdr:to>
      <xdr:col>30</xdr:col>
      <xdr:colOff>789215</xdr:colOff>
      <xdr:row>244</xdr:row>
      <xdr:rowOff>118753</xdr:rowOff>
    </xdr:to>
    <xdr:graphicFrame macro="">
      <xdr:nvGraphicFramePr>
        <xdr:cNvPr id="92" name="Gráfico 91">
          <a:extLst>
            <a:ext uri="{FF2B5EF4-FFF2-40B4-BE49-F238E27FC236}">
              <a16:creationId xmlns:a16="http://schemas.microsoft.com/office/drawing/2014/main" id="{00000000-0008-0000-08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136071</xdr:colOff>
      <xdr:row>225</xdr:row>
      <xdr:rowOff>81643</xdr:rowOff>
    </xdr:from>
    <xdr:to>
      <xdr:col>38</xdr:col>
      <xdr:colOff>299357</xdr:colOff>
      <xdr:row>244</xdr:row>
      <xdr:rowOff>118753</xdr:rowOff>
    </xdr:to>
    <xdr:graphicFrame macro="">
      <xdr:nvGraphicFramePr>
        <xdr:cNvPr id="93" name="Gráfico 92">
          <a:extLst>
            <a:ext uri="{FF2B5EF4-FFF2-40B4-BE49-F238E27FC236}">
              <a16:creationId xmlns:a16="http://schemas.microsoft.com/office/drawing/2014/main" id="{00000000-0008-0000-08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421821</xdr:colOff>
      <xdr:row>225</xdr:row>
      <xdr:rowOff>81643</xdr:rowOff>
    </xdr:from>
    <xdr:to>
      <xdr:col>45</xdr:col>
      <xdr:colOff>714374</xdr:colOff>
      <xdr:row>244</xdr:row>
      <xdr:rowOff>118753</xdr:rowOff>
    </xdr:to>
    <xdr:graphicFrame macro="">
      <xdr:nvGraphicFramePr>
        <xdr:cNvPr id="94" name="Gráfico 93">
          <a:extLst>
            <a:ext uri="{FF2B5EF4-FFF2-40B4-BE49-F238E27FC236}">
              <a16:creationId xmlns:a16="http://schemas.microsoft.com/office/drawing/2014/main" id="{00000000-0008-0000-08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95250</xdr:colOff>
      <xdr:row>248</xdr:row>
      <xdr:rowOff>95250</xdr:rowOff>
    </xdr:from>
    <xdr:to>
      <xdr:col>30</xdr:col>
      <xdr:colOff>748393</xdr:colOff>
      <xdr:row>268</xdr:row>
      <xdr:rowOff>132361</xdr:rowOff>
    </xdr:to>
    <xdr:graphicFrame macro="">
      <xdr:nvGraphicFramePr>
        <xdr:cNvPr id="95" name="Gráfico 94">
          <a:extLst>
            <a:ext uri="{FF2B5EF4-FFF2-40B4-BE49-F238E27FC236}">
              <a16:creationId xmlns:a16="http://schemas.microsoft.com/office/drawing/2014/main" id="{00000000-0008-0000-08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176892</xdr:colOff>
      <xdr:row>248</xdr:row>
      <xdr:rowOff>95250</xdr:rowOff>
    </xdr:from>
    <xdr:to>
      <xdr:col>38</xdr:col>
      <xdr:colOff>340178</xdr:colOff>
      <xdr:row>268</xdr:row>
      <xdr:rowOff>145968</xdr:rowOff>
    </xdr:to>
    <xdr:graphicFrame macro="">
      <xdr:nvGraphicFramePr>
        <xdr:cNvPr id="96" name="Gráfico 95">
          <a:extLst>
            <a:ext uri="{FF2B5EF4-FFF2-40B4-BE49-F238E27FC236}">
              <a16:creationId xmlns:a16="http://schemas.microsoft.com/office/drawing/2014/main" id="{00000000-0008-0000-08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462643</xdr:colOff>
      <xdr:row>248</xdr:row>
      <xdr:rowOff>95250</xdr:rowOff>
    </xdr:from>
    <xdr:to>
      <xdr:col>45</xdr:col>
      <xdr:colOff>476250</xdr:colOff>
      <xdr:row>268</xdr:row>
      <xdr:rowOff>145967</xdr:rowOff>
    </xdr:to>
    <xdr:graphicFrame macro="">
      <xdr:nvGraphicFramePr>
        <xdr:cNvPr id="97" name="Gráfico 96">
          <a:extLst>
            <a:ext uri="{FF2B5EF4-FFF2-40B4-BE49-F238E27FC236}">
              <a16:creationId xmlns:a16="http://schemas.microsoft.com/office/drawing/2014/main" id="{00000000-0008-0000-08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95250</xdr:colOff>
      <xdr:row>269</xdr:row>
      <xdr:rowOff>81643</xdr:rowOff>
    </xdr:from>
    <xdr:to>
      <xdr:col>30</xdr:col>
      <xdr:colOff>748393</xdr:colOff>
      <xdr:row>288</xdr:row>
      <xdr:rowOff>118754</xdr:rowOff>
    </xdr:to>
    <xdr:graphicFrame macro="">
      <xdr:nvGraphicFramePr>
        <xdr:cNvPr id="98" name="Gráfico 97">
          <a:extLst>
            <a:ext uri="{FF2B5EF4-FFF2-40B4-BE49-F238E27FC236}">
              <a16:creationId xmlns:a16="http://schemas.microsoft.com/office/drawing/2014/main" id="{00000000-0008-0000-08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149678</xdr:colOff>
      <xdr:row>269</xdr:row>
      <xdr:rowOff>95250</xdr:rowOff>
    </xdr:from>
    <xdr:to>
      <xdr:col>38</xdr:col>
      <xdr:colOff>312964</xdr:colOff>
      <xdr:row>288</xdr:row>
      <xdr:rowOff>132361</xdr:rowOff>
    </xdr:to>
    <xdr:graphicFrame macro="">
      <xdr:nvGraphicFramePr>
        <xdr:cNvPr id="99" name="Gráfico 98">
          <a:extLst>
            <a:ext uri="{FF2B5EF4-FFF2-40B4-BE49-F238E27FC236}">
              <a16:creationId xmlns:a16="http://schemas.microsoft.com/office/drawing/2014/main" id="{00000000-0008-0000-08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462643</xdr:colOff>
      <xdr:row>269</xdr:row>
      <xdr:rowOff>95250</xdr:rowOff>
    </xdr:from>
    <xdr:to>
      <xdr:col>45</xdr:col>
      <xdr:colOff>476250</xdr:colOff>
      <xdr:row>288</xdr:row>
      <xdr:rowOff>145967</xdr:rowOff>
    </xdr:to>
    <xdr:graphicFrame macro="">
      <xdr:nvGraphicFramePr>
        <xdr:cNvPr id="100" name="Gráfico 99">
          <a:extLst>
            <a:ext uri="{FF2B5EF4-FFF2-40B4-BE49-F238E27FC236}">
              <a16:creationId xmlns:a16="http://schemas.microsoft.com/office/drawing/2014/main" id="{00000000-0008-0000-08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95250</xdr:colOff>
      <xdr:row>290</xdr:row>
      <xdr:rowOff>40822</xdr:rowOff>
    </xdr:from>
    <xdr:to>
      <xdr:col>30</xdr:col>
      <xdr:colOff>830036</xdr:colOff>
      <xdr:row>309</xdr:row>
      <xdr:rowOff>91538</xdr:rowOff>
    </xdr:to>
    <xdr:graphicFrame macro="">
      <xdr:nvGraphicFramePr>
        <xdr:cNvPr id="101" name="Gráfico 100">
          <a:extLst>
            <a:ext uri="{FF2B5EF4-FFF2-40B4-BE49-F238E27FC236}">
              <a16:creationId xmlns:a16="http://schemas.microsoft.com/office/drawing/2014/main" id="{00000000-0008-0000-08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129268</xdr:colOff>
      <xdr:row>290</xdr:row>
      <xdr:rowOff>40822</xdr:rowOff>
    </xdr:from>
    <xdr:to>
      <xdr:col>38</xdr:col>
      <xdr:colOff>282349</xdr:colOff>
      <xdr:row>309</xdr:row>
      <xdr:rowOff>67728</xdr:rowOff>
    </xdr:to>
    <xdr:graphicFrame macro="">
      <xdr:nvGraphicFramePr>
        <xdr:cNvPr id="102" name="Gráfico 101">
          <a:extLst>
            <a:ext uri="{FF2B5EF4-FFF2-40B4-BE49-F238E27FC236}">
              <a16:creationId xmlns:a16="http://schemas.microsoft.com/office/drawing/2014/main" id="{00000000-0008-0000-08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472849</xdr:colOff>
      <xdr:row>290</xdr:row>
      <xdr:rowOff>13606</xdr:rowOff>
    </xdr:from>
    <xdr:to>
      <xdr:col>45</xdr:col>
      <xdr:colOff>493260</xdr:colOff>
      <xdr:row>309</xdr:row>
      <xdr:rowOff>40512</xdr:rowOff>
    </xdr:to>
    <xdr:graphicFrame macro="">
      <xdr:nvGraphicFramePr>
        <xdr:cNvPr id="103" name="Gráfico 102">
          <a:extLst>
            <a:ext uri="{FF2B5EF4-FFF2-40B4-BE49-F238E27FC236}">
              <a16:creationId xmlns:a16="http://schemas.microsoft.com/office/drawing/2014/main" id="{00000000-0008-0000-08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122464</xdr:colOff>
      <xdr:row>310</xdr:row>
      <xdr:rowOff>163284</xdr:rowOff>
    </xdr:from>
    <xdr:to>
      <xdr:col>30</xdr:col>
      <xdr:colOff>843642</xdr:colOff>
      <xdr:row>328</xdr:row>
      <xdr:rowOff>95250</xdr:rowOff>
    </xdr:to>
    <xdr:graphicFrame macro="">
      <xdr:nvGraphicFramePr>
        <xdr:cNvPr id="104" name="Gráfico 103">
          <a:extLst>
            <a:ext uri="{FF2B5EF4-FFF2-40B4-BE49-F238E27FC236}">
              <a16:creationId xmlns:a16="http://schemas.microsoft.com/office/drawing/2014/main" id="{00000000-0008-0000-08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132669</xdr:colOff>
      <xdr:row>310</xdr:row>
      <xdr:rowOff>159884</xdr:rowOff>
    </xdr:from>
    <xdr:to>
      <xdr:col>38</xdr:col>
      <xdr:colOff>285750</xdr:colOff>
      <xdr:row>328</xdr:row>
      <xdr:rowOff>47625</xdr:rowOff>
    </xdr:to>
    <xdr:graphicFrame macro="">
      <xdr:nvGraphicFramePr>
        <xdr:cNvPr id="105" name="Gráfico 104">
          <a:extLst>
            <a:ext uri="{FF2B5EF4-FFF2-40B4-BE49-F238E27FC236}">
              <a16:creationId xmlns:a16="http://schemas.microsoft.com/office/drawing/2014/main" id="{00000000-0008-0000-08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442232</xdr:colOff>
      <xdr:row>310</xdr:row>
      <xdr:rowOff>146277</xdr:rowOff>
    </xdr:from>
    <xdr:to>
      <xdr:col>45</xdr:col>
      <xdr:colOff>462643</xdr:colOff>
      <xdr:row>328</xdr:row>
      <xdr:rowOff>95250</xdr:rowOff>
    </xdr:to>
    <xdr:graphicFrame macro="">
      <xdr:nvGraphicFramePr>
        <xdr:cNvPr id="106" name="Gráfico 105">
          <a:extLst>
            <a:ext uri="{FF2B5EF4-FFF2-40B4-BE49-F238E27FC236}">
              <a16:creationId xmlns:a16="http://schemas.microsoft.com/office/drawing/2014/main" id="{00000000-0008-0000-08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190499</xdr:colOff>
      <xdr:row>333</xdr:row>
      <xdr:rowOff>68036</xdr:rowOff>
    </xdr:from>
    <xdr:to>
      <xdr:col>30</xdr:col>
      <xdr:colOff>857250</xdr:colOff>
      <xdr:row>352</xdr:row>
      <xdr:rowOff>105147</xdr:rowOff>
    </xdr:to>
    <xdr:graphicFrame macro="">
      <xdr:nvGraphicFramePr>
        <xdr:cNvPr id="107" name="Gráfico 106">
          <a:extLst>
            <a:ext uri="{FF2B5EF4-FFF2-40B4-BE49-F238E27FC236}">
              <a16:creationId xmlns:a16="http://schemas.microsoft.com/office/drawing/2014/main" id="{00000000-0008-0000-08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108858</xdr:colOff>
      <xdr:row>333</xdr:row>
      <xdr:rowOff>81642</xdr:rowOff>
    </xdr:from>
    <xdr:to>
      <xdr:col>38</xdr:col>
      <xdr:colOff>272144</xdr:colOff>
      <xdr:row>352</xdr:row>
      <xdr:rowOff>118752</xdr:rowOff>
    </xdr:to>
    <xdr:graphicFrame macro="">
      <xdr:nvGraphicFramePr>
        <xdr:cNvPr id="108" name="Gráfico 107">
          <a:extLst>
            <a:ext uri="{FF2B5EF4-FFF2-40B4-BE49-F238E27FC236}">
              <a16:creationId xmlns:a16="http://schemas.microsoft.com/office/drawing/2014/main" id="{00000000-0008-0000-08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462643</xdr:colOff>
      <xdr:row>333</xdr:row>
      <xdr:rowOff>95249</xdr:rowOff>
    </xdr:from>
    <xdr:to>
      <xdr:col>45</xdr:col>
      <xdr:colOff>476250</xdr:colOff>
      <xdr:row>352</xdr:row>
      <xdr:rowOff>132359</xdr:rowOff>
    </xdr:to>
    <xdr:graphicFrame macro="">
      <xdr:nvGraphicFramePr>
        <xdr:cNvPr id="109" name="Gráfico 108">
          <a:extLst>
            <a:ext uri="{FF2B5EF4-FFF2-40B4-BE49-F238E27FC236}">
              <a16:creationId xmlns:a16="http://schemas.microsoft.com/office/drawing/2014/main" id="{00000000-0008-0000-08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163286</xdr:colOff>
      <xdr:row>353</xdr:row>
      <xdr:rowOff>40821</xdr:rowOff>
    </xdr:from>
    <xdr:to>
      <xdr:col>30</xdr:col>
      <xdr:colOff>898071</xdr:colOff>
      <xdr:row>372</xdr:row>
      <xdr:rowOff>91539</xdr:rowOff>
    </xdr:to>
    <xdr:graphicFrame macro="">
      <xdr:nvGraphicFramePr>
        <xdr:cNvPr id="110" name="Gráfico 109">
          <a:extLst>
            <a:ext uri="{FF2B5EF4-FFF2-40B4-BE49-F238E27FC236}">
              <a16:creationId xmlns:a16="http://schemas.microsoft.com/office/drawing/2014/main" id="{00000000-0008-0000-08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136071</xdr:colOff>
      <xdr:row>353</xdr:row>
      <xdr:rowOff>54427</xdr:rowOff>
    </xdr:from>
    <xdr:to>
      <xdr:col>38</xdr:col>
      <xdr:colOff>299357</xdr:colOff>
      <xdr:row>372</xdr:row>
      <xdr:rowOff>105145</xdr:rowOff>
    </xdr:to>
    <xdr:graphicFrame macro="">
      <xdr:nvGraphicFramePr>
        <xdr:cNvPr id="111" name="Gráfico 110">
          <a:extLst>
            <a:ext uri="{FF2B5EF4-FFF2-40B4-BE49-F238E27FC236}">
              <a16:creationId xmlns:a16="http://schemas.microsoft.com/office/drawing/2014/main" id="{00000000-0008-0000-08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503464</xdr:colOff>
      <xdr:row>353</xdr:row>
      <xdr:rowOff>40820</xdr:rowOff>
    </xdr:from>
    <xdr:to>
      <xdr:col>45</xdr:col>
      <xdr:colOff>517071</xdr:colOff>
      <xdr:row>372</xdr:row>
      <xdr:rowOff>105146</xdr:rowOff>
    </xdr:to>
    <xdr:graphicFrame macro="">
      <xdr:nvGraphicFramePr>
        <xdr:cNvPr id="112" name="Gráfico 111">
          <a:extLst>
            <a:ext uri="{FF2B5EF4-FFF2-40B4-BE49-F238E27FC236}">
              <a16:creationId xmlns:a16="http://schemas.microsoft.com/office/drawing/2014/main" id="{00000000-0008-0000-08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163285</xdr:colOff>
      <xdr:row>373</xdr:row>
      <xdr:rowOff>27215</xdr:rowOff>
    </xdr:from>
    <xdr:to>
      <xdr:col>30</xdr:col>
      <xdr:colOff>884464</xdr:colOff>
      <xdr:row>391</xdr:row>
      <xdr:rowOff>47624</xdr:rowOff>
    </xdr:to>
    <xdr:graphicFrame macro="">
      <xdr:nvGraphicFramePr>
        <xdr:cNvPr id="113" name="Gráfico 112">
          <a:extLst>
            <a:ext uri="{FF2B5EF4-FFF2-40B4-BE49-F238E27FC236}">
              <a16:creationId xmlns:a16="http://schemas.microsoft.com/office/drawing/2014/main" id="{00000000-0008-0000-08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176893</xdr:colOff>
      <xdr:row>396</xdr:row>
      <xdr:rowOff>61231</xdr:rowOff>
    </xdr:from>
    <xdr:to>
      <xdr:col>31</xdr:col>
      <xdr:colOff>40821</xdr:colOff>
      <xdr:row>415</xdr:row>
      <xdr:rowOff>98341</xdr:rowOff>
    </xdr:to>
    <xdr:graphicFrame macro="">
      <xdr:nvGraphicFramePr>
        <xdr:cNvPr id="114" name="Gráfico 113">
          <a:extLst>
            <a:ext uri="{FF2B5EF4-FFF2-40B4-BE49-F238E27FC236}">
              <a16:creationId xmlns:a16="http://schemas.microsoft.com/office/drawing/2014/main" id="{00000000-0008-0000-08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282348</xdr:colOff>
      <xdr:row>396</xdr:row>
      <xdr:rowOff>74838</xdr:rowOff>
    </xdr:from>
    <xdr:to>
      <xdr:col>38</xdr:col>
      <xdr:colOff>445634</xdr:colOff>
      <xdr:row>415</xdr:row>
      <xdr:rowOff>101743</xdr:rowOff>
    </xdr:to>
    <xdr:graphicFrame macro="">
      <xdr:nvGraphicFramePr>
        <xdr:cNvPr id="115" name="Gráfico 114">
          <a:extLst>
            <a:ext uri="{FF2B5EF4-FFF2-40B4-BE49-F238E27FC236}">
              <a16:creationId xmlns:a16="http://schemas.microsoft.com/office/drawing/2014/main" id="{00000000-0008-0000-08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772204</xdr:colOff>
      <xdr:row>396</xdr:row>
      <xdr:rowOff>34016</xdr:rowOff>
    </xdr:from>
    <xdr:to>
      <xdr:col>45</xdr:col>
      <xdr:colOff>785811</xdr:colOff>
      <xdr:row>415</xdr:row>
      <xdr:rowOff>74528</xdr:rowOff>
    </xdr:to>
    <xdr:graphicFrame macro="">
      <xdr:nvGraphicFramePr>
        <xdr:cNvPr id="116" name="Gráfico 115">
          <a:extLst>
            <a:ext uri="{FF2B5EF4-FFF2-40B4-BE49-F238E27FC236}">
              <a16:creationId xmlns:a16="http://schemas.microsoft.com/office/drawing/2014/main" id="{00000000-0008-0000-08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190500</xdr:colOff>
      <xdr:row>416</xdr:row>
      <xdr:rowOff>74839</xdr:rowOff>
    </xdr:from>
    <xdr:to>
      <xdr:col>31</xdr:col>
      <xdr:colOff>40822</xdr:colOff>
      <xdr:row>435</xdr:row>
      <xdr:rowOff>101745</xdr:rowOff>
    </xdr:to>
    <xdr:graphicFrame macro="">
      <xdr:nvGraphicFramePr>
        <xdr:cNvPr id="117" name="Gráfico 116">
          <a:extLst>
            <a:ext uri="{FF2B5EF4-FFF2-40B4-BE49-F238E27FC236}">
              <a16:creationId xmlns:a16="http://schemas.microsoft.com/office/drawing/2014/main" id="{00000000-0008-0000-08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268740</xdr:colOff>
      <xdr:row>416</xdr:row>
      <xdr:rowOff>61232</xdr:rowOff>
    </xdr:from>
    <xdr:to>
      <xdr:col>38</xdr:col>
      <xdr:colOff>622526</xdr:colOff>
      <xdr:row>435</xdr:row>
      <xdr:rowOff>101746</xdr:rowOff>
    </xdr:to>
    <xdr:graphicFrame macro="">
      <xdr:nvGraphicFramePr>
        <xdr:cNvPr id="118" name="Gráfico 117">
          <a:extLst>
            <a:ext uri="{FF2B5EF4-FFF2-40B4-BE49-F238E27FC236}">
              <a16:creationId xmlns:a16="http://schemas.microsoft.com/office/drawing/2014/main" id="{00000000-0008-0000-08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799419</xdr:colOff>
      <xdr:row>416</xdr:row>
      <xdr:rowOff>61232</xdr:rowOff>
    </xdr:from>
    <xdr:to>
      <xdr:col>45</xdr:col>
      <xdr:colOff>813026</xdr:colOff>
      <xdr:row>435</xdr:row>
      <xdr:rowOff>98342</xdr:rowOff>
    </xdr:to>
    <xdr:graphicFrame macro="">
      <xdr:nvGraphicFramePr>
        <xdr:cNvPr id="119" name="Gráfico 118">
          <a:extLst>
            <a:ext uri="{FF2B5EF4-FFF2-40B4-BE49-F238E27FC236}">
              <a16:creationId xmlns:a16="http://schemas.microsoft.com/office/drawing/2014/main" id="{00000000-0008-0000-08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204107</xdr:colOff>
      <xdr:row>436</xdr:row>
      <xdr:rowOff>47626</xdr:rowOff>
    </xdr:from>
    <xdr:to>
      <xdr:col>31</xdr:col>
      <xdr:colOff>54429</xdr:colOff>
      <xdr:row>453</xdr:row>
      <xdr:rowOff>95251</xdr:rowOff>
    </xdr:to>
    <xdr:graphicFrame macro="">
      <xdr:nvGraphicFramePr>
        <xdr:cNvPr id="120" name="Gráfico 119">
          <a:extLst>
            <a:ext uri="{FF2B5EF4-FFF2-40B4-BE49-F238E27FC236}">
              <a16:creationId xmlns:a16="http://schemas.microsoft.com/office/drawing/2014/main" id="{00000000-0008-0000-08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282347</xdr:colOff>
      <xdr:row>436</xdr:row>
      <xdr:rowOff>34017</xdr:rowOff>
    </xdr:from>
    <xdr:to>
      <xdr:col>38</xdr:col>
      <xdr:colOff>445633</xdr:colOff>
      <xdr:row>453</xdr:row>
      <xdr:rowOff>142875</xdr:rowOff>
    </xdr:to>
    <xdr:graphicFrame macro="">
      <xdr:nvGraphicFramePr>
        <xdr:cNvPr id="121" name="Gráfico 120">
          <a:extLst>
            <a:ext uri="{FF2B5EF4-FFF2-40B4-BE49-F238E27FC236}">
              <a16:creationId xmlns:a16="http://schemas.microsoft.com/office/drawing/2014/main" id="{00000000-0008-0000-08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44162</xdr:colOff>
      <xdr:row>10</xdr:row>
      <xdr:rowOff>95250</xdr:rowOff>
    </xdr:from>
    <xdr:to>
      <xdr:col>6</xdr:col>
      <xdr:colOff>755815</xdr:colOff>
      <xdr:row>32</xdr:row>
      <xdr:rowOff>111332</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75604</xdr:colOff>
      <xdr:row>10</xdr:row>
      <xdr:rowOff>99696</xdr:rowOff>
    </xdr:from>
    <xdr:to>
      <xdr:col>14</xdr:col>
      <xdr:colOff>300926</xdr:colOff>
      <xdr:row>32</xdr:row>
      <xdr:rowOff>94507</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460263</xdr:colOff>
      <xdr:row>10</xdr:row>
      <xdr:rowOff>103909</xdr:rowOff>
    </xdr:from>
    <xdr:to>
      <xdr:col>21</xdr:col>
      <xdr:colOff>701386</xdr:colOff>
      <xdr:row>32</xdr:row>
      <xdr:rowOff>91140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60089</xdr:colOff>
      <xdr:row>33</xdr:row>
      <xdr:rowOff>60615</xdr:rowOff>
    </xdr:from>
    <xdr:to>
      <xdr:col>6</xdr:col>
      <xdr:colOff>751573</xdr:colOff>
      <xdr:row>53</xdr:row>
      <xdr:rowOff>135473</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78636</xdr:colOff>
      <xdr:row>33</xdr:row>
      <xdr:rowOff>66237</xdr:rowOff>
    </xdr:from>
    <xdr:to>
      <xdr:col>14</xdr:col>
      <xdr:colOff>320387</xdr:colOff>
      <xdr:row>53</xdr:row>
      <xdr:rowOff>145715</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456458</xdr:colOff>
      <xdr:row>33</xdr:row>
      <xdr:rowOff>84118</xdr:rowOff>
    </xdr:from>
    <xdr:to>
      <xdr:col>21</xdr:col>
      <xdr:colOff>701386</xdr:colOff>
      <xdr:row>53</xdr:row>
      <xdr:rowOff>124939</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59130</xdr:colOff>
      <xdr:row>54</xdr:row>
      <xdr:rowOff>155092</xdr:rowOff>
    </xdr:from>
    <xdr:to>
      <xdr:col>6</xdr:col>
      <xdr:colOff>742209</xdr:colOff>
      <xdr:row>74</xdr:row>
      <xdr:rowOff>171946</xdr:rowOff>
    </xdr:to>
    <xdr:graphicFrame macro="">
      <xdr:nvGraphicFramePr>
        <xdr:cNvPr id="8" name="Gráfico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131965</xdr:colOff>
      <xdr:row>54</xdr:row>
      <xdr:rowOff>134338</xdr:rowOff>
    </xdr:from>
    <xdr:to>
      <xdr:col>14</xdr:col>
      <xdr:colOff>320387</xdr:colOff>
      <xdr:row>74</xdr:row>
      <xdr:rowOff>131125</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470066</xdr:colOff>
      <xdr:row>54</xdr:row>
      <xdr:rowOff>152153</xdr:rowOff>
    </xdr:from>
    <xdr:to>
      <xdr:col>21</xdr:col>
      <xdr:colOff>606136</xdr:colOff>
      <xdr:row>74</xdr:row>
      <xdr:rowOff>117517</xdr:rowOff>
    </xdr:to>
    <xdr:graphicFrame macro="">
      <xdr:nvGraphicFramePr>
        <xdr:cNvPr id="10" name="Gráfico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59130</xdr:colOff>
      <xdr:row>75</xdr:row>
      <xdr:rowOff>157349</xdr:rowOff>
    </xdr:from>
    <xdr:to>
      <xdr:col>6</xdr:col>
      <xdr:colOff>742208</xdr:colOff>
      <xdr:row>95</xdr:row>
      <xdr:rowOff>18555</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121722</xdr:colOff>
      <xdr:row>75</xdr:row>
      <xdr:rowOff>170957</xdr:rowOff>
    </xdr:from>
    <xdr:to>
      <xdr:col>14</xdr:col>
      <xdr:colOff>306781</xdr:colOff>
      <xdr:row>95</xdr:row>
      <xdr:rowOff>32162</xdr:rowOff>
    </xdr:to>
    <xdr:graphicFrame macro="">
      <xdr:nvGraphicFramePr>
        <xdr:cNvPr id="12" name="Gráfico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489116</xdr:colOff>
      <xdr:row>75</xdr:row>
      <xdr:rowOff>184562</xdr:rowOff>
    </xdr:from>
    <xdr:to>
      <xdr:col>21</xdr:col>
      <xdr:colOff>582324</xdr:colOff>
      <xdr:row>95</xdr:row>
      <xdr:rowOff>4947</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62323</xdr:colOff>
      <xdr:row>97</xdr:row>
      <xdr:rowOff>89065</xdr:rowOff>
    </xdr:from>
    <xdr:to>
      <xdr:col>6</xdr:col>
      <xdr:colOff>728601</xdr:colOff>
      <xdr:row>118</xdr:row>
      <xdr:rowOff>4949</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89066</xdr:colOff>
      <xdr:row>97</xdr:row>
      <xdr:rowOff>89066</xdr:rowOff>
    </xdr:from>
    <xdr:to>
      <xdr:col>14</xdr:col>
      <xdr:colOff>279566</xdr:colOff>
      <xdr:row>117</xdr:row>
      <xdr:rowOff>203241</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410194</xdr:colOff>
      <xdr:row>97</xdr:row>
      <xdr:rowOff>75459</xdr:rowOff>
    </xdr:from>
    <xdr:to>
      <xdr:col>21</xdr:col>
      <xdr:colOff>388423</xdr:colOff>
      <xdr:row>117</xdr:row>
      <xdr:rowOff>199159</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67293</xdr:colOff>
      <xdr:row>118</xdr:row>
      <xdr:rowOff>161058</xdr:rowOff>
    </xdr:from>
    <xdr:to>
      <xdr:col>6</xdr:col>
      <xdr:colOff>728601</xdr:colOff>
      <xdr:row>138</xdr:row>
      <xdr:rowOff>18556</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64573</xdr:colOff>
      <xdr:row>118</xdr:row>
      <xdr:rowOff>177388</xdr:rowOff>
    </xdr:from>
    <xdr:to>
      <xdr:col>14</xdr:col>
      <xdr:colOff>293173</xdr:colOff>
      <xdr:row>138</xdr:row>
      <xdr:rowOff>18557</xdr:rowOff>
    </xdr:to>
    <xdr:graphicFrame macro="">
      <xdr:nvGraphicFramePr>
        <xdr:cNvPr id="18" name="Gráfico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410193</xdr:colOff>
      <xdr:row>118</xdr:row>
      <xdr:rowOff>171943</xdr:rowOff>
    </xdr:from>
    <xdr:to>
      <xdr:col>21</xdr:col>
      <xdr:colOff>402030</xdr:colOff>
      <xdr:row>138</xdr:row>
      <xdr:rowOff>4950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67293</xdr:colOff>
      <xdr:row>138</xdr:row>
      <xdr:rowOff>171945</xdr:rowOff>
    </xdr:from>
    <xdr:to>
      <xdr:col>6</xdr:col>
      <xdr:colOff>619743</xdr:colOff>
      <xdr:row>158</xdr:row>
      <xdr:rowOff>4949</xdr:rowOff>
    </xdr:to>
    <xdr:graphicFrame macro="">
      <xdr:nvGraphicFramePr>
        <xdr:cNvPr id="20" name="Gráfico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49727</xdr:colOff>
      <xdr:row>138</xdr:row>
      <xdr:rowOff>162050</xdr:rowOff>
    </xdr:from>
    <xdr:to>
      <xdr:col>14</xdr:col>
      <xdr:colOff>293173</xdr:colOff>
      <xdr:row>157</xdr:row>
      <xdr:rowOff>199160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429244</xdr:colOff>
      <xdr:row>138</xdr:row>
      <xdr:rowOff>158339</xdr:rowOff>
    </xdr:from>
    <xdr:to>
      <xdr:col>21</xdr:col>
      <xdr:colOff>523011</xdr:colOff>
      <xdr:row>158</xdr:row>
      <xdr:rowOff>1238</xdr:rowOff>
    </xdr:to>
    <xdr:graphicFrame macro="">
      <xdr:nvGraphicFramePr>
        <xdr:cNvPr id="22" name="Gráfico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61852</xdr:colOff>
      <xdr:row>158</xdr:row>
      <xdr:rowOff>185552</xdr:rowOff>
    </xdr:from>
    <xdr:to>
      <xdr:col>6</xdr:col>
      <xdr:colOff>619744</xdr:colOff>
      <xdr:row>178</xdr:row>
      <xdr:rowOff>14843</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48244</xdr:colOff>
      <xdr:row>158</xdr:row>
      <xdr:rowOff>185553</xdr:rowOff>
    </xdr:from>
    <xdr:to>
      <xdr:col>14</xdr:col>
      <xdr:colOff>306780</xdr:colOff>
      <xdr:row>178</xdr:row>
      <xdr:rowOff>14844</xdr:rowOff>
    </xdr:to>
    <xdr:graphicFrame macro="">
      <xdr:nvGraphicFramePr>
        <xdr:cNvPr id="24" name="Gráfico 23">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429244</xdr:colOff>
      <xdr:row>158</xdr:row>
      <xdr:rowOff>199160</xdr:rowOff>
    </xdr:from>
    <xdr:to>
      <xdr:col>21</xdr:col>
      <xdr:colOff>538101</xdr:colOff>
      <xdr:row>178</xdr:row>
      <xdr:rowOff>28451</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34637</xdr:colOff>
      <xdr:row>183</xdr:row>
      <xdr:rowOff>18556</xdr:rowOff>
    </xdr:from>
    <xdr:to>
      <xdr:col>6</xdr:col>
      <xdr:colOff>687780</xdr:colOff>
      <xdr:row>202</xdr:row>
      <xdr:rowOff>69274</xdr:rowOff>
    </xdr:to>
    <xdr:graphicFrame macro="">
      <xdr:nvGraphicFramePr>
        <xdr:cNvPr id="26" name="Gráfico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34637</xdr:colOff>
      <xdr:row>183</xdr:row>
      <xdr:rowOff>18555</xdr:rowOff>
    </xdr:from>
    <xdr:to>
      <xdr:col>14</xdr:col>
      <xdr:colOff>197923</xdr:colOff>
      <xdr:row>202</xdr:row>
      <xdr:rowOff>69273</xdr:rowOff>
    </xdr:to>
    <xdr:graphicFrame macro="">
      <xdr:nvGraphicFramePr>
        <xdr:cNvPr id="27" name="Gráfico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333993</xdr:colOff>
      <xdr:row>183</xdr:row>
      <xdr:rowOff>4948</xdr:rowOff>
    </xdr:from>
    <xdr:to>
      <xdr:col>21</xdr:col>
      <xdr:colOff>606135</xdr:colOff>
      <xdr:row>202</xdr:row>
      <xdr:rowOff>55666</xdr:rowOff>
    </xdr:to>
    <xdr:graphicFrame macro="">
      <xdr:nvGraphicFramePr>
        <xdr:cNvPr id="28" name="Gráfico 27">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34637</xdr:colOff>
      <xdr:row>203</xdr:row>
      <xdr:rowOff>199160</xdr:rowOff>
    </xdr:from>
    <xdr:to>
      <xdr:col>6</xdr:col>
      <xdr:colOff>687780</xdr:colOff>
      <xdr:row>223</xdr:row>
      <xdr:rowOff>28451</xdr:rowOff>
    </xdr:to>
    <xdr:graphicFrame macro="">
      <xdr:nvGraphicFramePr>
        <xdr:cNvPr id="29" name="Gráfico 28">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61851</xdr:colOff>
      <xdr:row>203</xdr:row>
      <xdr:rowOff>185553</xdr:rowOff>
    </xdr:from>
    <xdr:to>
      <xdr:col>14</xdr:col>
      <xdr:colOff>225137</xdr:colOff>
      <xdr:row>223</xdr:row>
      <xdr:rowOff>14844</xdr:rowOff>
    </xdr:to>
    <xdr:graphicFrame macro="">
      <xdr:nvGraphicFramePr>
        <xdr:cNvPr id="30" name="Gráfico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347600</xdr:colOff>
      <xdr:row>203</xdr:row>
      <xdr:rowOff>158338</xdr:rowOff>
    </xdr:from>
    <xdr:to>
      <xdr:col>21</xdr:col>
      <xdr:colOff>653760</xdr:colOff>
      <xdr:row>223</xdr:row>
      <xdr:rowOff>1236</xdr:rowOff>
    </xdr:to>
    <xdr:graphicFrame macro="">
      <xdr:nvGraphicFramePr>
        <xdr:cNvPr id="31" name="Gráfico 30">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75459</xdr:colOff>
      <xdr:row>224</xdr:row>
      <xdr:rowOff>185553</xdr:rowOff>
    </xdr:from>
    <xdr:to>
      <xdr:col>6</xdr:col>
      <xdr:colOff>728602</xdr:colOff>
      <xdr:row>244</xdr:row>
      <xdr:rowOff>14844</xdr:rowOff>
    </xdr:to>
    <xdr:graphicFrame macro="">
      <xdr:nvGraphicFramePr>
        <xdr:cNvPr id="32" name="Gráfico 31">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75458</xdr:colOff>
      <xdr:row>224</xdr:row>
      <xdr:rowOff>185553</xdr:rowOff>
    </xdr:from>
    <xdr:to>
      <xdr:col>14</xdr:col>
      <xdr:colOff>238744</xdr:colOff>
      <xdr:row>244</xdr:row>
      <xdr:rowOff>14844</xdr:rowOff>
    </xdr:to>
    <xdr:graphicFrame macro="">
      <xdr:nvGraphicFramePr>
        <xdr:cNvPr id="33" name="Gráfico 32">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361208</xdr:colOff>
      <xdr:row>224</xdr:row>
      <xdr:rowOff>185553</xdr:rowOff>
    </xdr:from>
    <xdr:to>
      <xdr:col>21</xdr:col>
      <xdr:colOff>653761</xdr:colOff>
      <xdr:row>244</xdr:row>
      <xdr:rowOff>14844</xdr:rowOff>
    </xdr:to>
    <xdr:graphicFrame macro="">
      <xdr:nvGraphicFramePr>
        <xdr:cNvPr id="34" name="Gráfico 33">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34637</xdr:colOff>
      <xdr:row>248</xdr:row>
      <xdr:rowOff>43296</xdr:rowOff>
    </xdr:from>
    <xdr:to>
      <xdr:col>6</xdr:col>
      <xdr:colOff>687780</xdr:colOff>
      <xdr:row>268</xdr:row>
      <xdr:rowOff>28452</xdr:rowOff>
    </xdr:to>
    <xdr:graphicFrame macro="">
      <xdr:nvGraphicFramePr>
        <xdr:cNvPr id="35" name="Gráfico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116279</xdr:colOff>
      <xdr:row>248</xdr:row>
      <xdr:rowOff>43296</xdr:rowOff>
    </xdr:from>
    <xdr:to>
      <xdr:col>14</xdr:col>
      <xdr:colOff>279565</xdr:colOff>
      <xdr:row>268</xdr:row>
      <xdr:rowOff>42059</xdr:rowOff>
    </xdr:to>
    <xdr:graphicFrame macro="">
      <xdr:nvGraphicFramePr>
        <xdr:cNvPr id="36" name="Gráfico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402030</xdr:colOff>
      <xdr:row>248</xdr:row>
      <xdr:rowOff>43296</xdr:rowOff>
    </xdr:from>
    <xdr:to>
      <xdr:col>21</xdr:col>
      <xdr:colOff>415637</xdr:colOff>
      <xdr:row>268</xdr:row>
      <xdr:rowOff>42058</xdr:rowOff>
    </xdr:to>
    <xdr:graphicFrame macro="">
      <xdr:nvGraphicFramePr>
        <xdr:cNvPr id="37" name="Gráfico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34637</xdr:colOff>
      <xdr:row>268</xdr:row>
      <xdr:rowOff>185552</xdr:rowOff>
    </xdr:from>
    <xdr:to>
      <xdr:col>6</xdr:col>
      <xdr:colOff>687780</xdr:colOff>
      <xdr:row>288</xdr:row>
      <xdr:rowOff>14846</xdr:rowOff>
    </xdr:to>
    <xdr:graphicFrame macro="">
      <xdr:nvGraphicFramePr>
        <xdr:cNvPr id="38" name="Gráfico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89065</xdr:colOff>
      <xdr:row>268</xdr:row>
      <xdr:rowOff>199159</xdr:rowOff>
    </xdr:from>
    <xdr:to>
      <xdr:col>14</xdr:col>
      <xdr:colOff>252351</xdr:colOff>
      <xdr:row>288</xdr:row>
      <xdr:rowOff>28453</xdr:rowOff>
    </xdr:to>
    <xdr:graphicFrame macro="">
      <xdr:nvGraphicFramePr>
        <xdr:cNvPr id="39" name="Gráfico 38">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402030</xdr:colOff>
      <xdr:row>268</xdr:row>
      <xdr:rowOff>199159</xdr:rowOff>
    </xdr:from>
    <xdr:to>
      <xdr:col>21</xdr:col>
      <xdr:colOff>415637</xdr:colOff>
      <xdr:row>288</xdr:row>
      <xdr:rowOff>42059</xdr:rowOff>
    </xdr:to>
    <xdr:graphicFrame macro="">
      <xdr:nvGraphicFramePr>
        <xdr:cNvPr id="40" name="Gráfico 39">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61851</xdr:colOff>
      <xdr:row>288</xdr:row>
      <xdr:rowOff>144732</xdr:rowOff>
    </xdr:from>
    <xdr:to>
      <xdr:col>6</xdr:col>
      <xdr:colOff>674173</xdr:colOff>
      <xdr:row>307</xdr:row>
      <xdr:rowOff>195447</xdr:rowOff>
    </xdr:to>
    <xdr:graphicFrame macro="">
      <xdr:nvGraphicFramePr>
        <xdr:cNvPr id="41" name="Gráfico 40">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82262</xdr:colOff>
      <xdr:row>288</xdr:row>
      <xdr:rowOff>199160</xdr:rowOff>
    </xdr:from>
    <xdr:to>
      <xdr:col>14</xdr:col>
      <xdr:colOff>235343</xdr:colOff>
      <xdr:row>308</xdr:row>
      <xdr:rowOff>18247</xdr:rowOff>
    </xdr:to>
    <xdr:graphicFrame macro="">
      <xdr:nvGraphicFramePr>
        <xdr:cNvPr id="42" name="Gráfico 41">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14</xdr:col>
      <xdr:colOff>344200</xdr:colOff>
      <xdr:row>288</xdr:row>
      <xdr:rowOff>199159</xdr:rowOff>
    </xdr:from>
    <xdr:to>
      <xdr:col>21</xdr:col>
      <xdr:colOff>364611</xdr:colOff>
      <xdr:row>308</xdr:row>
      <xdr:rowOff>18246</xdr:rowOff>
    </xdr:to>
    <xdr:graphicFrame macro="">
      <xdr:nvGraphicFramePr>
        <xdr:cNvPr id="43" name="Gráfico 42">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51647</xdr:colOff>
      <xdr:row>308</xdr:row>
      <xdr:rowOff>199160</xdr:rowOff>
    </xdr:from>
    <xdr:to>
      <xdr:col>6</xdr:col>
      <xdr:colOff>660566</xdr:colOff>
      <xdr:row>327</xdr:row>
      <xdr:rowOff>178440</xdr:rowOff>
    </xdr:to>
    <xdr:graphicFrame macro="">
      <xdr:nvGraphicFramePr>
        <xdr:cNvPr id="44" name="Gráfico 43">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58449</xdr:colOff>
      <xdr:row>309</xdr:row>
      <xdr:rowOff>15155</xdr:rowOff>
    </xdr:from>
    <xdr:to>
      <xdr:col>14</xdr:col>
      <xdr:colOff>211530</xdr:colOff>
      <xdr:row>327</xdr:row>
      <xdr:rowOff>202252</xdr:rowOff>
    </xdr:to>
    <xdr:graphicFrame macro="">
      <xdr:nvGraphicFramePr>
        <xdr:cNvPr id="45" name="Gráfico 44">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368012</xdr:colOff>
      <xdr:row>309</xdr:row>
      <xdr:rowOff>15155</xdr:rowOff>
    </xdr:from>
    <xdr:to>
      <xdr:col>21</xdr:col>
      <xdr:colOff>388423</xdr:colOff>
      <xdr:row>327</xdr:row>
      <xdr:rowOff>202252</xdr:rowOff>
    </xdr:to>
    <xdr:graphicFrame macro="">
      <xdr:nvGraphicFramePr>
        <xdr:cNvPr id="46" name="Gráfico 45">
          <a:extLst>
            <a:ext uri="{FF2B5EF4-FFF2-40B4-BE49-F238E27FC236}">
              <a16:creationId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61851</xdr:colOff>
      <xdr:row>331</xdr:row>
      <xdr:rowOff>171946</xdr:rowOff>
    </xdr:from>
    <xdr:to>
      <xdr:col>6</xdr:col>
      <xdr:colOff>674173</xdr:colOff>
      <xdr:row>351</xdr:row>
      <xdr:rowOff>1238</xdr:rowOff>
    </xdr:to>
    <xdr:graphicFrame macro="">
      <xdr:nvGraphicFramePr>
        <xdr:cNvPr id="47" name="Gráfico 4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61852</xdr:colOff>
      <xdr:row>331</xdr:row>
      <xdr:rowOff>185552</xdr:rowOff>
    </xdr:from>
    <xdr:to>
      <xdr:col>14</xdr:col>
      <xdr:colOff>225138</xdr:colOff>
      <xdr:row>351</xdr:row>
      <xdr:rowOff>14843</xdr:rowOff>
    </xdr:to>
    <xdr:graphicFrame macro="">
      <xdr:nvGraphicFramePr>
        <xdr:cNvPr id="48" name="Gráfico 4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xdr:col>
      <xdr:colOff>374816</xdr:colOff>
      <xdr:row>331</xdr:row>
      <xdr:rowOff>171945</xdr:rowOff>
    </xdr:from>
    <xdr:to>
      <xdr:col>21</xdr:col>
      <xdr:colOff>388423</xdr:colOff>
      <xdr:row>351</xdr:row>
      <xdr:rowOff>1236</xdr:rowOff>
    </xdr:to>
    <xdr:graphicFrame macro="">
      <xdr:nvGraphicFramePr>
        <xdr:cNvPr id="49" name="Gráfico 4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61850</xdr:colOff>
      <xdr:row>351</xdr:row>
      <xdr:rowOff>144731</xdr:rowOff>
    </xdr:from>
    <xdr:to>
      <xdr:col>6</xdr:col>
      <xdr:colOff>674172</xdr:colOff>
      <xdr:row>370</xdr:row>
      <xdr:rowOff>195449</xdr:rowOff>
    </xdr:to>
    <xdr:graphicFrame macro="">
      <xdr:nvGraphicFramePr>
        <xdr:cNvPr id="50" name="Gráfico 49">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61851</xdr:colOff>
      <xdr:row>351</xdr:row>
      <xdr:rowOff>144730</xdr:rowOff>
    </xdr:from>
    <xdr:to>
      <xdr:col>14</xdr:col>
      <xdr:colOff>225137</xdr:colOff>
      <xdr:row>370</xdr:row>
      <xdr:rowOff>195448</xdr:rowOff>
    </xdr:to>
    <xdr:graphicFrame macro="">
      <xdr:nvGraphicFramePr>
        <xdr:cNvPr id="51" name="Gráfico 5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361208</xdr:colOff>
      <xdr:row>351</xdr:row>
      <xdr:rowOff>158337</xdr:rowOff>
    </xdr:from>
    <xdr:to>
      <xdr:col>21</xdr:col>
      <xdr:colOff>374815</xdr:colOff>
      <xdr:row>371</xdr:row>
      <xdr:rowOff>1236</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48243</xdr:colOff>
      <xdr:row>371</xdr:row>
      <xdr:rowOff>131124</xdr:rowOff>
    </xdr:from>
    <xdr:to>
      <xdr:col>6</xdr:col>
      <xdr:colOff>660565</xdr:colOff>
      <xdr:row>390</xdr:row>
      <xdr:rowOff>181842</xdr:rowOff>
    </xdr:to>
    <xdr:graphicFrame macro="">
      <xdr:nvGraphicFramePr>
        <xdr:cNvPr id="53" name="Gráfico 52">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34637</xdr:colOff>
      <xdr:row>395</xdr:row>
      <xdr:rowOff>117516</xdr:rowOff>
    </xdr:from>
    <xdr:to>
      <xdr:col>6</xdr:col>
      <xdr:colOff>646959</xdr:colOff>
      <xdr:row>414</xdr:row>
      <xdr:rowOff>168233</xdr:rowOff>
    </xdr:to>
    <xdr:graphicFrame macro="">
      <xdr:nvGraphicFramePr>
        <xdr:cNvPr id="54" name="Gráfico 53">
          <a:extLst>
            <a:ext uri="{FF2B5EF4-FFF2-40B4-BE49-F238E27FC236}">
              <a16:creationId xmlns:a16="http://schemas.microsoft.com/office/drawing/2014/main"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48244</xdr:colOff>
      <xdr:row>395</xdr:row>
      <xdr:rowOff>131123</xdr:rowOff>
    </xdr:from>
    <xdr:to>
      <xdr:col>14</xdr:col>
      <xdr:colOff>211530</xdr:colOff>
      <xdr:row>414</xdr:row>
      <xdr:rowOff>181840</xdr:rowOff>
    </xdr:to>
    <xdr:graphicFrame macro="">
      <xdr:nvGraphicFramePr>
        <xdr:cNvPr id="55" name="Gráfico 54">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14</xdr:col>
      <xdr:colOff>347601</xdr:colOff>
      <xdr:row>395</xdr:row>
      <xdr:rowOff>144730</xdr:rowOff>
    </xdr:from>
    <xdr:to>
      <xdr:col>21</xdr:col>
      <xdr:colOff>361208</xdr:colOff>
      <xdr:row>414</xdr:row>
      <xdr:rowOff>195447</xdr:rowOff>
    </xdr:to>
    <xdr:graphicFrame macro="">
      <xdr:nvGraphicFramePr>
        <xdr:cNvPr id="56" name="Gráfico 55">
          <a:extLst>
            <a:ext uri="{FF2B5EF4-FFF2-40B4-BE49-F238E27FC236}">
              <a16:creationId xmlns:a16="http://schemas.microsoft.com/office/drawing/2014/main"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34637</xdr:colOff>
      <xdr:row>415</xdr:row>
      <xdr:rowOff>131123</xdr:rowOff>
    </xdr:from>
    <xdr:to>
      <xdr:col>6</xdr:col>
      <xdr:colOff>646959</xdr:colOff>
      <xdr:row>434</xdr:row>
      <xdr:rowOff>181842</xdr:rowOff>
    </xdr:to>
    <xdr:graphicFrame macro="">
      <xdr:nvGraphicFramePr>
        <xdr:cNvPr id="57" name="Gráfico 56">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21029</xdr:colOff>
      <xdr:row>415</xdr:row>
      <xdr:rowOff>131123</xdr:rowOff>
    </xdr:from>
    <xdr:to>
      <xdr:col>14</xdr:col>
      <xdr:colOff>184315</xdr:colOff>
      <xdr:row>434</xdr:row>
      <xdr:rowOff>181842</xdr:rowOff>
    </xdr:to>
    <xdr:graphicFrame macro="">
      <xdr:nvGraphicFramePr>
        <xdr:cNvPr id="58" name="Gráfico 57">
          <a:extLst>
            <a:ext uri="{FF2B5EF4-FFF2-40B4-BE49-F238E27FC236}">
              <a16:creationId xmlns:a16="http://schemas.microsoft.com/office/drawing/2014/main" id="{00000000-0008-0000-09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14</xdr:col>
      <xdr:colOff>333994</xdr:colOff>
      <xdr:row>415</xdr:row>
      <xdr:rowOff>117516</xdr:rowOff>
    </xdr:from>
    <xdr:to>
      <xdr:col>21</xdr:col>
      <xdr:colOff>347601</xdr:colOff>
      <xdr:row>434</xdr:row>
      <xdr:rowOff>168235</xdr:rowOff>
    </xdr:to>
    <xdr:graphicFrame macro="">
      <xdr:nvGraphicFramePr>
        <xdr:cNvPr id="59" name="Gráfico 58">
          <a:extLst>
            <a:ext uri="{FF2B5EF4-FFF2-40B4-BE49-F238E27FC236}">
              <a16:creationId xmlns:a16="http://schemas.microsoft.com/office/drawing/2014/main"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34636</xdr:colOff>
      <xdr:row>435</xdr:row>
      <xdr:rowOff>103910</xdr:rowOff>
    </xdr:from>
    <xdr:to>
      <xdr:col>6</xdr:col>
      <xdr:colOff>646958</xdr:colOff>
      <xdr:row>453</xdr:row>
      <xdr:rowOff>141020</xdr:rowOff>
    </xdr:to>
    <xdr:graphicFrame macro="">
      <xdr:nvGraphicFramePr>
        <xdr:cNvPr id="60" name="Gráfico 59">
          <a:extLst>
            <a:ext uri="{FF2B5EF4-FFF2-40B4-BE49-F238E27FC236}">
              <a16:creationId xmlns:a16="http://schemas.microsoft.com/office/drawing/2014/main"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48244</xdr:colOff>
      <xdr:row>435</xdr:row>
      <xdr:rowOff>59377</xdr:rowOff>
    </xdr:from>
    <xdr:to>
      <xdr:col>14</xdr:col>
      <xdr:colOff>211530</xdr:colOff>
      <xdr:row>453</xdr:row>
      <xdr:rowOff>113805</xdr:rowOff>
    </xdr:to>
    <xdr:graphicFrame macro="">
      <xdr:nvGraphicFramePr>
        <xdr:cNvPr id="61" name="Gráfico 60">
          <a:extLst>
            <a:ext uri="{FF2B5EF4-FFF2-40B4-BE49-F238E27FC236}">
              <a16:creationId xmlns:a16="http://schemas.microsoft.com/office/drawing/2014/main"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25</xdr:col>
      <xdr:colOff>44162</xdr:colOff>
      <xdr:row>10</xdr:row>
      <xdr:rowOff>95250</xdr:rowOff>
    </xdr:from>
    <xdr:to>
      <xdr:col>30</xdr:col>
      <xdr:colOff>755815</xdr:colOff>
      <xdr:row>32</xdr:row>
      <xdr:rowOff>111332</xdr:rowOff>
    </xdr:to>
    <xdr:graphicFrame macro="">
      <xdr:nvGraphicFramePr>
        <xdr:cNvPr id="62" name="Gráfico 61">
          <a:extLst>
            <a:ext uri="{FF2B5EF4-FFF2-40B4-BE49-F238E27FC236}">
              <a16:creationId xmlns:a16="http://schemas.microsoft.com/office/drawing/2014/main" id="{00000000-0008-0000-09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75604</xdr:colOff>
      <xdr:row>10</xdr:row>
      <xdr:rowOff>99696</xdr:rowOff>
    </xdr:from>
    <xdr:to>
      <xdr:col>38</xdr:col>
      <xdr:colOff>300926</xdr:colOff>
      <xdr:row>32</xdr:row>
      <xdr:rowOff>94507</xdr:rowOff>
    </xdr:to>
    <xdr:graphicFrame macro="">
      <xdr:nvGraphicFramePr>
        <xdr:cNvPr id="63" name="Gráfico 62">
          <a:extLst>
            <a:ext uri="{FF2B5EF4-FFF2-40B4-BE49-F238E27FC236}">
              <a16:creationId xmlns:a16="http://schemas.microsoft.com/office/drawing/2014/main" id="{00000000-0008-0000-0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460263</xdr:colOff>
      <xdr:row>10</xdr:row>
      <xdr:rowOff>86591</xdr:rowOff>
    </xdr:from>
    <xdr:to>
      <xdr:col>45</xdr:col>
      <xdr:colOff>701386</xdr:colOff>
      <xdr:row>32</xdr:row>
      <xdr:rowOff>91140</xdr:rowOff>
    </xdr:to>
    <xdr:graphicFrame macro="">
      <xdr:nvGraphicFramePr>
        <xdr:cNvPr id="64" name="Gráfico 63">
          <a:extLst>
            <a:ext uri="{FF2B5EF4-FFF2-40B4-BE49-F238E27FC236}">
              <a16:creationId xmlns:a16="http://schemas.microsoft.com/office/drawing/2014/main" id="{00000000-0008-0000-0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25</xdr:col>
      <xdr:colOff>60089</xdr:colOff>
      <xdr:row>33</xdr:row>
      <xdr:rowOff>60615</xdr:rowOff>
    </xdr:from>
    <xdr:to>
      <xdr:col>30</xdr:col>
      <xdr:colOff>751573</xdr:colOff>
      <xdr:row>53</xdr:row>
      <xdr:rowOff>135473</xdr:rowOff>
    </xdr:to>
    <xdr:graphicFrame macro="">
      <xdr:nvGraphicFramePr>
        <xdr:cNvPr id="65" name="Gráfico 64">
          <a:extLst>
            <a:ext uri="{FF2B5EF4-FFF2-40B4-BE49-F238E27FC236}">
              <a16:creationId xmlns:a16="http://schemas.microsoft.com/office/drawing/2014/main" id="{00000000-0008-0000-09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31</xdr:col>
      <xdr:colOff>78636</xdr:colOff>
      <xdr:row>33</xdr:row>
      <xdr:rowOff>66237</xdr:rowOff>
    </xdr:from>
    <xdr:to>
      <xdr:col>38</xdr:col>
      <xdr:colOff>320387</xdr:colOff>
      <xdr:row>53</xdr:row>
      <xdr:rowOff>145715</xdr:rowOff>
    </xdr:to>
    <xdr:graphicFrame macro="">
      <xdr:nvGraphicFramePr>
        <xdr:cNvPr id="66" name="Gráfico 65">
          <a:extLst>
            <a:ext uri="{FF2B5EF4-FFF2-40B4-BE49-F238E27FC236}">
              <a16:creationId xmlns:a16="http://schemas.microsoft.com/office/drawing/2014/main" id="{00000000-0008-0000-09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38</xdr:col>
      <xdr:colOff>456458</xdr:colOff>
      <xdr:row>33</xdr:row>
      <xdr:rowOff>84118</xdr:rowOff>
    </xdr:from>
    <xdr:to>
      <xdr:col>45</xdr:col>
      <xdr:colOff>701386</xdr:colOff>
      <xdr:row>53</xdr:row>
      <xdr:rowOff>124939</xdr:rowOff>
    </xdr:to>
    <xdr:graphicFrame macro="">
      <xdr:nvGraphicFramePr>
        <xdr:cNvPr id="67" name="Gráfico 66">
          <a:extLst>
            <a:ext uri="{FF2B5EF4-FFF2-40B4-BE49-F238E27FC236}">
              <a16:creationId xmlns:a16="http://schemas.microsoft.com/office/drawing/2014/main" id="{00000000-0008-0000-09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25</xdr:col>
      <xdr:colOff>59130</xdr:colOff>
      <xdr:row>54</xdr:row>
      <xdr:rowOff>155092</xdr:rowOff>
    </xdr:from>
    <xdr:to>
      <xdr:col>30</xdr:col>
      <xdr:colOff>742209</xdr:colOff>
      <xdr:row>74</xdr:row>
      <xdr:rowOff>171946</xdr:rowOff>
    </xdr:to>
    <xdr:graphicFrame macro="">
      <xdr:nvGraphicFramePr>
        <xdr:cNvPr id="68" name="Gráfico 67">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31</xdr:col>
      <xdr:colOff>131965</xdr:colOff>
      <xdr:row>54</xdr:row>
      <xdr:rowOff>134338</xdr:rowOff>
    </xdr:from>
    <xdr:to>
      <xdr:col>38</xdr:col>
      <xdr:colOff>320387</xdr:colOff>
      <xdr:row>74</xdr:row>
      <xdr:rowOff>131125</xdr:rowOff>
    </xdr:to>
    <xdr:graphicFrame macro="">
      <xdr:nvGraphicFramePr>
        <xdr:cNvPr id="69" name="Gráfico 68">
          <a:extLst>
            <a:ext uri="{FF2B5EF4-FFF2-40B4-BE49-F238E27FC236}">
              <a16:creationId xmlns:a16="http://schemas.microsoft.com/office/drawing/2014/main" id="{00000000-0008-0000-09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38</xdr:col>
      <xdr:colOff>470066</xdr:colOff>
      <xdr:row>54</xdr:row>
      <xdr:rowOff>152153</xdr:rowOff>
    </xdr:from>
    <xdr:to>
      <xdr:col>45</xdr:col>
      <xdr:colOff>606136</xdr:colOff>
      <xdr:row>74</xdr:row>
      <xdr:rowOff>117517</xdr:rowOff>
    </xdr:to>
    <xdr:graphicFrame macro="">
      <xdr:nvGraphicFramePr>
        <xdr:cNvPr id="70" name="Gráfico 69">
          <a:extLst>
            <a:ext uri="{FF2B5EF4-FFF2-40B4-BE49-F238E27FC236}">
              <a16:creationId xmlns:a16="http://schemas.microsoft.com/office/drawing/2014/main" id="{00000000-0008-0000-09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59130</xdr:colOff>
      <xdr:row>75</xdr:row>
      <xdr:rowOff>157349</xdr:rowOff>
    </xdr:from>
    <xdr:to>
      <xdr:col>30</xdr:col>
      <xdr:colOff>742208</xdr:colOff>
      <xdr:row>95</xdr:row>
      <xdr:rowOff>18555</xdr:rowOff>
    </xdr:to>
    <xdr:graphicFrame macro="">
      <xdr:nvGraphicFramePr>
        <xdr:cNvPr id="71" name="Gráfico 70">
          <a:extLst>
            <a:ext uri="{FF2B5EF4-FFF2-40B4-BE49-F238E27FC236}">
              <a16:creationId xmlns:a16="http://schemas.microsoft.com/office/drawing/2014/main" id="{00000000-0008-0000-09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31</xdr:col>
      <xdr:colOff>121722</xdr:colOff>
      <xdr:row>75</xdr:row>
      <xdr:rowOff>170957</xdr:rowOff>
    </xdr:from>
    <xdr:to>
      <xdr:col>38</xdr:col>
      <xdr:colOff>306781</xdr:colOff>
      <xdr:row>95</xdr:row>
      <xdr:rowOff>32162</xdr:rowOff>
    </xdr:to>
    <xdr:graphicFrame macro="">
      <xdr:nvGraphicFramePr>
        <xdr:cNvPr id="72" name="Gráfico 71">
          <a:extLst>
            <a:ext uri="{FF2B5EF4-FFF2-40B4-BE49-F238E27FC236}">
              <a16:creationId xmlns:a16="http://schemas.microsoft.com/office/drawing/2014/main" id="{00000000-0008-0000-09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38</xdr:col>
      <xdr:colOff>489116</xdr:colOff>
      <xdr:row>75</xdr:row>
      <xdr:rowOff>184562</xdr:rowOff>
    </xdr:from>
    <xdr:to>
      <xdr:col>45</xdr:col>
      <xdr:colOff>582324</xdr:colOff>
      <xdr:row>95</xdr:row>
      <xdr:rowOff>4947</xdr:rowOff>
    </xdr:to>
    <xdr:graphicFrame macro="">
      <xdr:nvGraphicFramePr>
        <xdr:cNvPr id="73" name="Gráfico 72">
          <a:extLst>
            <a:ext uri="{FF2B5EF4-FFF2-40B4-BE49-F238E27FC236}">
              <a16:creationId xmlns:a16="http://schemas.microsoft.com/office/drawing/2014/main" id="{00000000-0008-0000-09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62323</xdr:colOff>
      <xdr:row>97</xdr:row>
      <xdr:rowOff>89065</xdr:rowOff>
    </xdr:from>
    <xdr:to>
      <xdr:col>30</xdr:col>
      <xdr:colOff>728601</xdr:colOff>
      <xdr:row>118</xdr:row>
      <xdr:rowOff>4949</xdr:rowOff>
    </xdr:to>
    <xdr:graphicFrame macro="">
      <xdr:nvGraphicFramePr>
        <xdr:cNvPr id="74" name="Gráfico 73">
          <a:extLst>
            <a:ext uri="{FF2B5EF4-FFF2-40B4-BE49-F238E27FC236}">
              <a16:creationId xmlns:a16="http://schemas.microsoft.com/office/drawing/2014/main" id="{00000000-0008-0000-09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31</xdr:col>
      <xdr:colOff>89066</xdr:colOff>
      <xdr:row>97</xdr:row>
      <xdr:rowOff>89066</xdr:rowOff>
    </xdr:from>
    <xdr:to>
      <xdr:col>38</xdr:col>
      <xdr:colOff>279566</xdr:colOff>
      <xdr:row>117</xdr:row>
      <xdr:rowOff>203241</xdr:rowOff>
    </xdr:to>
    <xdr:graphicFrame macro="">
      <xdr:nvGraphicFramePr>
        <xdr:cNvPr id="75" name="Gráfico 74">
          <a:extLst>
            <a:ext uri="{FF2B5EF4-FFF2-40B4-BE49-F238E27FC236}">
              <a16:creationId xmlns:a16="http://schemas.microsoft.com/office/drawing/2014/main" id="{00000000-0008-0000-09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38</xdr:col>
      <xdr:colOff>410194</xdr:colOff>
      <xdr:row>97</xdr:row>
      <xdr:rowOff>75459</xdr:rowOff>
    </xdr:from>
    <xdr:to>
      <xdr:col>45</xdr:col>
      <xdr:colOff>388423</xdr:colOff>
      <xdr:row>117</xdr:row>
      <xdr:rowOff>199159</xdr:rowOff>
    </xdr:to>
    <xdr:graphicFrame macro="">
      <xdr:nvGraphicFramePr>
        <xdr:cNvPr id="76" name="Gráfico 75">
          <a:extLst>
            <a:ext uri="{FF2B5EF4-FFF2-40B4-BE49-F238E27FC236}">
              <a16:creationId xmlns:a16="http://schemas.microsoft.com/office/drawing/2014/main" id="{00000000-0008-0000-09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67293</xdr:colOff>
      <xdr:row>118</xdr:row>
      <xdr:rowOff>161058</xdr:rowOff>
    </xdr:from>
    <xdr:to>
      <xdr:col>30</xdr:col>
      <xdr:colOff>728601</xdr:colOff>
      <xdr:row>138</xdr:row>
      <xdr:rowOff>18556</xdr:rowOff>
    </xdr:to>
    <xdr:graphicFrame macro="">
      <xdr:nvGraphicFramePr>
        <xdr:cNvPr id="77" name="Gráfico 76">
          <a:extLst>
            <a:ext uri="{FF2B5EF4-FFF2-40B4-BE49-F238E27FC236}">
              <a16:creationId xmlns:a16="http://schemas.microsoft.com/office/drawing/2014/main" id="{00000000-0008-0000-09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31</xdr:col>
      <xdr:colOff>64573</xdr:colOff>
      <xdr:row>118</xdr:row>
      <xdr:rowOff>177388</xdr:rowOff>
    </xdr:from>
    <xdr:to>
      <xdr:col>38</xdr:col>
      <xdr:colOff>293173</xdr:colOff>
      <xdr:row>138</xdr:row>
      <xdr:rowOff>18557</xdr:rowOff>
    </xdr:to>
    <xdr:graphicFrame macro="">
      <xdr:nvGraphicFramePr>
        <xdr:cNvPr id="78" name="Gráfico 77">
          <a:extLst>
            <a:ext uri="{FF2B5EF4-FFF2-40B4-BE49-F238E27FC236}">
              <a16:creationId xmlns:a16="http://schemas.microsoft.com/office/drawing/2014/main" id="{00000000-0008-0000-09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38</xdr:col>
      <xdr:colOff>410193</xdr:colOff>
      <xdr:row>118</xdr:row>
      <xdr:rowOff>171943</xdr:rowOff>
    </xdr:from>
    <xdr:to>
      <xdr:col>45</xdr:col>
      <xdr:colOff>402030</xdr:colOff>
      <xdr:row>138</xdr:row>
      <xdr:rowOff>4950</xdr:rowOff>
    </xdr:to>
    <xdr:graphicFrame macro="">
      <xdr:nvGraphicFramePr>
        <xdr:cNvPr id="79" name="Gráfico 78">
          <a:extLst>
            <a:ext uri="{FF2B5EF4-FFF2-40B4-BE49-F238E27FC236}">
              <a16:creationId xmlns:a16="http://schemas.microsoft.com/office/drawing/2014/main" id="{00000000-0008-0000-09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67293</xdr:colOff>
      <xdr:row>138</xdr:row>
      <xdr:rowOff>171945</xdr:rowOff>
    </xdr:from>
    <xdr:to>
      <xdr:col>30</xdr:col>
      <xdr:colOff>619743</xdr:colOff>
      <xdr:row>158</xdr:row>
      <xdr:rowOff>4949</xdr:rowOff>
    </xdr:to>
    <xdr:graphicFrame macro="">
      <xdr:nvGraphicFramePr>
        <xdr:cNvPr id="80" name="Gráfico 79">
          <a:extLst>
            <a:ext uri="{FF2B5EF4-FFF2-40B4-BE49-F238E27FC236}">
              <a16:creationId xmlns:a16="http://schemas.microsoft.com/office/drawing/2014/main" id="{00000000-0008-0000-09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31</xdr:col>
      <xdr:colOff>49727</xdr:colOff>
      <xdr:row>138</xdr:row>
      <xdr:rowOff>162050</xdr:rowOff>
    </xdr:from>
    <xdr:to>
      <xdr:col>38</xdr:col>
      <xdr:colOff>293173</xdr:colOff>
      <xdr:row>157</xdr:row>
      <xdr:rowOff>199160</xdr:rowOff>
    </xdr:to>
    <xdr:graphicFrame macro="">
      <xdr:nvGraphicFramePr>
        <xdr:cNvPr id="81" name="Gráfico 80">
          <a:extLst>
            <a:ext uri="{FF2B5EF4-FFF2-40B4-BE49-F238E27FC236}">
              <a16:creationId xmlns:a16="http://schemas.microsoft.com/office/drawing/2014/main" id="{00000000-0008-0000-09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38</xdr:col>
      <xdr:colOff>429244</xdr:colOff>
      <xdr:row>138</xdr:row>
      <xdr:rowOff>158339</xdr:rowOff>
    </xdr:from>
    <xdr:to>
      <xdr:col>45</xdr:col>
      <xdr:colOff>523011</xdr:colOff>
      <xdr:row>158</xdr:row>
      <xdr:rowOff>1238</xdr:rowOff>
    </xdr:to>
    <xdr:graphicFrame macro="">
      <xdr:nvGraphicFramePr>
        <xdr:cNvPr id="82" name="Gráfico 81">
          <a:extLst>
            <a:ext uri="{FF2B5EF4-FFF2-40B4-BE49-F238E27FC236}">
              <a16:creationId xmlns:a16="http://schemas.microsoft.com/office/drawing/2014/main" id="{00000000-0008-0000-09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61852</xdr:colOff>
      <xdr:row>158</xdr:row>
      <xdr:rowOff>185552</xdr:rowOff>
    </xdr:from>
    <xdr:to>
      <xdr:col>30</xdr:col>
      <xdr:colOff>619744</xdr:colOff>
      <xdr:row>178</xdr:row>
      <xdr:rowOff>14843</xdr:rowOff>
    </xdr:to>
    <xdr:graphicFrame macro="">
      <xdr:nvGraphicFramePr>
        <xdr:cNvPr id="83" name="Gráfico 82">
          <a:extLst>
            <a:ext uri="{FF2B5EF4-FFF2-40B4-BE49-F238E27FC236}">
              <a16:creationId xmlns:a16="http://schemas.microsoft.com/office/drawing/2014/main" id="{00000000-0008-0000-09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31</xdr:col>
      <xdr:colOff>48244</xdr:colOff>
      <xdr:row>158</xdr:row>
      <xdr:rowOff>185553</xdr:rowOff>
    </xdr:from>
    <xdr:to>
      <xdr:col>38</xdr:col>
      <xdr:colOff>306780</xdr:colOff>
      <xdr:row>178</xdr:row>
      <xdr:rowOff>14844</xdr:rowOff>
    </xdr:to>
    <xdr:graphicFrame macro="">
      <xdr:nvGraphicFramePr>
        <xdr:cNvPr id="84" name="Gráfico 83">
          <a:extLst>
            <a:ext uri="{FF2B5EF4-FFF2-40B4-BE49-F238E27FC236}">
              <a16:creationId xmlns:a16="http://schemas.microsoft.com/office/drawing/2014/main" id="{00000000-0008-0000-09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38</xdr:col>
      <xdr:colOff>429244</xdr:colOff>
      <xdr:row>158</xdr:row>
      <xdr:rowOff>199160</xdr:rowOff>
    </xdr:from>
    <xdr:to>
      <xdr:col>45</xdr:col>
      <xdr:colOff>538101</xdr:colOff>
      <xdr:row>178</xdr:row>
      <xdr:rowOff>28451</xdr:rowOff>
    </xdr:to>
    <xdr:graphicFrame macro="">
      <xdr:nvGraphicFramePr>
        <xdr:cNvPr id="85" name="Gráfico 84">
          <a:extLst>
            <a:ext uri="{FF2B5EF4-FFF2-40B4-BE49-F238E27FC236}">
              <a16:creationId xmlns:a16="http://schemas.microsoft.com/office/drawing/2014/main" id="{00000000-0008-0000-09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34637</xdr:colOff>
      <xdr:row>183</xdr:row>
      <xdr:rowOff>18556</xdr:rowOff>
    </xdr:from>
    <xdr:to>
      <xdr:col>30</xdr:col>
      <xdr:colOff>687780</xdr:colOff>
      <xdr:row>202</xdr:row>
      <xdr:rowOff>69274</xdr:rowOff>
    </xdr:to>
    <xdr:graphicFrame macro="">
      <xdr:nvGraphicFramePr>
        <xdr:cNvPr id="86" name="Gráfico 85">
          <a:extLst>
            <a:ext uri="{FF2B5EF4-FFF2-40B4-BE49-F238E27FC236}">
              <a16:creationId xmlns:a16="http://schemas.microsoft.com/office/drawing/2014/main" id="{00000000-0008-0000-09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31</xdr:col>
      <xdr:colOff>34637</xdr:colOff>
      <xdr:row>183</xdr:row>
      <xdr:rowOff>18555</xdr:rowOff>
    </xdr:from>
    <xdr:to>
      <xdr:col>38</xdr:col>
      <xdr:colOff>197923</xdr:colOff>
      <xdr:row>202</xdr:row>
      <xdr:rowOff>69273</xdr:rowOff>
    </xdr:to>
    <xdr:graphicFrame macro="">
      <xdr:nvGraphicFramePr>
        <xdr:cNvPr id="87" name="Gráfico 86">
          <a:extLst>
            <a:ext uri="{FF2B5EF4-FFF2-40B4-BE49-F238E27FC236}">
              <a16:creationId xmlns:a16="http://schemas.microsoft.com/office/drawing/2014/main" id="{00000000-0008-0000-09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38</xdr:col>
      <xdr:colOff>333993</xdr:colOff>
      <xdr:row>183</xdr:row>
      <xdr:rowOff>4948</xdr:rowOff>
    </xdr:from>
    <xdr:to>
      <xdr:col>45</xdr:col>
      <xdr:colOff>606135</xdr:colOff>
      <xdr:row>202</xdr:row>
      <xdr:rowOff>55666</xdr:rowOff>
    </xdr:to>
    <xdr:graphicFrame macro="">
      <xdr:nvGraphicFramePr>
        <xdr:cNvPr id="88" name="Gráfico 87">
          <a:extLst>
            <a:ext uri="{FF2B5EF4-FFF2-40B4-BE49-F238E27FC236}">
              <a16:creationId xmlns:a16="http://schemas.microsoft.com/office/drawing/2014/main" id="{00000000-0008-0000-09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34637</xdr:colOff>
      <xdr:row>203</xdr:row>
      <xdr:rowOff>199160</xdr:rowOff>
    </xdr:from>
    <xdr:to>
      <xdr:col>30</xdr:col>
      <xdr:colOff>687780</xdr:colOff>
      <xdr:row>223</xdr:row>
      <xdr:rowOff>28451</xdr:rowOff>
    </xdr:to>
    <xdr:graphicFrame macro="">
      <xdr:nvGraphicFramePr>
        <xdr:cNvPr id="89" name="Gráfico 88">
          <a:extLst>
            <a:ext uri="{FF2B5EF4-FFF2-40B4-BE49-F238E27FC236}">
              <a16:creationId xmlns:a16="http://schemas.microsoft.com/office/drawing/2014/main" id="{00000000-0008-0000-09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31</xdr:col>
      <xdr:colOff>61851</xdr:colOff>
      <xdr:row>203</xdr:row>
      <xdr:rowOff>185553</xdr:rowOff>
    </xdr:from>
    <xdr:to>
      <xdr:col>38</xdr:col>
      <xdr:colOff>225137</xdr:colOff>
      <xdr:row>223</xdr:row>
      <xdr:rowOff>14844</xdr:rowOff>
    </xdr:to>
    <xdr:graphicFrame macro="">
      <xdr:nvGraphicFramePr>
        <xdr:cNvPr id="90" name="Gráfico 89">
          <a:extLst>
            <a:ext uri="{FF2B5EF4-FFF2-40B4-BE49-F238E27FC236}">
              <a16:creationId xmlns:a16="http://schemas.microsoft.com/office/drawing/2014/main" id="{00000000-0008-0000-09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38</xdr:col>
      <xdr:colOff>347600</xdr:colOff>
      <xdr:row>203</xdr:row>
      <xdr:rowOff>158338</xdr:rowOff>
    </xdr:from>
    <xdr:to>
      <xdr:col>45</xdr:col>
      <xdr:colOff>653760</xdr:colOff>
      <xdr:row>223</xdr:row>
      <xdr:rowOff>1236</xdr:rowOff>
    </xdr:to>
    <xdr:graphicFrame macro="">
      <xdr:nvGraphicFramePr>
        <xdr:cNvPr id="91" name="Gráfico 90">
          <a:extLst>
            <a:ext uri="{FF2B5EF4-FFF2-40B4-BE49-F238E27FC236}">
              <a16:creationId xmlns:a16="http://schemas.microsoft.com/office/drawing/2014/main" id="{00000000-0008-0000-09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75459</xdr:colOff>
      <xdr:row>224</xdr:row>
      <xdr:rowOff>185553</xdr:rowOff>
    </xdr:from>
    <xdr:to>
      <xdr:col>30</xdr:col>
      <xdr:colOff>728602</xdr:colOff>
      <xdr:row>244</xdr:row>
      <xdr:rowOff>14844</xdr:rowOff>
    </xdr:to>
    <xdr:graphicFrame macro="">
      <xdr:nvGraphicFramePr>
        <xdr:cNvPr id="92" name="Gráfico 91">
          <a:extLst>
            <a:ext uri="{FF2B5EF4-FFF2-40B4-BE49-F238E27FC236}">
              <a16:creationId xmlns:a16="http://schemas.microsoft.com/office/drawing/2014/main" id="{00000000-0008-0000-09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75458</xdr:colOff>
      <xdr:row>224</xdr:row>
      <xdr:rowOff>185553</xdr:rowOff>
    </xdr:from>
    <xdr:to>
      <xdr:col>38</xdr:col>
      <xdr:colOff>238744</xdr:colOff>
      <xdr:row>244</xdr:row>
      <xdr:rowOff>14844</xdr:rowOff>
    </xdr:to>
    <xdr:graphicFrame macro="">
      <xdr:nvGraphicFramePr>
        <xdr:cNvPr id="93" name="Gráfico 92">
          <a:extLst>
            <a:ext uri="{FF2B5EF4-FFF2-40B4-BE49-F238E27FC236}">
              <a16:creationId xmlns:a16="http://schemas.microsoft.com/office/drawing/2014/main" id="{00000000-0008-0000-09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38</xdr:col>
      <xdr:colOff>361208</xdr:colOff>
      <xdr:row>224</xdr:row>
      <xdr:rowOff>185553</xdr:rowOff>
    </xdr:from>
    <xdr:to>
      <xdr:col>45</xdr:col>
      <xdr:colOff>653761</xdr:colOff>
      <xdr:row>244</xdr:row>
      <xdr:rowOff>14844</xdr:rowOff>
    </xdr:to>
    <xdr:graphicFrame macro="">
      <xdr:nvGraphicFramePr>
        <xdr:cNvPr id="94" name="Gráfico 93">
          <a:extLst>
            <a:ext uri="{FF2B5EF4-FFF2-40B4-BE49-F238E27FC236}">
              <a16:creationId xmlns:a16="http://schemas.microsoft.com/office/drawing/2014/main" id="{00000000-0008-0000-09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34637</xdr:colOff>
      <xdr:row>248</xdr:row>
      <xdr:rowOff>43296</xdr:rowOff>
    </xdr:from>
    <xdr:to>
      <xdr:col>30</xdr:col>
      <xdr:colOff>687780</xdr:colOff>
      <xdr:row>268</xdr:row>
      <xdr:rowOff>28452</xdr:rowOff>
    </xdr:to>
    <xdr:graphicFrame macro="">
      <xdr:nvGraphicFramePr>
        <xdr:cNvPr id="95" name="Gráfico 94">
          <a:extLst>
            <a:ext uri="{FF2B5EF4-FFF2-40B4-BE49-F238E27FC236}">
              <a16:creationId xmlns:a16="http://schemas.microsoft.com/office/drawing/2014/main" id="{00000000-0008-0000-09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116279</xdr:colOff>
      <xdr:row>248</xdr:row>
      <xdr:rowOff>43296</xdr:rowOff>
    </xdr:from>
    <xdr:to>
      <xdr:col>38</xdr:col>
      <xdr:colOff>279565</xdr:colOff>
      <xdr:row>268</xdr:row>
      <xdr:rowOff>42059</xdr:rowOff>
    </xdr:to>
    <xdr:graphicFrame macro="">
      <xdr:nvGraphicFramePr>
        <xdr:cNvPr id="96" name="Gráfico 95">
          <a:extLst>
            <a:ext uri="{FF2B5EF4-FFF2-40B4-BE49-F238E27FC236}">
              <a16:creationId xmlns:a16="http://schemas.microsoft.com/office/drawing/2014/main" id="{00000000-0008-0000-09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38</xdr:col>
      <xdr:colOff>402030</xdr:colOff>
      <xdr:row>248</xdr:row>
      <xdr:rowOff>43296</xdr:rowOff>
    </xdr:from>
    <xdr:to>
      <xdr:col>45</xdr:col>
      <xdr:colOff>415637</xdr:colOff>
      <xdr:row>268</xdr:row>
      <xdr:rowOff>42058</xdr:rowOff>
    </xdr:to>
    <xdr:graphicFrame macro="">
      <xdr:nvGraphicFramePr>
        <xdr:cNvPr id="97" name="Gráfico 96">
          <a:extLst>
            <a:ext uri="{FF2B5EF4-FFF2-40B4-BE49-F238E27FC236}">
              <a16:creationId xmlns:a16="http://schemas.microsoft.com/office/drawing/2014/main" id="{00000000-0008-0000-09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34637</xdr:colOff>
      <xdr:row>268</xdr:row>
      <xdr:rowOff>185552</xdr:rowOff>
    </xdr:from>
    <xdr:to>
      <xdr:col>30</xdr:col>
      <xdr:colOff>687780</xdr:colOff>
      <xdr:row>288</xdr:row>
      <xdr:rowOff>14846</xdr:rowOff>
    </xdr:to>
    <xdr:graphicFrame macro="">
      <xdr:nvGraphicFramePr>
        <xdr:cNvPr id="98" name="Gráfico 97">
          <a:extLst>
            <a:ext uri="{FF2B5EF4-FFF2-40B4-BE49-F238E27FC236}">
              <a16:creationId xmlns:a16="http://schemas.microsoft.com/office/drawing/2014/main" id="{00000000-0008-0000-09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31</xdr:col>
      <xdr:colOff>89065</xdr:colOff>
      <xdr:row>268</xdr:row>
      <xdr:rowOff>199159</xdr:rowOff>
    </xdr:from>
    <xdr:to>
      <xdr:col>38</xdr:col>
      <xdr:colOff>252351</xdr:colOff>
      <xdr:row>288</xdr:row>
      <xdr:rowOff>28453</xdr:rowOff>
    </xdr:to>
    <xdr:graphicFrame macro="">
      <xdr:nvGraphicFramePr>
        <xdr:cNvPr id="99" name="Gráfico 98">
          <a:extLst>
            <a:ext uri="{FF2B5EF4-FFF2-40B4-BE49-F238E27FC236}">
              <a16:creationId xmlns:a16="http://schemas.microsoft.com/office/drawing/2014/main" id="{00000000-0008-0000-09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38</xdr:col>
      <xdr:colOff>402030</xdr:colOff>
      <xdr:row>268</xdr:row>
      <xdr:rowOff>199159</xdr:rowOff>
    </xdr:from>
    <xdr:to>
      <xdr:col>45</xdr:col>
      <xdr:colOff>415637</xdr:colOff>
      <xdr:row>288</xdr:row>
      <xdr:rowOff>42059</xdr:rowOff>
    </xdr:to>
    <xdr:graphicFrame macro="">
      <xdr:nvGraphicFramePr>
        <xdr:cNvPr id="100" name="Gráfico 99">
          <a:extLst>
            <a:ext uri="{FF2B5EF4-FFF2-40B4-BE49-F238E27FC236}">
              <a16:creationId xmlns:a16="http://schemas.microsoft.com/office/drawing/2014/main" id="{00000000-0008-0000-09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34637</xdr:colOff>
      <xdr:row>289</xdr:row>
      <xdr:rowOff>144731</xdr:rowOff>
    </xdr:from>
    <xdr:to>
      <xdr:col>30</xdr:col>
      <xdr:colOff>769423</xdr:colOff>
      <xdr:row>308</xdr:row>
      <xdr:rowOff>195448</xdr:rowOff>
    </xdr:to>
    <xdr:graphicFrame macro="">
      <xdr:nvGraphicFramePr>
        <xdr:cNvPr id="101" name="Gráfico 100">
          <a:extLst>
            <a:ext uri="{FF2B5EF4-FFF2-40B4-BE49-F238E27FC236}">
              <a16:creationId xmlns:a16="http://schemas.microsoft.com/office/drawing/2014/main" id="{00000000-0008-0000-09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31</xdr:col>
      <xdr:colOff>68655</xdr:colOff>
      <xdr:row>289</xdr:row>
      <xdr:rowOff>144731</xdr:rowOff>
    </xdr:from>
    <xdr:to>
      <xdr:col>38</xdr:col>
      <xdr:colOff>221736</xdr:colOff>
      <xdr:row>308</xdr:row>
      <xdr:rowOff>171638</xdr:rowOff>
    </xdr:to>
    <xdr:graphicFrame macro="">
      <xdr:nvGraphicFramePr>
        <xdr:cNvPr id="102" name="Gráfico 101">
          <a:extLst>
            <a:ext uri="{FF2B5EF4-FFF2-40B4-BE49-F238E27FC236}">
              <a16:creationId xmlns:a16="http://schemas.microsoft.com/office/drawing/2014/main" id="{00000000-0008-0000-09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38</xdr:col>
      <xdr:colOff>412236</xdr:colOff>
      <xdr:row>289</xdr:row>
      <xdr:rowOff>117515</xdr:rowOff>
    </xdr:from>
    <xdr:to>
      <xdr:col>45</xdr:col>
      <xdr:colOff>432647</xdr:colOff>
      <xdr:row>308</xdr:row>
      <xdr:rowOff>144422</xdr:rowOff>
    </xdr:to>
    <xdr:graphicFrame macro="">
      <xdr:nvGraphicFramePr>
        <xdr:cNvPr id="103" name="Gráfico 102">
          <a:extLst>
            <a:ext uri="{FF2B5EF4-FFF2-40B4-BE49-F238E27FC236}">
              <a16:creationId xmlns:a16="http://schemas.microsoft.com/office/drawing/2014/main" id="{00000000-0008-0000-09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25</xdr:col>
      <xdr:colOff>61851</xdr:colOff>
      <xdr:row>310</xdr:row>
      <xdr:rowOff>59376</xdr:rowOff>
    </xdr:from>
    <xdr:to>
      <xdr:col>30</xdr:col>
      <xdr:colOff>783029</xdr:colOff>
      <xdr:row>328</xdr:row>
      <xdr:rowOff>121227</xdr:rowOff>
    </xdr:to>
    <xdr:graphicFrame macro="">
      <xdr:nvGraphicFramePr>
        <xdr:cNvPr id="104" name="Gráfico 103">
          <a:extLst>
            <a:ext uri="{FF2B5EF4-FFF2-40B4-BE49-F238E27FC236}">
              <a16:creationId xmlns:a16="http://schemas.microsoft.com/office/drawing/2014/main" id="{00000000-0008-0000-09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xdr:col>
      <xdr:colOff>72056</xdr:colOff>
      <xdr:row>310</xdr:row>
      <xdr:rowOff>55976</xdr:rowOff>
    </xdr:from>
    <xdr:to>
      <xdr:col>38</xdr:col>
      <xdr:colOff>225137</xdr:colOff>
      <xdr:row>328</xdr:row>
      <xdr:rowOff>103909</xdr:rowOff>
    </xdr:to>
    <xdr:graphicFrame macro="">
      <xdr:nvGraphicFramePr>
        <xdr:cNvPr id="105" name="Gráfico 104">
          <a:extLst>
            <a:ext uri="{FF2B5EF4-FFF2-40B4-BE49-F238E27FC236}">
              <a16:creationId xmlns:a16="http://schemas.microsoft.com/office/drawing/2014/main" id="{00000000-0008-0000-09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38</xdr:col>
      <xdr:colOff>381619</xdr:colOff>
      <xdr:row>310</xdr:row>
      <xdr:rowOff>42369</xdr:rowOff>
    </xdr:from>
    <xdr:to>
      <xdr:col>45</xdr:col>
      <xdr:colOff>402030</xdr:colOff>
      <xdr:row>328</xdr:row>
      <xdr:rowOff>103909</xdr:rowOff>
    </xdr:to>
    <xdr:graphicFrame macro="">
      <xdr:nvGraphicFramePr>
        <xdr:cNvPr id="106" name="Gráfico 105">
          <a:extLst>
            <a:ext uri="{FF2B5EF4-FFF2-40B4-BE49-F238E27FC236}">
              <a16:creationId xmlns:a16="http://schemas.microsoft.com/office/drawing/2014/main" id="{00000000-0008-0000-09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129886</xdr:colOff>
      <xdr:row>332</xdr:row>
      <xdr:rowOff>171946</xdr:rowOff>
    </xdr:from>
    <xdr:to>
      <xdr:col>30</xdr:col>
      <xdr:colOff>796637</xdr:colOff>
      <xdr:row>352</xdr:row>
      <xdr:rowOff>1239</xdr:rowOff>
    </xdr:to>
    <xdr:graphicFrame macro="">
      <xdr:nvGraphicFramePr>
        <xdr:cNvPr id="107" name="Gráfico 106">
          <a:extLst>
            <a:ext uri="{FF2B5EF4-FFF2-40B4-BE49-F238E27FC236}">
              <a16:creationId xmlns:a16="http://schemas.microsoft.com/office/drawing/2014/main" id="{00000000-0008-0000-09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48245</xdr:colOff>
      <xdr:row>332</xdr:row>
      <xdr:rowOff>185552</xdr:rowOff>
    </xdr:from>
    <xdr:to>
      <xdr:col>38</xdr:col>
      <xdr:colOff>211531</xdr:colOff>
      <xdr:row>352</xdr:row>
      <xdr:rowOff>14844</xdr:rowOff>
    </xdr:to>
    <xdr:graphicFrame macro="">
      <xdr:nvGraphicFramePr>
        <xdr:cNvPr id="108" name="Gráfico 107">
          <a:extLst>
            <a:ext uri="{FF2B5EF4-FFF2-40B4-BE49-F238E27FC236}">
              <a16:creationId xmlns:a16="http://schemas.microsoft.com/office/drawing/2014/main" id="{00000000-0008-0000-09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38</xdr:col>
      <xdr:colOff>402030</xdr:colOff>
      <xdr:row>332</xdr:row>
      <xdr:rowOff>199159</xdr:rowOff>
    </xdr:from>
    <xdr:to>
      <xdr:col>45</xdr:col>
      <xdr:colOff>415637</xdr:colOff>
      <xdr:row>352</xdr:row>
      <xdr:rowOff>28451</xdr:rowOff>
    </xdr:to>
    <xdr:graphicFrame macro="">
      <xdr:nvGraphicFramePr>
        <xdr:cNvPr id="109" name="Gráfico 108">
          <a:extLst>
            <a:ext uri="{FF2B5EF4-FFF2-40B4-BE49-F238E27FC236}">
              <a16:creationId xmlns:a16="http://schemas.microsoft.com/office/drawing/2014/main" id="{00000000-0008-0000-09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102673</xdr:colOff>
      <xdr:row>352</xdr:row>
      <xdr:rowOff>144731</xdr:rowOff>
    </xdr:from>
    <xdr:to>
      <xdr:col>30</xdr:col>
      <xdr:colOff>837458</xdr:colOff>
      <xdr:row>371</xdr:row>
      <xdr:rowOff>195448</xdr:rowOff>
    </xdr:to>
    <xdr:graphicFrame macro="">
      <xdr:nvGraphicFramePr>
        <xdr:cNvPr id="110" name="Gráfico 109">
          <a:extLst>
            <a:ext uri="{FF2B5EF4-FFF2-40B4-BE49-F238E27FC236}">
              <a16:creationId xmlns:a16="http://schemas.microsoft.com/office/drawing/2014/main" id="{00000000-0008-0000-09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31</xdr:col>
      <xdr:colOff>75458</xdr:colOff>
      <xdr:row>352</xdr:row>
      <xdr:rowOff>158337</xdr:rowOff>
    </xdr:from>
    <xdr:to>
      <xdr:col>38</xdr:col>
      <xdr:colOff>238744</xdr:colOff>
      <xdr:row>372</xdr:row>
      <xdr:rowOff>1236</xdr:rowOff>
    </xdr:to>
    <xdr:graphicFrame macro="">
      <xdr:nvGraphicFramePr>
        <xdr:cNvPr id="111" name="Gráfico 110">
          <a:extLst>
            <a:ext uri="{FF2B5EF4-FFF2-40B4-BE49-F238E27FC236}">
              <a16:creationId xmlns:a16="http://schemas.microsoft.com/office/drawing/2014/main" id="{00000000-0008-0000-09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38</xdr:col>
      <xdr:colOff>442851</xdr:colOff>
      <xdr:row>352</xdr:row>
      <xdr:rowOff>144730</xdr:rowOff>
    </xdr:from>
    <xdr:to>
      <xdr:col>45</xdr:col>
      <xdr:colOff>456458</xdr:colOff>
      <xdr:row>372</xdr:row>
      <xdr:rowOff>1237</xdr:rowOff>
    </xdr:to>
    <xdr:graphicFrame macro="">
      <xdr:nvGraphicFramePr>
        <xdr:cNvPr id="112" name="Gráfico 111">
          <a:extLst>
            <a:ext uri="{FF2B5EF4-FFF2-40B4-BE49-F238E27FC236}">
              <a16:creationId xmlns:a16="http://schemas.microsoft.com/office/drawing/2014/main" id="{00000000-0008-0000-09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25</xdr:col>
      <xdr:colOff>102672</xdr:colOff>
      <xdr:row>372</xdr:row>
      <xdr:rowOff>131124</xdr:rowOff>
    </xdr:from>
    <xdr:to>
      <xdr:col>30</xdr:col>
      <xdr:colOff>823851</xdr:colOff>
      <xdr:row>391</xdr:row>
      <xdr:rowOff>181842</xdr:rowOff>
    </xdr:to>
    <xdr:graphicFrame macro="">
      <xdr:nvGraphicFramePr>
        <xdr:cNvPr id="113" name="Gráfico 112">
          <a:extLst>
            <a:ext uri="{FF2B5EF4-FFF2-40B4-BE49-F238E27FC236}">
              <a16:creationId xmlns:a16="http://schemas.microsoft.com/office/drawing/2014/main" id="{00000000-0008-0000-09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116280</xdr:colOff>
      <xdr:row>395</xdr:row>
      <xdr:rowOff>165141</xdr:rowOff>
    </xdr:from>
    <xdr:to>
      <xdr:col>30</xdr:col>
      <xdr:colOff>932708</xdr:colOff>
      <xdr:row>414</xdr:row>
      <xdr:rowOff>202251</xdr:rowOff>
    </xdr:to>
    <xdr:graphicFrame macro="">
      <xdr:nvGraphicFramePr>
        <xdr:cNvPr id="114" name="Gráfico 113">
          <a:extLst>
            <a:ext uri="{FF2B5EF4-FFF2-40B4-BE49-F238E27FC236}">
              <a16:creationId xmlns:a16="http://schemas.microsoft.com/office/drawing/2014/main" id="{00000000-0008-0000-09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31</xdr:col>
      <xdr:colOff>221735</xdr:colOff>
      <xdr:row>395</xdr:row>
      <xdr:rowOff>178748</xdr:rowOff>
    </xdr:from>
    <xdr:to>
      <xdr:col>38</xdr:col>
      <xdr:colOff>385021</xdr:colOff>
      <xdr:row>414</xdr:row>
      <xdr:rowOff>205653</xdr:rowOff>
    </xdr:to>
    <xdr:graphicFrame macro="">
      <xdr:nvGraphicFramePr>
        <xdr:cNvPr id="115" name="Gráfico 114">
          <a:extLst>
            <a:ext uri="{FF2B5EF4-FFF2-40B4-BE49-F238E27FC236}">
              <a16:creationId xmlns:a16="http://schemas.microsoft.com/office/drawing/2014/main" id="{00000000-0008-0000-09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38</xdr:col>
      <xdr:colOff>711591</xdr:colOff>
      <xdr:row>395</xdr:row>
      <xdr:rowOff>137926</xdr:rowOff>
    </xdr:from>
    <xdr:to>
      <xdr:col>45</xdr:col>
      <xdr:colOff>725198</xdr:colOff>
      <xdr:row>414</xdr:row>
      <xdr:rowOff>178438</xdr:rowOff>
    </xdr:to>
    <xdr:graphicFrame macro="">
      <xdr:nvGraphicFramePr>
        <xdr:cNvPr id="116" name="Gráfico 115">
          <a:extLst>
            <a:ext uri="{FF2B5EF4-FFF2-40B4-BE49-F238E27FC236}">
              <a16:creationId xmlns:a16="http://schemas.microsoft.com/office/drawing/2014/main" id="{00000000-0008-0000-09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25</xdr:col>
      <xdr:colOff>129887</xdr:colOff>
      <xdr:row>415</xdr:row>
      <xdr:rowOff>178748</xdr:rowOff>
    </xdr:from>
    <xdr:to>
      <xdr:col>30</xdr:col>
      <xdr:colOff>932709</xdr:colOff>
      <xdr:row>434</xdr:row>
      <xdr:rowOff>205655</xdr:rowOff>
    </xdr:to>
    <xdr:graphicFrame macro="">
      <xdr:nvGraphicFramePr>
        <xdr:cNvPr id="117" name="Gráfico 116">
          <a:extLst>
            <a:ext uri="{FF2B5EF4-FFF2-40B4-BE49-F238E27FC236}">
              <a16:creationId xmlns:a16="http://schemas.microsoft.com/office/drawing/2014/main" id="{00000000-0008-0000-09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31</xdr:col>
      <xdr:colOff>208127</xdr:colOff>
      <xdr:row>415</xdr:row>
      <xdr:rowOff>165141</xdr:rowOff>
    </xdr:from>
    <xdr:to>
      <xdr:col>38</xdr:col>
      <xdr:colOff>561913</xdr:colOff>
      <xdr:row>434</xdr:row>
      <xdr:rowOff>205656</xdr:rowOff>
    </xdr:to>
    <xdr:graphicFrame macro="">
      <xdr:nvGraphicFramePr>
        <xdr:cNvPr id="118" name="Gráfico 117">
          <a:extLst>
            <a:ext uri="{FF2B5EF4-FFF2-40B4-BE49-F238E27FC236}">
              <a16:creationId xmlns:a16="http://schemas.microsoft.com/office/drawing/2014/main" id="{00000000-0008-0000-09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38</xdr:col>
      <xdr:colOff>738806</xdr:colOff>
      <xdr:row>415</xdr:row>
      <xdr:rowOff>165141</xdr:rowOff>
    </xdr:from>
    <xdr:to>
      <xdr:col>45</xdr:col>
      <xdr:colOff>752413</xdr:colOff>
      <xdr:row>434</xdr:row>
      <xdr:rowOff>202252</xdr:rowOff>
    </xdr:to>
    <xdr:graphicFrame macro="">
      <xdr:nvGraphicFramePr>
        <xdr:cNvPr id="119" name="Gráfico 118">
          <a:extLst>
            <a:ext uri="{FF2B5EF4-FFF2-40B4-BE49-F238E27FC236}">
              <a16:creationId xmlns:a16="http://schemas.microsoft.com/office/drawing/2014/main" id="{00000000-0008-0000-09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143494</xdr:colOff>
      <xdr:row>435</xdr:row>
      <xdr:rowOff>151535</xdr:rowOff>
    </xdr:from>
    <xdr:to>
      <xdr:col>30</xdr:col>
      <xdr:colOff>946316</xdr:colOff>
      <xdr:row>453</xdr:row>
      <xdr:rowOff>86591</xdr:rowOff>
    </xdr:to>
    <xdr:graphicFrame macro="">
      <xdr:nvGraphicFramePr>
        <xdr:cNvPr id="120" name="Gráfico 119">
          <a:extLst>
            <a:ext uri="{FF2B5EF4-FFF2-40B4-BE49-F238E27FC236}">
              <a16:creationId xmlns:a16="http://schemas.microsoft.com/office/drawing/2014/main" id="{00000000-0008-0000-09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31</xdr:col>
      <xdr:colOff>221734</xdr:colOff>
      <xdr:row>435</xdr:row>
      <xdr:rowOff>137927</xdr:rowOff>
    </xdr:from>
    <xdr:to>
      <xdr:col>38</xdr:col>
      <xdr:colOff>385020</xdr:colOff>
      <xdr:row>453</xdr:row>
      <xdr:rowOff>103909</xdr:rowOff>
    </xdr:to>
    <xdr:graphicFrame macro="">
      <xdr:nvGraphicFramePr>
        <xdr:cNvPr id="121" name="Gráfico 120">
          <a:extLst>
            <a:ext uri="{FF2B5EF4-FFF2-40B4-BE49-F238E27FC236}">
              <a16:creationId xmlns:a16="http://schemas.microsoft.com/office/drawing/2014/main" id="{00000000-0008-0000-09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87087</xdr:colOff>
      <xdr:row>40</xdr:row>
      <xdr:rowOff>69644</xdr:rowOff>
    </xdr:from>
    <xdr:to>
      <xdr:col>2</xdr:col>
      <xdr:colOff>488003</xdr:colOff>
      <xdr:row>44</xdr:row>
      <xdr:rowOff>41069</xdr:rowOff>
    </xdr:to>
    <xdr:sp macro="" textlink="">
      <xdr:nvSpPr>
        <xdr:cNvPr id="2" name="Elipse 1">
          <a:extLst>
            <a:ext uri="{FF2B5EF4-FFF2-40B4-BE49-F238E27FC236}">
              <a16:creationId xmlns:a16="http://schemas.microsoft.com/office/drawing/2014/main" id="{00000000-0008-0000-1A00-000002000000}"/>
            </a:ext>
          </a:extLst>
        </xdr:cNvPr>
        <xdr:cNvSpPr/>
      </xdr:nvSpPr>
      <xdr:spPr>
        <a:xfrm>
          <a:off x="87087" y="768964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Lab </a:t>
          </a:r>
          <a:r>
            <a:rPr lang="es-CO" sz="1200" baseline="0"/>
            <a:t>clinico 1</a:t>
          </a:r>
          <a:endParaRPr lang="es-CO" sz="1200"/>
        </a:p>
      </xdr:txBody>
    </xdr:sp>
    <xdr:clientData/>
  </xdr:twoCellAnchor>
  <xdr:twoCellAnchor>
    <xdr:from>
      <xdr:col>2</xdr:col>
      <xdr:colOff>659453</xdr:colOff>
      <xdr:row>40</xdr:row>
      <xdr:rowOff>88694</xdr:rowOff>
    </xdr:from>
    <xdr:to>
      <xdr:col>4</xdr:col>
      <xdr:colOff>402278</xdr:colOff>
      <xdr:row>44</xdr:row>
      <xdr:rowOff>60119</xdr:rowOff>
    </xdr:to>
    <xdr:sp macro="" textlink="">
      <xdr:nvSpPr>
        <xdr:cNvPr id="8" name="Elipse 7">
          <a:extLst>
            <a:ext uri="{FF2B5EF4-FFF2-40B4-BE49-F238E27FC236}">
              <a16:creationId xmlns:a16="http://schemas.microsoft.com/office/drawing/2014/main" id="{00000000-0008-0000-1A00-000008000000}"/>
            </a:ext>
          </a:extLst>
        </xdr:cNvPr>
        <xdr:cNvSpPr/>
      </xdr:nvSpPr>
      <xdr:spPr>
        <a:xfrm>
          <a:off x="1525362" y="770869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2</a:t>
          </a:r>
          <a:endParaRPr lang="es-CO" sz="1200"/>
        </a:p>
      </xdr:txBody>
    </xdr:sp>
    <xdr:clientData/>
  </xdr:twoCellAnchor>
  <xdr:twoCellAnchor>
    <xdr:from>
      <xdr:col>4</xdr:col>
      <xdr:colOff>726128</xdr:colOff>
      <xdr:row>40</xdr:row>
      <xdr:rowOff>88694</xdr:rowOff>
    </xdr:from>
    <xdr:to>
      <xdr:col>6</xdr:col>
      <xdr:colOff>468953</xdr:colOff>
      <xdr:row>44</xdr:row>
      <xdr:rowOff>60119</xdr:rowOff>
    </xdr:to>
    <xdr:sp macro="" textlink="">
      <xdr:nvSpPr>
        <xdr:cNvPr id="9" name="Elipse 8">
          <a:extLst>
            <a:ext uri="{FF2B5EF4-FFF2-40B4-BE49-F238E27FC236}">
              <a16:creationId xmlns:a16="http://schemas.microsoft.com/office/drawing/2014/main" id="{00000000-0008-0000-1A00-000009000000}"/>
            </a:ext>
          </a:extLst>
        </xdr:cNvPr>
        <xdr:cNvSpPr/>
      </xdr:nvSpPr>
      <xdr:spPr>
        <a:xfrm>
          <a:off x="3116037" y="770869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3</a:t>
          </a:r>
          <a:endParaRPr lang="es-CO" sz="1200"/>
        </a:p>
      </xdr:txBody>
    </xdr:sp>
    <xdr:clientData/>
  </xdr:twoCellAnchor>
  <xdr:twoCellAnchor>
    <xdr:from>
      <xdr:col>6</xdr:col>
      <xdr:colOff>745178</xdr:colOff>
      <xdr:row>40</xdr:row>
      <xdr:rowOff>79169</xdr:rowOff>
    </xdr:from>
    <xdr:to>
      <xdr:col>8</xdr:col>
      <xdr:colOff>488003</xdr:colOff>
      <xdr:row>44</xdr:row>
      <xdr:rowOff>50594</xdr:rowOff>
    </xdr:to>
    <xdr:sp macro="" textlink="">
      <xdr:nvSpPr>
        <xdr:cNvPr id="10" name="Elipse 9">
          <a:extLst>
            <a:ext uri="{FF2B5EF4-FFF2-40B4-BE49-F238E27FC236}">
              <a16:creationId xmlns:a16="http://schemas.microsoft.com/office/drawing/2014/main" id="{00000000-0008-0000-1A00-00000A000000}"/>
            </a:ext>
          </a:extLst>
        </xdr:cNvPr>
        <xdr:cNvSpPr/>
      </xdr:nvSpPr>
      <xdr:spPr>
        <a:xfrm>
          <a:off x="4659087" y="769916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4</a:t>
          </a:r>
          <a:endParaRPr lang="es-CO" sz="1200"/>
        </a:p>
      </xdr:txBody>
    </xdr:sp>
    <xdr:clientData/>
  </xdr:twoCellAnchor>
  <xdr:twoCellAnchor>
    <xdr:from>
      <xdr:col>8</xdr:col>
      <xdr:colOff>621353</xdr:colOff>
      <xdr:row>40</xdr:row>
      <xdr:rowOff>79169</xdr:rowOff>
    </xdr:from>
    <xdr:to>
      <xdr:col>10</xdr:col>
      <xdr:colOff>364178</xdr:colOff>
      <xdr:row>44</xdr:row>
      <xdr:rowOff>50594</xdr:rowOff>
    </xdr:to>
    <xdr:sp macro="" textlink="">
      <xdr:nvSpPr>
        <xdr:cNvPr id="11" name="Elipse 10">
          <a:extLst>
            <a:ext uri="{FF2B5EF4-FFF2-40B4-BE49-F238E27FC236}">
              <a16:creationId xmlns:a16="http://schemas.microsoft.com/office/drawing/2014/main" id="{00000000-0008-0000-1A00-00000B000000}"/>
            </a:ext>
          </a:extLst>
        </xdr:cNvPr>
        <xdr:cNvSpPr/>
      </xdr:nvSpPr>
      <xdr:spPr>
        <a:xfrm>
          <a:off x="6059262" y="769916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5</a:t>
          </a:r>
          <a:endParaRPr lang="es-CO" sz="1200"/>
        </a:p>
      </xdr:txBody>
    </xdr:sp>
    <xdr:clientData/>
  </xdr:twoCellAnchor>
  <xdr:twoCellAnchor>
    <xdr:from>
      <xdr:col>5</xdr:col>
      <xdr:colOff>9031</xdr:colOff>
      <xdr:row>31</xdr:row>
      <xdr:rowOff>60120</xdr:rowOff>
    </xdr:from>
    <xdr:to>
      <xdr:col>6</xdr:col>
      <xdr:colOff>680357</xdr:colOff>
      <xdr:row>35</xdr:row>
      <xdr:rowOff>31545</xdr:rowOff>
    </xdr:to>
    <xdr:sp macro="" textlink="">
      <xdr:nvSpPr>
        <xdr:cNvPr id="12" name="Elipse 11">
          <a:extLst>
            <a:ext uri="{FF2B5EF4-FFF2-40B4-BE49-F238E27FC236}">
              <a16:creationId xmlns:a16="http://schemas.microsoft.com/office/drawing/2014/main" id="{00000000-0008-0000-1A00-00000C000000}"/>
            </a:ext>
          </a:extLst>
        </xdr:cNvPr>
        <xdr:cNvSpPr/>
      </xdr:nvSpPr>
      <xdr:spPr>
        <a:xfrm>
          <a:off x="3165888" y="5965620"/>
          <a:ext cx="1433326"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Municipio / Provincia</a:t>
          </a:r>
          <a:r>
            <a:rPr lang="es-CO" sz="1200" baseline="0"/>
            <a:t> 1</a:t>
          </a:r>
          <a:endParaRPr lang="es-CO" sz="1200"/>
        </a:p>
      </xdr:txBody>
    </xdr:sp>
    <xdr:clientData/>
  </xdr:twoCellAnchor>
  <xdr:twoCellAnchor>
    <xdr:from>
      <xdr:col>1</xdr:col>
      <xdr:colOff>614117</xdr:colOff>
      <xdr:row>35</xdr:row>
      <xdr:rowOff>31545</xdr:rowOff>
    </xdr:from>
    <xdr:to>
      <xdr:col>5</xdr:col>
      <xdr:colOff>725694</xdr:colOff>
      <xdr:row>40</xdr:row>
      <xdr:rowOff>69644</xdr:rowOff>
    </xdr:to>
    <xdr:cxnSp macro="">
      <xdr:nvCxnSpPr>
        <xdr:cNvPr id="14" name="Conector recto de flecha 13">
          <a:extLst>
            <a:ext uri="{FF2B5EF4-FFF2-40B4-BE49-F238E27FC236}">
              <a16:creationId xmlns:a16="http://schemas.microsoft.com/office/drawing/2014/main" id="{00000000-0008-0000-1A00-00000E000000}"/>
            </a:ext>
          </a:extLst>
        </xdr:cNvPr>
        <xdr:cNvCxnSpPr>
          <a:stCxn id="2" idx="0"/>
          <a:endCxn id="12" idx="4"/>
        </xdr:cNvCxnSpPr>
      </xdr:nvCxnSpPr>
      <xdr:spPr>
        <a:xfrm flipV="1">
          <a:off x="722974" y="6699045"/>
          <a:ext cx="3159577"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530866</xdr:colOff>
      <xdr:row>35</xdr:row>
      <xdr:rowOff>31545</xdr:rowOff>
    </xdr:from>
    <xdr:to>
      <xdr:col>5</xdr:col>
      <xdr:colOff>725694</xdr:colOff>
      <xdr:row>40</xdr:row>
      <xdr:rowOff>88694</xdr:rowOff>
    </xdr:to>
    <xdr:cxnSp macro="">
      <xdr:nvCxnSpPr>
        <xdr:cNvPr id="16" name="Conector recto de flecha 15">
          <a:extLst>
            <a:ext uri="{FF2B5EF4-FFF2-40B4-BE49-F238E27FC236}">
              <a16:creationId xmlns:a16="http://schemas.microsoft.com/office/drawing/2014/main" id="{00000000-0008-0000-1A00-000010000000}"/>
            </a:ext>
          </a:extLst>
        </xdr:cNvPr>
        <xdr:cNvCxnSpPr>
          <a:stCxn id="8" idx="0"/>
          <a:endCxn id="12" idx="4"/>
        </xdr:cNvCxnSpPr>
      </xdr:nvCxnSpPr>
      <xdr:spPr>
        <a:xfrm flipV="1">
          <a:off x="2163723" y="6699045"/>
          <a:ext cx="171882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597541</xdr:colOff>
      <xdr:row>35</xdr:row>
      <xdr:rowOff>31545</xdr:rowOff>
    </xdr:from>
    <xdr:to>
      <xdr:col>5</xdr:col>
      <xdr:colOff>725694</xdr:colOff>
      <xdr:row>40</xdr:row>
      <xdr:rowOff>88694</xdr:rowOff>
    </xdr:to>
    <xdr:cxnSp macro="">
      <xdr:nvCxnSpPr>
        <xdr:cNvPr id="19" name="Conector recto de flecha 18">
          <a:extLst>
            <a:ext uri="{FF2B5EF4-FFF2-40B4-BE49-F238E27FC236}">
              <a16:creationId xmlns:a16="http://schemas.microsoft.com/office/drawing/2014/main" id="{00000000-0008-0000-1A00-000013000000}"/>
            </a:ext>
          </a:extLst>
        </xdr:cNvPr>
        <xdr:cNvCxnSpPr>
          <a:stCxn id="9" idx="0"/>
          <a:endCxn id="12" idx="4"/>
        </xdr:cNvCxnSpPr>
      </xdr:nvCxnSpPr>
      <xdr:spPr>
        <a:xfrm flipV="1">
          <a:off x="3754398" y="6699045"/>
          <a:ext cx="12815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725694</xdr:colOff>
      <xdr:row>35</xdr:row>
      <xdr:rowOff>31545</xdr:rowOff>
    </xdr:from>
    <xdr:to>
      <xdr:col>7</xdr:col>
      <xdr:colOff>616591</xdr:colOff>
      <xdr:row>40</xdr:row>
      <xdr:rowOff>79169</xdr:rowOff>
    </xdr:to>
    <xdr:cxnSp macro="">
      <xdr:nvCxnSpPr>
        <xdr:cNvPr id="28" name="Conector recto de flecha 27">
          <a:extLst>
            <a:ext uri="{FF2B5EF4-FFF2-40B4-BE49-F238E27FC236}">
              <a16:creationId xmlns:a16="http://schemas.microsoft.com/office/drawing/2014/main" id="{00000000-0008-0000-1A00-00001C000000}"/>
            </a:ext>
          </a:extLst>
        </xdr:cNvPr>
        <xdr:cNvCxnSpPr>
          <a:stCxn id="10" idx="0"/>
          <a:endCxn id="12" idx="4"/>
        </xdr:cNvCxnSpPr>
      </xdr:nvCxnSpPr>
      <xdr:spPr>
        <a:xfrm flipH="1" flipV="1">
          <a:off x="3882551" y="6699045"/>
          <a:ext cx="141489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725694</xdr:colOff>
      <xdr:row>35</xdr:row>
      <xdr:rowOff>31545</xdr:rowOff>
    </xdr:from>
    <xdr:to>
      <xdr:col>9</xdr:col>
      <xdr:colOff>492766</xdr:colOff>
      <xdr:row>40</xdr:row>
      <xdr:rowOff>79169</xdr:rowOff>
    </xdr:to>
    <xdr:cxnSp macro="">
      <xdr:nvCxnSpPr>
        <xdr:cNvPr id="32" name="Conector recto de flecha 31">
          <a:extLst>
            <a:ext uri="{FF2B5EF4-FFF2-40B4-BE49-F238E27FC236}">
              <a16:creationId xmlns:a16="http://schemas.microsoft.com/office/drawing/2014/main" id="{00000000-0008-0000-1A00-000020000000}"/>
            </a:ext>
          </a:extLst>
        </xdr:cNvPr>
        <xdr:cNvCxnSpPr>
          <a:stCxn id="11" idx="0"/>
          <a:endCxn id="12" idx="4"/>
        </xdr:cNvCxnSpPr>
      </xdr:nvCxnSpPr>
      <xdr:spPr>
        <a:xfrm flipH="1" flipV="1">
          <a:off x="3882551" y="6699045"/>
          <a:ext cx="281507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26721</xdr:colOff>
      <xdr:row>40</xdr:row>
      <xdr:rowOff>58759</xdr:rowOff>
    </xdr:from>
    <xdr:to>
      <xdr:col>12</xdr:col>
      <xdr:colOff>531546</xdr:colOff>
      <xdr:row>44</xdr:row>
      <xdr:rowOff>30184</xdr:rowOff>
    </xdr:to>
    <xdr:sp macro="" textlink="">
      <xdr:nvSpPr>
        <xdr:cNvPr id="41" name="Elipse 40">
          <a:extLst>
            <a:ext uri="{FF2B5EF4-FFF2-40B4-BE49-F238E27FC236}">
              <a16:creationId xmlns:a16="http://schemas.microsoft.com/office/drawing/2014/main" id="{00000000-0008-0000-1A00-000029000000}"/>
            </a:ext>
          </a:extLst>
        </xdr:cNvPr>
        <xdr:cNvSpPr/>
      </xdr:nvSpPr>
      <xdr:spPr>
        <a:xfrm>
          <a:off x="7750630" y="767875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1</a:t>
          </a:r>
          <a:endParaRPr lang="es-CO" sz="1200"/>
        </a:p>
      </xdr:txBody>
    </xdr:sp>
    <xdr:clientData/>
  </xdr:twoCellAnchor>
  <xdr:twoCellAnchor>
    <xdr:from>
      <xdr:col>12</xdr:col>
      <xdr:colOff>702996</xdr:colOff>
      <xdr:row>40</xdr:row>
      <xdr:rowOff>77809</xdr:rowOff>
    </xdr:from>
    <xdr:to>
      <xdr:col>14</xdr:col>
      <xdr:colOff>445821</xdr:colOff>
      <xdr:row>44</xdr:row>
      <xdr:rowOff>49234</xdr:rowOff>
    </xdr:to>
    <xdr:sp macro="" textlink="">
      <xdr:nvSpPr>
        <xdr:cNvPr id="42" name="Elipse 41">
          <a:extLst>
            <a:ext uri="{FF2B5EF4-FFF2-40B4-BE49-F238E27FC236}">
              <a16:creationId xmlns:a16="http://schemas.microsoft.com/office/drawing/2014/main" id="{00000000-0008-0000-1A00-00002A000000}"/>
            </a:ext>
          </a:extLst>
        </xdr:cNvPr>
        <xdr:cNvSpPr/>
      </xdr:nvSpPr>
      <xdr:spPr>
        <a:xfrm>
          <a:off x="9188905" y="769780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2</a:t>
          </a:r>
          <a:endParaRPr lang="es-CO" sz="1200"/>
        </a:p>
      </xdr:txBody>
    </xdr:sp>
    <xdr:clientData/>
  </xdr:twoCellAnchor>
  <xdr:twoCellAnchor>
    <xdr:from>
      <xdr:col>15</xdr:col>
      <xdr:colOff>7671</xdr:colOff>
      <xdr:row>40</xdr:row>
      <xdr:rowOff>77809</xdr:rowOff>
    </xdr:from>
    <xdr:to>
      <xdr:col>16</xdr:col>
      <xdr:colOff>512496</xdr:colOff>
      <xdr:row>44</xdr:row>
      <xdr:rowOff>49234</xdr:rowOff>
    </xdr:to>
    <xdr:sp macro="" textlink="">
      <xdr:nvSpPr>
        <xdr:cNvPr id="43" name="Elipse 42">
          <a:extLst>
            <a:ext uri="{FF2B5EF4-FFF2-40B4-BE49-F238E27FC236}">
              <a16:creationId xmlns:a16="http://schemas.microsoft.com/office/drawing/2014/main" id="{00000000-0008-0000-1A00-00002B000000}"/>
            </a:ext>
          </a:extLst>
        </xdr:cNvPr>
        <xdr:cNvSpPr/>
      </xdr:nvSpPr>
      <xdr:spPr>
        <a:xfrm>
          <a:off x="10779580" y="7697809"/>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3</a:t>
          </a:r>
          <a:endParaRPr lang="es-CO" sz="1200"/>
        </a:p>
      </xdr:txBody>
    </xdr:sp>
    <xdr:clientData/>
  </xdr:twoCellAnchor>
  <xdr:twoCellAnchor>
    <xdr:from>
      <xdr:col>17</xdr:col>
      <xdr:colOff>26721</xdr:colOff>
      <xdr:row>40</xdr:row>
      <xdr:rowOff>68284</xdr:rowOff>
    </xdr:from>
    <xdr:to>
      <xdr:col>18</xdr:col>
      <xdr:colOff>531546</xdr:colOff>
      <xdr:row>44</xdr:row>
      <xdr:rowOff>39709</xdr:rowOff>
    </xdr:to>
    <xdr:sp macro="" textlink="">
      <xdr:nvSpPr>
        <xdr:cNvPr id="44" name="Elipse 43">
          <a:extLst>
            <a:ext uri="{FF2B5EF4-FFF2-40B4-BE49-F238E27FC236}">
              <a16:creationId xmlns:a16="http://schemas.microsoft.com/office/drawing/2014/main" id="{00000000-0008-0000-1A00-00002C000000}"/>
            </a:ext>
          </a:extLst>
        </xdr:cNvPr>
        <xdr:cNvSpPr/>
      </xdr:nvSpPr>
      <xdr:spPr>
        <a:xfrm>
          <a:off x="12322630" y="768828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4</a:t>
          </a:r>
          <a:endParaRPr lang="es-CO" sz="1200"/>
        </a:p>
      </xdr:txBody>
    </xdr:sp>
    <xdr:clientData/>
  </xdr:twoCellAnchor>
  <xdr:twoCellAnchor>
    <xdr:from>
      <xdr:col>18</xdr:col>
      <xdr:colOff>664896</xdr:colOff>
      <xdr:row>40</xdr:row>
      <xdr:rowOff>68284</xdr:rowOff>
    </xdr:from>
    <xdr:to>
      <xdr:col>20</xdr:col>
      <xdr:colOff>407721</xdr:colOff>
      <xdr:row>44</xdr:row>
      <xdr:rowOff>39709</xdr:rowOff>
    </xdr:to>
    <xdr:sp macro="" textlink="">
      <xdr:nvSpPr>
        <xdr:cNvPr id="45" name="Elipse 44">
          <a:extLst>
            <a:ext uri="{FF2B5EF4-FFF2-40B4-BE49-F238E27FC236}">
              <a16:creationId xmlns:a16="http://schemas.microsoft.com/office/drawing/2014/main" id="{00000000-0008-0000-1A00-00002D000000}"/>
            </a:ext>
          </a:extLst>
        </xdr:cNvPr>
        <xdr:cNvSpPr/>
      </xdr:nvSpPr>
      <xdr:spPr>
        <a:xfrm>
          <a:off x="13722805" y="7688284"/>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5</a:t>
          </a:r>
          <a:endParaRPr lang="es-CO" sz="1200"/>
        </a:p>
      </xdr:txBody>
    </xdr:sp>
    <xdr:clientData/>
  </xdr:twoCellAnchor>
  <xdr:twoCellAnchor>
    <xdr:from>
      <xdr:col>15</xdr:col>
      <xdr:colOff>52574</xdr:colOff>
      <xdr:row>31</xdr:row>
      <xdr:rowOff>49235</xdr:rowOff>
    </xdr:from>
    <xdr:to>
      <xdr:col>17</xdr:col>
      <xdr:colOff>163286</xdr:colOff>
      <xdr:row>35</xdr:row>
      <xdr:rowOff>20660</xdr:rowOff>
    </xdr:to>
    <xdr:sp macro="" textlink="">
      <xdr:nvSpPr>
        <xdr:cNvPr id="46" name="Elipse 45">
          <a:extLst>
            <a:ext uri="{FF2B5EF4-FFF2-40B4-BE49-F238E27FC236}">
              <a16:creationId xmlns:a16="http://schemas.microsoft.com/office/drawing/2014/main" id="{00000000-0008-0000-1A00-00002E000000}"/>
            </a:ext>
          </a:extLst>
        </xdr:cNvPr>
        <xdr:cNvSpPr/>
      </xdr:nvSpPr>
      <xdr:spPr>
        <a:xfrm>
          <a:off x="10829431" y="5954735"/>
          <a:ext cx="1634712"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Municipio</a:t>
          </a:r>
          <a:r>
            <a:rPr lang="es-CO" sz="1200" baseline="0"/>
            <a:t> / Provincia 2</a:t>
          </a:r>
          <a:endParaRPr lang="es-CO" sz="1200"/>
        </a:p>
      </xdr:txBody>
    </xdr:sp>
    <xdr:clientData/>
  </xdr:twoCellAnchor>
  <xdr:twoCellAnchor>
    <xdr:from>
      <xdr:col>11</xdr:col>
      <xdr:colOff>660134</xdr:colOff>
      <xdr:row>35</xdr:row>
      <xdr:rowOff>20660</xdr:rowOff>
    </xdr:from>
    <xdr:to>
      <xdr:col>16</xdr:col>
      <xdr:colOff>107930</xdr:colOff>
      <xdr:row>40</xdr:row>
      <xdr:rowOff>58759</xdr:rowOff>
    </xdr:to>
    <xdr:cxnSp macro="">
      <xdr:nvCxnSpPr>
        <xdr:cNvPr id="47" name="Conector recto de flecha 46">
          <a:extLst>
            <a:ext uri="{FF2B5EF4-FFF2-40B4-BE49-F238E27FC236}">
              <a16:creationId xmlns:a16="http://schemas.microsoft.com/office/drawing/2014/main" id="{00000000-0008-0000-1A00-00002F000000}"/>
            </a:ext>
          </a:extLst>
        </xdr:cNvPr>
        <xdr:cNvCxnSpPr>
          <a:stCxn id="41" idx="0"/>
          <a:endCxn id="46" idx="4"/>
        </xdr:cNvCxnSpPr>
      </xdr:nvCxnSpPr>
      <xdr:spPr>
        <a:xfrm flipV="1">
          <a:off x="8388991" y="6688160"/>
          <a:ext cx="3257796"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574409</xdr:colOff>
      <xdr:row>35</xdr:row>
      <xdr:rowOff>20660</xdr:rowOff>
    </xdr:from>
    <xdr:to>
      <xdr:col>16</xdr:col>
      <xdr:colOff>107930</xdr:colOff>
      <xdr:row>40</xdr:row>
      <xdr:rowOff>77809</xdr:rowOff>
    </xdr:to>
    <xdr:cxnSp macro="">
      <xdr:nvCxnSpPr>
        <xdr:cNvPr id="48" name="Conector recto de flecha 47">
          <a:extLst>
            <a:ext uri="{FF2B5EF4-FFF2-40B4-BE49-F238E27FC236}">
              <a16:creationId xmlns:a16="http://schemas.microsoft.com/office/drawing/2014/main" id="{00000000-0008-0000-1A00-000030000000}"/>
            </a:ext>
          </a:extLst>
        </xdr:cNvPr>
        <xdr:cNvCxnSpPr>
          <a:stCxn id="42" idx="0"/>
          <a:endCxn id="46" idx="4"/>
        </xdr:cNvCxnSpPr>
      </xdr:nvCxnSpPr>
      <xdr:spPr>
        <a:xfrm flipV="1">
          <a:off x="9827266" y="6688160"/>
          <a:ext cx="1819521"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641084</xdr:colOff>
      <xdr:row>35</xdr:row>
      <xdr:rowOff>20660</xdr:rowOff>
    </xdr:from>
    <xdr:to>
      <xdr:col>16</xdr:col>
      <xdr:colOff>107930</xdr:colOff>
      <xdr:row>40</xdr:row>
      <xdr:rowOff>77809</xdr:rowOff>
    </xdr:to>
    <xdr:cxnSp macro="">
      <xdr:nvCxnSpPr>
        <xdr:cNvPr id="49" name="Conector recto de flecha 48">
          <a:extLst>
            <a:ext uri="{FF2B5EF4-FFF2-40B4-BE49-F238E27FC236}">
              <a16:creationId xmlns:a16="http://schemas.microsoft.com/office/drawing/2014/main" id="{00000000-0008-0000-1A00-000031000000}"/>
            </a:ext>
          </a:extLst>
        </xdr:cNvPr>
        <xdr:cNvCxnSpPr>
          <a:stCxn id="43" idx="0"/>
          <a:endCxn id="46" idx="4"/>
        </xdr:cNvCxnSpPr>
      </xdr:nvCxnSpPr>
      <xdr:spPr>
        <a:xfrm flipV="1">
          <a:off x="11417941" y="6688160"/>
          <a:ext cx="228846"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107930</xdr:colOff>
      <xdr:row>35</xdr:row>
      <xdr:rowOff>20660</xdr:rowOff>
    </xdr:from>
    <xdr:to>
      <xdr:col>17</xdr:col>
      <xdr:colOff>660134</xdr:colOff>
      <xdr:row>40</xdr:row>
      <xdr:rowOff>68284</xdr:rowOff>
    </xdr:to>
    <xdr:cxnSp macro="">
      <xdr:nvCxnSpPr>
        <xdr:cNvPr id="50" name="Conector recto de flecha 49">
          <a:extLst>
            <a:ext uri="{FF2B5EF4-FFF2-40B4-BE49-F238E27FC236}">
              <a16:creationId xmlns:a16="http://schemas.microsoft.com/office/drawing/2014/main" id="{00000000-0008-0000-1A00-000032000000}"/>
            </a:ext>
          </a:extLst>
        </xdr:cNvPr>
        <xdr:cNvCxnSpPr>
          <a:stCxn id="44" idx="0"/>
          <a:endCxn id="46" idx="4"/>
        </xdr:cNvCxnSpPr>
      </xdr:nvCxnSpPr>
      <xdr:spPr>
        <a:xfrm flipH="1" flipV="1">
          <a:off x="11646787" y="6688160"/>
          <a:ext cx="1314204"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107930</xdr:colOff>
      <xdr:row>35</xdr:row>
      <xdr:rowOff>20660</xdr:rowOff>
    </xdr:from>
    <xdr:to>
      <xdr:col>19</xdr:col>
      <xdr:colOff>536309</xdr:colOff>
      <xdr:row>40</xdr:row>
      <xdr:rowOff>68284</xdr:rowOff>
    </xdr:to>
    <xdr:cxnSp macro="">
      <xdr:nvCxnSpPr>
        <xdr:cNvPr id="51" name="Conector recto de flecha 50">
          <a:extLst>
            <a:ext uri="{FF2B5EF4-FFF2-40B4-BE49-F238E27FC236}">
              <a16:creationId xmlns:a16="http://schemas.microsoft.com/office/drawing/2014/main" id="{00000000-0008-0000-1A00-000033000000}"/>
            </a:ext>
          </a:extLst>
        </xdr:cNvPr>
        <xdr:cNvCxnSpPr>
          <a:stCxn id="45" idx="0"/>
          <a:endCxn id="46" idx="4"/>
        </xdr:cNvCxnSpPr>
      </xdr:nvCxnSpPr>
      <xdr:spPr>
        <a:xfrm flipH="1" flipV="1">
          <a:off x="11646787" y="6688160"/>
          <a:ext cx="2714379"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629394</xdr:colOff>
      <xdr:row>40</xdr:row>
      <xdr:rowOff>37977</xdr:rowOff>
    </xdr:from>
    <xdr:to>
      <xdr:col>22</xdr:col>
      <xdr:colOff>372219</xdr:colOff>
      <xdr:row>44</xdr:row>
      <xdr:rowOff>9402</xdr:rowOff>
    </xdr:to>
    <xdr:sp macro="" textlink="">
      <xdr:nvSpPr>
        <xdr:cNvPr id="52" name="Elipse 51">
          <a:extLst>
            <a:ext uri="{FF2B5EF4-FFF2-40B4-BE49-F238E27FC236}">
              <a16:creationId xmlns:a16="http://schemas.microsoft.com/office/drawing/2014/main" id="{00000000-0008-0000-1A00-000034000000}"/>
            </a:ext>
          </a:extLst>
        </xdr:cNvPr>
        <xdr:cNvSpPr/>
      </xdr:nvSpPr>
      <xdr:spPr>
        <a:xfrm>
          <a:off x="15211303" y="765797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1</a:t>
          </a:r>
          <a:endParaRPr lang="es-CO" sz="1200"/>
        </a:p>
      </xdr:txBody>
    </xdr:sp>
    <xdr:clientData/>
  </xdr:twoCellAnchor>
  <xdr:twoCellAnchor>
    <xdr:from>
      <xdr:col>22</xdr:col>
      <xdr:colOff>543669</xdr:colOff>
      <xdr:row>40</xdr:row>
      <xdr:rowOff>57027</xdr:rowOff>
    </xdr:from>
    <xdr:to>
      <xdr:col>24</xdr:col>
      <xdr:colOff>286494</xdr:colOff>
      <xdr:row>44</xdr:row>
      <xdr:rowOff>28452</xdr:rowOff>
    </xdr:to>
    <xdr:sp macro="" textlink="">
      <xdr:nvSpPr>
        <xdr:cNvPr id="53" name="Elipse 52">
          <a:extLst>
            <a:ext uri="{FF2B5EF4-FFF2-40B4-BE49-F238E27FC236}">
              <a16:creationId xmlns:a16="http://schemas.microsoft.com/office/drawing/2014/main" id="{00000000-0008-0000-1A00-000035000000}"/>
            </a:ext>
          </a:extLst>
        </xdr:cNvPr>
        <xdr:cNvSpPr/>
      </xdr:nvSpPr>
      <xdr:spPr>
        <a:xfrm>
          <a:off x="16649578" y="767702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2</a:t>
          </a:r>
          <a:endParaRPr lang="es-CO" sz="1200"/>
        </a:p>
      </xdr:txBody>
    </xdr:sp>
    <xdr:clientData/>
  </xdr:twoCellAnchor>
  <xdr:twoCellAnchor>
    <xdr:from>
      <xdr:col>24</xdr:col>
      <xdr:colOff>610344</xdr:colOff>
      <xdr:row>40</xdr:row>
      <xdr:rowOff>57027</xdr:rowOff>
    </xdr:from>
    <xdr:to>
      <xdr:col>26</xdr:col>
      <xdr:colOff>353169</xdr:colOff>
      <xdr:row>44</xdr:row>
      <xdr:rowOff>28452</xdr:rowOff>
    </xdr:to>
    <xdr:sp macro="" textlink="">
      <xdr:nvSpPr>
        <xdr:cNvPr id="54" name="Elipse 53">
          <a:extLst>
            <a:ext uri="{FF2B5EF4-FFF2-40B4-BE49-F238E27FC236}">
              <a16:creationId xmlns:a16="http://schemas.microsoft.com/office/drawing/2014/main" id="{00000000-0008-0000-1A00-000036000000}"/>
            </a:ext>
          </a:extLst>
        </xdr:cNvPr>
        <xdr:cNvSpPr/>
      </xdr:nvSpPr>
      <xdr:spPr>
        <a:xfrm>
          <a:off x="18240253" y="7677027"/>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3</a:t>
          </a:r>
          <a:endParaRPr lang="es-CO" sz="1200"/>
        </a:p>
      </xdr:txBody>
    </xdr:sp>
    <xdr:clientData/>
  </xdr:twoCellAnchor>
  <xdr:twoCellAnchor>
    <xdr:from>
      <xdr:col>26</xdr:col>
      <xdr:colOff>629394</xdr:colOff>
      <xdr:row>40</xdr:row>
      <xdr:rowOff>47502</xdr:rowOff>
    </xdr:from>
    <xdr:to>
      <xdr:col>28</xdr:col>
      <xdr:colOff>372219</xdr:colOff>
      <xdr:row>44</xdr:row>
      <xdr:rowOff>18927</xdr:rowOff>
    </xdr:to>
    <xdr:sp macro="" textlink="">
      <xdr:nvSpPr>
        <xdr:cNvPr id="55" name="Elipse 54">
          <a:extLst>
            <a:ext uri="{FF2B5EF4-FFF2-40B4-BE49-F238E27FC236}">
              <a16:creationId xmlns:a16="http://schemas.microsoft.com/office/drawing/2014/main" id="{00000000-0008-0000-1A00-000037000000}"/>
            </a:ext>
          </a:extLst>
        </xdr:cNvPr>
        <xdr:cNvSpPr/>
      </xdr:nvSpPr>
      <xdr:spPr>
        <a:xfrm>
          <a:off x="19783303" y="7667502"/>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4</a:t>
          </a:r>
          <a:endParaRPr lang="es-CO" sz="1200"/>
        </a:p>
      </xdr:txBody>
    </xdr:sp>
    <xdr:clientData/>
  </xdr:twoCellAnchor>
  <xdr:twoCellAnchor>
    <xdr:from>
      <xdr:col>28</xdr:col>
      <xdr:colOff>505569</xdr:colOff>
      <xdr:row>40</xdr:row>
      <xdr:rowOff>47502</xdr:rowOff>
    </xdr:from>
    <xdr:to>
      <xdr:col>30</xdr:col>
      <xdr:colOff>248394</xdr:colOff>
      <xdr:row>44</xdr:row>
      <xdr:rowOff>18927</xdr:rowOff>
    </xdr:to>
    <xdr:sp macro="" textlink="">
      <xdr:nvSpPr>
        <xdr:cNvPr id="56" name="Elipse 55">
          <a:extLst>
            <a:ext uri="{FF2B5EF4-FFF2-40B4-BE49-F238E27FC236}">
              <a16:creationId xmlns:a16="http://schemas.microsoft.com/office/drawing/2014/main" id="{00000000-0008-0000-1A00-000038000000}"/>
            </a:ext>
          </a:extLst>
        </xdr:cNvPr>
        <xdr:cNvSpPr/>
      </xdr:nvSpPr>
      <xdr:spPr>
        <a:xfrm>
          <a:off x="21183478" y="7667502"/>
          <a:ext cx="1266825"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a:solidFill>
                <a:schemeClr val="lt1"/>
              </a:solidFill>
              <a:effectLst/>
              <a:latin typeface="+mn-lt"/>
              <a:ea typeface="+mn-ea"/>
              <a:cs typeface="+mn-cs"/>
            </a:rPr>
            <a:t>Lab </a:t>
          </a:r>
          <a:r>
            <a:rPr lang="es-CO" sz="1100" baseline="0">
              <a:solidFill>
                <a:schemeClr val="lt1"/>
              </a:solidFill>
              <a:effectLst/>
              <a:latin typeface="+mn-lt"/>
              <a:ea typeface="+mn-ea"/>
              <a:cs typeface="+mn-cs"/>
            </a:rPr>
            <a:t>clinico </a:t>
          </a:r>
          <a:r>
            <a:rPr lang="es-CO" sz="1200" baseline="0"/>
            <a:t>5</a:t>
          </a:r>
          <a:endParaRPr lang="es-CO" sz="1200"/>
        </a:p>
      </xdr:txBody>
    </xdr:sp>
    <xdr:clientData/>
  </xdr:twoCellAnchor>
  <xdr:twoCellAnchor>
    <xdr:from>
      <xdr:col>24</xdr:col>
      <xdr:colOff>655247</xdr:colOff>
      <xdr:row>31</xdr:row>
      <xdr:rowOff>28453</xdr:rowOff>
    </xdr:from>
    <xdr:to>
      <xdr:col>26</xdr:col>
      <xdr:colOff>530679</xdr:colOff>
      <xdr:row>34</xdr:row>
      <xdr:rowOff>190378</xdr:rowOff>
    </xdr:to>
    <xdr:sp macro="" textlink="">
      <xdr:nvSpPr>
        <xdr:cNvPr id="57" name="Elipse 56">
          <a:extLst>
            <a:ext uri="{FF2B5EF4-FFF2-40B4-BE49-F238E27FC236}">
              <a16:creationId xmlns:a16="http://schemas.microsoft.com/office/drawing/2014/main" id="{00000000-0008-0000-1A00-000039000000}"/>
            </a:ext>
          </a:extLst>
        </xdr:cNvPr>
        <xdr:cNvSpPr/>
      </xdr:nvSpPr>
      <xdr:spPr>
        <a:xfrm>
          <a:off x="18290104" y="5933953"/>
          <a:ext cx="1399432" cy="733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t>Municipio / Provincia</a:t>
          </a:r>
          <a:r>
            <a:rPr lang="es-CO" sz="1200" baseline="0"/>
            <a:t>  3</a:t>
          </a:r>
          <a:endParaRPr lang="es-CO" sz="1200"/>
        </a:p>
      </xdr:txBody>
    </xdr:sp>
    <xdr:clientData/>
  </xdr:twoCellAnchor>
  <xdr:twoCellAnchor>
    <xdr:from>
      <xdr:col>21</xdr:col>
      <xdr:colOff>500807</xdr:colOff>
      <xdr:row>34</xdr:row>
      <xdr:rowOff>190378</xdr:rowOff>
    </xdr:from>
    <xdr:to>
      <xdr:col>25</xdr:col>
      <xdr:colOff>592963</xdr:colOff>
      <xdr:row>40</xdr:row>
      <xdr:rowOff>37977</xdr:rowOff>
    </xdr:to>
    <xdr:cxnSp macro="">
      <xdr:nvCxnSpPr>
        <xdr:cNvPr id="58" name="Conector recto de flecha 57">
          <a:extLst>
            <a:ext uri="{FF2B5EF4-FFF2-40B4-BE49-F238E27FC236}">
              <a16:creationId xmlns:a16="http://schemas.microsoft.com/office/drawing/2014/main" id="{00000000-0008-0000-1A00-00003A000000}"/>
            </a:ext>
          </a:extLst>
        </xdr:cNvPr>
        <xdr:cNvCxnSpPr>
          <a:stCxn id="52" idx="0"/>
          <a:endCxn id="57" idx="4"/>
        </xdr:cNvCxnSpPr>
      </xdr:nvCxnSpPr>
      <xdr:spPr>
        <a:xfrm flipV="1">
          <a:off x="15849664" y="6667378"/>
          <a:ext cx="3140156" cy="9905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415082</xdr:colOff>
      <xdr:row>34</xdr:row>
      <xdr:rowOff>190378</xdr:rowOff>
    </xdr:from>
    <xdr:to>
      <xdr:col>25</xdr:col>
      <xdr:colOff>592963</xdr:colOff>
      <xdr:row>40</xdr:row>
      <xdr:rowOff>57027</xdr:rowOff>
    </xdr:to>
    <xdr:cxnSp macro="">
      <xdr:nvCxnSpPr>
        <xdr:cNvPr id="59" name="Conector recto de flecha 58">
          <a:extLst>
            <a:ext uri="{FF2B5EF4-FFF2-40B4-BE49-F238E27FC236}">
              <a16:creationId xmlns:a16="http://schemas.microsoft.com/office/drawing/2014/main" id="{00000000-0008-0000-1A00-00003B000000}"/>
            </a:ext>
          </a:extLst>
        </xdr:cNvPr>
        <xdr:cNvCxnSpPr>
          <a:stCxn id="53" idx="0"/>
          <a:endCxn id="57" idx="4"/>
        </xdr:cNvCxnSpPr>
      </xdr:nvCxnSpPr>
      <xdr:spPr>
        <a:xfrm flipV="1">
          <a:off x="17287939" y="6667378"/>
          <a:ext cx="1701881"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481757</xdr:colOff>
      <xdr:row>34</xdr:row>
      <xdr:rowOff>190378</xdr:rowOff>
    </xdr:from>
    <xdr:to>
      <xdr:col>25</xdr:col>
      <xdr:colOff>592963</xdr:colOff>
      <xdr:row>40</xdr:row>
      <xdr:rowOff>57027</xdr:rowOff>
    </xdr:to>
    <xdr:cxnSp macro="">
      <xdr:nvCxnSpPr>
        <xdr:cNvPr id="60" name="Conector recto de flecha 59">
          <a:extLst>
            <a:ext uri="{FF2B5EF4-FFF2-40B4-BE49-F238E27FC236}">
              <a16:creationId xmlns:a16="http://schemas.microsoft.com/office/drawing/2014/main" id="{00000000-0008-0000-1A00-00003C000000}"/>
            </a:ext>
          </a:extLst>
        </xdr:cNvPr>
        <xdr:cNvCxnSpPr>
          <a:stCxn id="54" idx="0"/>
          <a:endCxn id="57" idx="4"/>
        </xdr:cNvCxnSpPr>
      </xdr:nvCxnSpPr>
      <xdr:spPr>
        <a:xfrm flipV="1">
          <a:off x="18878614" y="6667378"/>
          <a:ext cx="111206"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592963</xdr:colOff>
      <xdr:row>34</xdr:row>
      <xdr:rowOff>190378</xdr:rowOff>
    </xdr:from>
    <xdr:to>
      <xdr:col>27</xdr:col>
      <xdr:colOff>500807</xdr:colOff>
      <xdr:row>40</xdr:row>
      <xdr:rowOff>47502</xdr:rowOff>
    </xdr:to>
    <xdr:cxnSp macro="">
      <xdr:nvCxnSpPr>
        <xdr:cNvPr id="61" name="Conector recto de flecha 60">
          <a:extLst>
            <a:ext uri="{FF2B5EF4-FFF2-40B4-BE49-F238E27FC236}">
              <a16:creationId xmlns:a16="http://schemas.microsoft.com/office/drawing/2014/main" id="{00000000-0008-0000-1A00-00003D000000}"/>
            </a:ext>
          </a:extLst>
        </xdr:cNvPr>
        <xdr:cNvCxnSpPr>
          <a:stCxn id="55" idx="0"/>
          <a:endCxn id="57" idx="4"/>
        </xdr:cNvCxnSpPr>
      </xdr:nvCxnSpPr>
      <xdr:spPr>
        <a:xfrm flipH="1" flipV="1">
          <a:off x="18989820" y="6667378"/>
          <a:ext cx="1431844"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592963</xdr:colOff>
      <xdr:row>34</xdr:row>
      <xdr:rowOff>190378</xdr:rowOff>
    </xdr:from>
    <xdr:to>
      <xdr:col>29</xdr:col>
      <xdr:colOff>376982</xdr:colOff>
      <xdr:row>40</xdr:row>
      <xdr:rowOff>47502</xdr:rowOff>
    </xdr:to>
    <xdr:cxnSp macro="">
      <xdr:nvCxnSpPr>
        <xdr:cNvPr id="62" name="Conector recto de flecha 61">
          <a:extLst>
            <a:ext uri="{FF2B5EF4-FFF2-40B4-BE49-F238E27FC236}">
              <a16:creationId xmlns:a16="http://schemas.microsoft.com/office/drawing/2014/main" id="{00000000-0008-0000-1A00-00003E000000}"/>
            </a:ext>
          </a:extLst>
        </xdr:cNvPr>
        <xdr:cNvCxnSpPr>
          <a:stCxn id="56" idx="0"/>
          <a:endCxn id="57" idx="4"/>
        </xdr:cNvCxnSpPr>
      </xdr:nvCxnSpPr>
      <xdr:spPr>
        <a:xfrm flipH="1" flipV="1">
          <a:off x="18989820" y="6667378"/>
          <a:ext cx="2832019"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34638</xdr:colOff>
      <xdr:row>15</xdr:row>
      <xdr:rowOff>155863</xdr:rowOff>
    </xdr:from>
    <xdr:to>
      <xdr:col>17</xdr:col>
      <xdr:colOff>658092</xdr:colOff>
      <xdr:row>19</xdr:row>
      <xdr:rowOff>127288</xdr:rowOff>
    </xdr:to>
    <xdr:sp macro="" textlink="">
      <xdr:nvSpPr>
        <xdr:cNvPr id="74" name="Elipse 73">
          <a:extLst>
            <a:ext uri="{FF2B5EF4-FFF2-40B4-BE49-F238E27FC236}">
              <a16:creationId xmlns:a16="http://schemas.microsoft.com/office/drawing/2014/main" id="{00000000-0008-0000-1A00-00004A000000}"/>
            </a:ext>
          </a:extLst>
        </xdr:cNvPr>
        <xdr:cNvSpPr/>
      </xdr:nvSpPr>
      <xdr:spPr>
        <a:xfrm>
          <a:off x="10044547" y="3013363"/>
          <a:ext cx="2909454" cy="733425"/>
        </a:xfrm>
        <a:prstGeom prst="ellipse">
          <a:avLst/>
        </a:prstGeom>
        <a:solidFill>
          <a:srgbClr val="00B0F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t>Departamento</a:t>
          </a:r>
        </a:p>
      </xdr:txBody>
    </xdr:sp>
    <xdr:clientData/>
  </xdr:twoCellAnchor>
  <xdr:twoCellAnchor>
    <xdr:from>
      <xdr:col>6</xdr:col>
      <xdr:colOff>470451</xdr:colOff>
      <xdr:row>19</xdr:row>
      <xdr:rowOff>127288</xdr:rowOff>
    </xdr:from>
    <xdr:to>
      <xdr:col>15</xdr:col>
      <xdr:colOff>727365</xdr:colOff>
      <xdr:row>31</xdr:row>
      <xdr:rowOff>167528</xdr:rowOff>
    </xdr:to>
    <xdr:cxnSp macro="">
      <xdr:nvCxnSpPr>
        <xdr:cNvPr id="76" name="Conector recto de flecha 75">
          <a:extLst>
            <a:ext uri="{FF2B5EF4-FFF2-40B4-BE49-F238E27FC236}">
              <a16:creationId xmlns:a16="http://schemas.microsoft.com/office/drawing/2014/main" id="{00000000-0008-0000-1A00-00004C000000}"/>
            </a:ext>
          </a:extLst>
        </xdr:cNvPr>
        <xdr:cNvCxnSpPr>
          <a:stCxn id="12" idx="7"/>
          <a:endCxn id="74" idx="4"/>
        </xdr:cNvCxnSpPr>
      </xdr:nvCxnSpPr>
      <xdr:spPr>
        <a:xfrm flipV="1">
          <a:off x="4389308" y="3746788"/>
          <a:ext cx="7114914" cy="23262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727365</xdr:colOff>
      <xdr:row>19</xdr:row>
      <xdr:rowOff>127288</xdr:rowOff>
    </xdr:from>
    <xdr:to>
      <xdr:col>16</xdr:col>
      <xdr:colOff>107930</xdr:colOff>
      <xdr:row>31</xdr:row>
      <xdr:rowOff>49235</xdr:rowOff>
    </xdr:to>
    <xdr:cxnSp macro="">
      <xdr:nvCxnSpPr>
        <xdr:cNvPr id="77" name="Conector recto de flecha 76">
          <a:extLst>
            <a:ext uri="{FF2B5EF4-FFF2-40B4-BE49-F238E27FC236}">
              <a16:creationId xmlns:a16="http://schemas.microsoft.com/office/drawing/2014/main" id="{00000000-0008-0000-1A00-00004D000000}"/>
            </a:ext>
          </a:extLst>
        </xdr:cNvPr>
        <xdr:cNvCxnSpPr>
          <a:stCxn id="46" idx="0"/>
          <a:endCxn id="74" idx="4"/>
        </xdr:cNvCxnSpPr>
      </xdr:nvCxnSpPr>
      <xdr:spPr>
        <a:xfrm flipH="1" flipV="1">
          <a:off x="11504222" y="3746788"/>
          <a:ext cx="142565" cy="220794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727365</xdr:colOff>
      <xdr:row>19</xdr:row>
      <xdr:rowOff>127288</xdr:rowOff>
    </xdr:from>
    <xdr:to>
      <xdr:col>25</xdr:col>
      <xdr:colOff>592963</xdr:colOff>
      <xdr:row>31</xdr:row>
      <xdr:rowOff>28453</xdr:rowOff>
    </xdr:to>
    <xdr:cxnSp macro="">
      <xdr:nvCxnSpPr>
        <xdr:cNvPr id="81" name="Conector recto de flecha 80">
          <a:extLst>
            <a:ext uri="{FF2B5EF4-FFF2-40B4-BE49-F238E27FC236}">
              <a16:creationId xmlns:a16="http://schemas.microsoft.com/office/drawing/2014/main" id="{00000000-0008-0000-1A00-000051000000}"/>
            </a:ext>
          </a:extLst>
        </xdr:cNvPr>
        <xdr:cNvCxnSpPr>
          <a:stCxn id="57" idx="0"/>
          <a:endCxn id="74" idx="4"/>
        </xdr:cNvCxnSpPr>
      </xdr:nvCxnSpPr>
      <xdr:spPr>
        <a:xfrm flipH="1" flipV="1">
          <a:off x="11504222" y="3746788"/>
          <a:ext cx="7485598" cy="218716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408711</xdr:colOff>
      <xdr:row>3</xdr:row>
      <xdr:rowOff>38099</xdr:rowOff>
    </xdr:from>
    <xdr:to>
      <xdr:col>33</xdr:col>
      <xdr:colOff>270165</xdr:colOff>
      <xdr:row>7</xdr:row>
      <xdr:rowOff>9524</xdr:rowOff>
    </xdr:to>
    <xdr:sp macro="" textlink="">
      <xdr:nvSpPr>
        <xdr:cNvPr id="96" name="Elipse 95">
          <a:extLst>
            <a:ext uri="{FF2B5EF4-FFF2-40B4-BE49-F238E27FC236}">
              <a16:creationId xmlns:a16="http://schemas.microsoft.com/office/drawing/2014/main" id="{00000000-0008-0000-1A00-000060000000}"/>
            </a:ext>
          </a:extLst>
        </xdr:cNvPr>
        <xdr:cNvSpPr/>
      </xdr:nvSpPr>
      <xdr:spPr>
        <a:xfrm>
          <a:off x="21859011" y="609599"/>
          <a:ext cx="2909454" cy="733425"/>
        </a:xfrm>
        <a:prstGeom prst="ellipse">
          <a:avLst/>
        </a:prstGeom>
        <a:solidFill>
          <a:srgbClr val="92D05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t>LRN</a:t>
          </a:r>
        </a:p>
      </xdr:txBody>
    </xdr:sp>
    <xdr:clientData/>
  </xdr:twoCellAnchor>
  <xdr:twoCellAnchor>
    <xdr:from>
      <xdr:col>15</xdr:col>
      <xdr:colOff>727365</xdr:colOff>
      <xdr:row>7</xdr:row>
      <xdr:rowOff>9524</xdr:rowOff>
    </xdr:from>
    <xdr:to>
      <xdr:col>31</xdr:col>
      <xdr:colOff>339438</xdr:colOff>
      <xdr:row>15</xdr:row>
      <xdr:rowOff>155863</xdr:rowOff>
    </xdr:to>
    <xdr:cxnSp macro="">
      <xdr:nvCxnSpPr>
        <xdr:cNvPr id="97" name="Conector recto de flecha 96">
          <a:extLst>
            <a:ext uri="{FF2B5EF4-FFF2-40B4-BE49-F238E27FC236}">
              <a16:creationId xmlns:a16="http://schemas.microsoft.com/office/drawing/2014/main" id="{00000000-0008-0000-1A00-000061000000}"/>
            </a:ext>
          </a:extLst>
        </xdr:cNvPr>
        <xdr:cNvCxnSpPr>
          <a:stCxn id="74" idx="0"/>
          <a:endCxn id="96" idx="4"/>
        </xdr:cNvCxnSpPr>
      </xdr:nvCxnSpPr>
      <xdr:spPr>
        <a:xfrm flipV="1">
          <a:off x="11509665" y="1343024"/>
          <a:ext cx="11804073" cy="167033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48987</xdr:colOff>
      <xdr:row>40</xdr:row>
      <xdr:rowOff>107745</xdr:rowOff>
    </xdr:from>
    <xdr:to>
      <xdr:col>33</xdr:col>
      <xdr:colOff>304800</xdr:colOff>
      <xdr:row>44</xdr:row>
      <xdr:rowOff>76201</xdr:rowOff>
    </xdr:to>
    <xdr:sp macro="" textlink="">
      <xdr:nvSpPr>
        <xdr:cNvPr id="102" name="Elipse 101">
          <a:extLst>
            <a:ext uri="{FF2B5EF4-FFF2-40B4-BE49-F238E27FC236}">
              <a16:creationId xmlns:a16="http://schemas.microsoft.com/office/drawing/2014/main" id="{00000000-0008-0000-1A00-000066000000}"/>
            </a:ext>
          </a:extLst>
        </xdr:cNvPr>
        <xdr:cNvSpPr/>
      </xdr:nvSpPr>
      <xdr:spPr>
        <a:xfrm>
          <a:off x="23023287" y="7727745"/>
          <a:ext cx="1779813"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Lab clinico  1</a:t>
          </a:r>
        </a:p>
      </xdr:txBody>
    </xdr:sp>
    <xdr:clientData/>
  </xdr:twoCellAnchor>
  <xdr:twoCellAnchor>
    <xdr:from>
      <xdr:col>33</xdr:col>
      <xdr:colOff>621353</xdr:colOff>
      <xdr:row>40</xdr:row>
      <xdr:rowOff>126794</xdr:rowOff>
    </xdr:from>
    <xdr:to>
      <xdr:col>35</xdr:col>
      <xdr:colOff>435429</xdr:colOff>
      <xdr:row>44</xdr:row>
      <xdr:rowOff>98219</xdr:rowOff>
    </xdr:to>
    <xdr:sp macro="" textlink="">
      <xdr:nvSpPr>
        <xdr:cNvPr id="103" name="Elipse 102">
          <a:extLst>
            <a:ext uri="{FF2B5EF4-FFF2-40B4-BE49-F238E27FC236}">
              <a16:creationId xmlns:a16="http://schemas.microsoft.com/office/drawing/2014/main" id="{00000000-0008-0000-1A00-000067000000}"/>
            </a:ext>
          </a:extLst>
        </xdr:cNvPr>
        <xdr:cNvSpPr/>
      </xdr:nvSpPr>
      <xdr:spPr>
        <a:xfrm>
          <a:off x="25114210" y="7746794"/>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2</a:t>
          </a:r>
        </a:p>
      </xdr:txBody>
    </xdr:sp>
    <xdr:clientData/>
  </xdr:twoCellAnchor>
  <xdr:twoCellAnchor>
    <xdr:from>
      <xdr:col>35</xdr:col>
      <xdr:colOff>688028</xdr:colOff>
      <xdr:row>40</xdr:row>
      <xdr:rowOff>126794</xdr:rowOff>
    </xdr:from>
    <xdr:to>
      <xdr:col>37</xdr:col>
      <xdr:colOff>430853</xdr:colOff>
      <xdr:row>44</xdr:row>
      <xdr:rowOff>98219</xdr:rowOff>
    </xdr:to>
    <xdr:sp macro="" textlink="">
      <xdr:nvSpPr>
        <xdr:cNvPr id="104" name="Elipse 103">
          <a:extLst>
            <a:ext uri="{FF2B5EF4-FFF2-40B4-BE49-F238E27FC236}">
              <a16:creationId xmlns:a16="http://schemas.microsoft.com/office/drawing/2014/main" id="{00000000-0008-0000-1A00-000068000000}"/>
            </a:ext>
          </a:extLst>
        </xdr:cNvPr>
        <xdr:cNvSpPr/>
      </xdr:nvSpPr>
      <xdr:spPr>
        <a:xfrm>
          <a:off x="26710328" y="7746794"/>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3</a:t>
          </a:r>
        </a:p>
      </xdr:txBody>
    </xdr:sp>
    <xdr:clientData/>
  </xdr:twoCellAnchor>
  <xdr:twoCellAnchor>
    <xdr:from>
      <xdr:col>37</xdr:col>
      <xdr:colOff>707078</xdr:colOff>
      <xdr:row>40</xdr:row>
      <xdr:rowOff>117269</xdr:rowOff>
    </xdr:from>
    <xdr:to>
      <xdr:col>39</xdr:col>
      <xdr:colOff>449903</xdr:colOff>
      <xdr:row>44</xdr:row>
      <xdr:rowOff>88694</xdr:rowOff>
    </xdr:to>
    <xdr:sp macro="" textlink="">
      <xdr:nvSpPr>
        <xdr:cNvPr id="105" name="Elipse 104">
          <a:extLst>
            <a:ext uri="{FF2B5EF4-FFF2-40B4-BE49-F238E27FC236}">
              <a16:creationId xmlns:a16="http://schemas.microsoft.com/office/drawing/2014/main" id="{00000000-0008-0000-1A00-000069000000}"/>
            </a:ext>
          </a:extLst>
        </xdr:cNvPr>
        <xdr:cNvSpPr/>
      </xdr:nvSpPr>
      <xdr:spPr>
        <a:xfrm>
          <a:off x="28253378" y="7737269"/>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4</a:t>
          </a:r>
        </a:p>
      </xdr:txBody>
    </xdr:sp>
    <xdr:clientData/>
  </xdr:twoCellAnchor>
  <xdr:twoCellAnchor>
    <xdr:from>
      <xdr:col>39</xdr:col>
      <xdr:colOff>583253</xdr:colOff>
      <xdr:row>40</xdr:row>
      <xdr:rowOff>117269</xdr:rowOff>
    </xdr:from>
    <xdr:to>
      <xdr:col>41</xdr:col>
      <xdr:colOff>326078</xdr:colOff>
      <xdr:row>44</xdr:row>
      <xdr:rowOff>88694</xdr:rowOff>
    </xdr:to>
    <xdr:sp macro="" textlink="">
      <xdr:nvSpPr>
        <xdr:cNvPr id="106" name="Elipse 105">
          <a:extLst>
            <a:ext uri="{FF2B5EF4-FFF2-40B4-BE49-F238E27FC236}">
              <a16:creationId xmlns:a16="http://schemas.microsoft.com/office/drawing/2014/main" id="{00000000-0008-0000-1A00-00006A000000}"/>
            </a:ext>
          </a:extLst>
        </xdr:cNvPr>
        <xdr:cNvSpPr/>
      </xdr:nvSpPr>
      <xdr:spPr>
        <a:xfrm>
          <a:off x="29653553" y="7737269"/>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5</a:t>
          </a:r>
        </a:p>
      </xdr:txBody>
    </xdr:sp>
    <xdr:clientData/>
  </xdr:twoCellAnchor>
  <xdr:twoCellAnchor>
    <xdr:from>
      <xdr:col>35</xdr:col>
      <xdr:colOff>732931</xdr:colOff>
      <xdr:row>31</xdr:row>
      <xdr:rowOff>98220</xdr:rowOff>
    </xdr:from>
    <xdr:to>
      <xdr:col>37</xdr:col>
      <xdr:colOff>666750</xdr:colOff>
      <xdr:row>35</xdr:row>
      <xdr:rowOff>69645</xdr:rowOff>
    </xdr:to>
    <xdr:sp macro="" textlink="">
      <xdr:nvSpPr>
        <xdr:cNvPr id="107" name="Elipse 106">
          <a:extLst>
            <a:ext uri="{FF2B5EF4-FFF2-40B4-BE49-F238E27FC236}">
              <a16:creationId xmlns:a16="http://schemas.microsoft.com/office/drawing/2014/main" id="{00000000-0008-0000-1A00-00006B000000}"/>
            </a:ext>
          </a:extLst>
        </xdr:cNvPr>
        <xdr:cNvSpPr/>
      </xdr:nvSpPr>
      <xdr:spPr>
        <a:xfrm>
          <a:off x="26749788" y="6003720"/>
          <a:ext cx="1457819"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Municipio / Provincia</a:t>
          </a:r>
          <a:r>
            <a:rPr lang="es-CO" sz="1200" baseline="0">
              <a:solidFill>
                <a:schemeClr val="accent5"/>
              </a:solidFill>
            </a:rPr>
            <a:t>  1</a:t>
          </a:r>
          <a:endParaRPr lang="es-CO" sz="1200">
            <a:solidFill>
              <a:schemeClr val="accent5"/>
            </a:solidFill>
          </a:endParaRPr>
        </a:p>
      </xdr:txBody>
    </xdr:sp>
    <xdr:clientData/>
  </xdr:twoCellAnchor>
  <xdr:twoCellAnchor>
    <xdr:from>
      <xdr:col>32</xdr:col>
      <xdr:colOff>176894</xdr:colOff>
      <xdr:row>35</xdr:row>
      <xdr:rowOff>69645</xdr:rowOff>
    </xdr:from>
    <xdr:to>
      <xdr:col>36</xdr:col>
      <xdr:colOff>699841</xdr:colOff>
      <xdr:row>40</xdr:row>
      <xdr:rowOff>107745</xdr:rowOff>
    </xdr:to>
    <xdr:cxnSp macro="">
      <xdr:nvCxnSpPr>
        <xdr:cNvPr id="108" name="Conector recto de flecha 107">
          <a:extLst>
            <a:ext uri="{FF2B5EF4-FFF2-40B4-BE49-F238E27FC236}">
              <a16:creationId xmlns:a16="http://schemas.microsoft.com/office/drawing/2014/main" id="{00000000-0008-0000-1A00-00006C000000}"/>
            </a:ext>
          </a:extLst>
        </xdr:cNvPr>
        <xdr:cNvCxnSpPr>
          <a:stCxn id="102" idx="0"/>
          <a:endCxn id="107" idx="4"/>
        </xdr:cNvCxnSpPr>
      </xdr:nvCxnSpPr>
      <xdr:spPr>
        <a:xfrm flipV="1">
          <a:off x="23907751" y="6737145"/>
          <a:ext cx="3570947"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528391</xdr:colOff>
      <xdr:row>35</xdr:row>
      <xdr:rowOff>69645</xdr:rowOff>
    </xdr:from>
    <xdr:to>
      <xdr:col>36</xdr:col>
      <xdr:colOff>699841</xdr:colOff>
      <xdr:row>40</xdr:row>
      <xdr:rowOff>126794</xdr:rowOff>
    </xdr:to>
    <xdr:cxnSp macro="">
      <xdr:nvCxnSpPr>
        <xdr:cNvPr id="109" name="Conector recto de flecha 108">
          <a:extLst>
            <a:ext uri="{FF2B5EF4-FFF2-40B4-BE49-F238E27FC236}">
              <a16:creationId xmlns:a16="http://schemas.microsoft.com/office/drawing/2014/main" id="{00000000-0008-0000-1A00-00006D000000}"/>
            </a:ext>
          </a:extLst>
        </xdr:cNvPr>
        <xdr:cNvCxnSpPr>
          <a:stCxn id="103" idx="0"/>
          <a:endCxn id="107" idx="4"/>
        </xdr:cNvCxnSpPr>
      </xdr:nvCxnSpPr>
      <xdr:spPr>
        <a:xfrm flipV="1">
          <a:off x="25783248" y="6737145"/>
          <a:ext cx="1695450"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559441</xdr:colOff>
      <xdr:row>35</xdr:row>
      <xdr:rowOff>69645</xdr:rowOff>
    </xdr:from>
    <xdr:to>
      <xdr:col>36</xdr:col>
      <xdr:colOff>699841</xdr:colOff>
      <xdr:row>40</xdr:row>
      <xdr:rowOff>126794</xdr:rowOff>
    </xdr:to>
    <xdr:cxnSp macro="">
      <xdr:nvCxnSpPr>
        <xdr:cNvPr id="110" name="Conector recto de flecha 109">
          <a:extLst>
            <a:ext uri="{FF2B5EF4-FFF2-40B4-BE49-F238E27FC236}">
              <a16:creationId xmlns:a16="http://schemas.microsoft.com/office/drawing/2014/main" id="{00000000-0008-0000-1A00-00006E000000}"/>
            </a:ext>
          </a:extLst>
        </xdr:cNvPr>
        <xdr:cNvCxnSpPr>
          <a:stCxn id="104" idx="0"/>
          <a:endCxn id="107" idx="4"/>
        </xdr:cNvCxnSpPr>
      </xdr:nvCxnSpPr>
      <xdr:spPr>
        <a:xfrm flipV="1">
          <a:off x="27338298" y="6737145"/>
          <a:ext cx="140400"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699841</xdr:colOff>
      <xdr:row>35</xdr:row>
      <xdr:rowOff>69645</xdr:rowOff>
    </xdr:from>
    <xdr:to>
      <xdr:col>38</xdr:col>
      <xdr:colOff>578491</xdr:colOff>
      <xdr:row>40</xdr:row>
      <xdr:rowOff>117269</xdr:rowOff>
    </xdr:to>
    <xdr:cxnSp macro="">
      <xdr:nvCxnSpPr>
        <xdr:cNvPr id="111" name="Conector recto de flecha 110">
          <a:extLst>
            <a:ext uri="{FF2B5EF4-FFF2-40B4-BE49-F238E27FC236}">
              <a16:creationId xmlns:a16="http://schemas.microsoft.com/office/drawing/2014/main" id="{00000000-0008-0000-1A00-00006F000000}"/>
            </a:ext>
          </a:extLst>
        </xdr:cNvPr>
        <xdr:cNvCxnSpPr>
          <a:stCxn id="105" idx="0"/>
          <a:endCxn id="107" idx="4"/>
        </xdr:cNvCxnSpPr>
      </xdr:nvCxnSpPr>
      <xdr:spPr>
        <a:xfrm flipH="1" flipV="1">
          <a:off x="27478698" y="6737145"/>
          <a:ext cx="1402650"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699841</xdr:colOff>
      <xdr:row>35</xdr:row>
      <xdr:rowOff>69645</xdr:rowOff>
    </xdr:from>
    <xdr:to>
      <xdr:col>40</xdr:col>
      <xdr:colOff>454666</xdr:colOff>
      <xdr:row>40</xdr:row>
      <xdr:rowOff>117269</xdr:rowOff>
    </xdr:to>
    <xdr:cxnSp macro="">
      <xdr:nvCxnSpPr>
        <xdr:cNvPr id="112" name="Conector recto de flecha 111">
          <a:extLst>
            <a:ext uri="{FF2B5EF4-FFF2-40B4-BE49-F238E27FC236}">
              <a16:creationId xmlns:a16="http://schemas.microsoft.com/office/drawing/2014/main" id="{00000000-0008-0000-1A00-000070000000}"/>
            </a:ext>
          </a:extLst>
        </xdr:cNvPr>
        <xdr:cNvCxnSpPr>
          <a:stCxn id="106" idx="0"/>
          <a:endCxn id="107" idx="4"/>
        </xdr:cNvCxnSpPr>
      </xdr:nvCxnSpPr>
      <xdr:spPr>
        <a:xfrm flipH="1" flipV="1">
          <a:off x="27478698" y="6737145"/>
          <a:ext cx="2802825"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671575</xdr:colOff>
      <xdr:row>31</xdr:row>
      <xdr:rowOff>80160</xdr:rowOff>
    </xdr:from>
    <xdr:to>
      <xdr:col>57</xdr:col>
      <xdr:colOff>544286</xdr:colOff>
      <xdr:row>35</xdr:row>
      <xdr:rowOff>51585</xdr:rowOff>
    </xdr:to>
    <xdr:sp macro="" textlink="">
      <xdr:nvSpPr>
        <xdr:cNvPr id="129" name="Elipse 128">
          <a:extLst>
            <a:ext uri="{FF2B5EF4-FFF2-40B4-BE49-F238E27FC236}">
              <a16:creationId xmlns:a16="http://schemas.microsoft.com/office/drawing/2014/main" id="{00000000-0008-0000-1A00-000081000000}"/>
            </a:ext>
          </a:extLst>
        </xdr:cNvPr>
        <xdr:cNvSpPr/>
      </xdr:nvSpPr>
      <xdr:spPr>
        <a:xfrm>
          <a:off x="41928432" y="5985660"/>
          <a:ext cx="1396711"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Municipio</a:t>
          </a:r>
          <a:r>
            <a:rPr lang="es-CO" sz="1200" baseline="0">
              <a:solidFill>
                <a:schemeClr val="accent5"/>
              </a:solidFill>
            </a:rPr>
            <a:t>/ Provincia 3</a:t>
          </a:r>
          <a:endParaRPr lang="es-CO" sz="1200">
            <a:solidFill>
              <a:schemeClr val="accent5"/>
            </a:solidFill>
          </a:endParaRPr>
        </a:p>
      </xdr:txBody>
    </xdr:sp>
    <xdr:clientData/>
  </xdr:twoCellAnchor>
  <xdr:twoCellAnchor>
    <xdr:from>
      <xdr:col>44</xdr:col>
      <xdr:colOff>758538</xdr:colOff>
      <xdr:row>16</xdr:row>
      <xdr:rowOff>3463</xdr:rowOff>
    </xdr:from>
    <xdr:to>
      <xdr:col>48</xdr:col>
      <xdr:colOff>619992</xdr:colOff>
      <xdr:row>19</xdr:row>
      <xdr:rowOff>165388</xdr:rowOff>
    </xdr:to>
    <xdr:sp macro="" textlink="">
      <xdr:nvSpPr>
        <xdr:cNvPr id="135" name="Elipse 134">
          <a:extLst>
            <a:ext uri="{FF2B5EF4-FFF2-40B4-BE49-F238E27FC236}">
              <a16:creationId xmlns:a16="http://schemas.microsoft.com/office/drawing/2014/main" id="{00000000-0008-0000-1A00-000087000000}"/>
            </a:ext>
          </a:extLst>
        </xdr:cNvPr>
        <xdr:cNvSpPr/>
      </xdr:nvSpPr>
      <xdr:spPr>
        <a:xfrm>
          <a:off x="33638838" y="3051463"/>
          <a:ext cx="2909454" cy="733425"/>
        </a:xfrm>
        <a:prstGeom prst="ellipse">
          <a:avLst/>
        </a:prstGeom>
        <a:solidFill>
          <a:schemeClr val="accent4">
            <a:lumMod val="20000"/>
            <a:lumOff val="80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s-CO" sz="2000">
              <a:solidFill>
                <a:schemeClr val="accent5"/>
              </a:solidFill>
            </a:rPr>
            <a:t>Departamento</a:t>
          </a:r>
        </a:p>
      </xdr:txBody>
    </xdr:sp>
    <xdr:clientData/>
  </xdr:twoCellAnchor>
  <xdr:twoCellAnchor>
    <xdr:from>
      <xdr:col>37</xdr:col>
      <xdr:colOff>453257</xdr:colOff>
      <xdr:row>19</xdr:row>
      <xdr:rowOff>165388</xdr:rowOff>
    </xdr:from>
    <xdr:to>
      <xdr:col>46</xdr:col>
      <xdr:colOff>689265</xdr:colOff>
      <xdr:row>32</xdr:row>
      <xdr:rowOff>15128</xdr:rowOff>
    </xdr:to>
    <xdr:cxnSp macro="">
      <xdr:nvCxnSpPr>
        <xdr:cNvPr id="136" name="Conector recto de flecha 135">
          <a:extLst>
            <a:ext uri="{FF2B5EF4-FFF2-40B4-BE49-F238E27FC236}">
              <a16:creationId xmlns:a16="http://schemas.microsoft.com/office/drawing/2014/main" id="{00000000-0008-0000-1A00-000088000000}"/>
            </a:ext>
          </a:extLst>
        </xdr:cNvPr>
        <xdr:cNvCxnSpPr>
          <a:stCxn id="107" idx="7"/>
          <a:endCxn id="135" idx="4"/>
        </xdr:cNvCxnSpPr>
      </xdr:nvCxnSpPr>
      <xdr:spPr>
        <a:xfrm flipV="1">
          <a:off x="27994114" y="3784888"/>
          <a:ext cx="7094008" cy="23262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647887</xdr:colOff>
      <xdr:row>19</xdr:row>
      <xdr:rowOff>165388</xdr:rowOff>
    </xdr:from>
    <xdr:to>
      <xdr:col>46</xdr:col>
      <xdr:colOff>689265</xdr:colOff>
      <xdr:row>31</xdr:row>
      <xdr:rowOff>87335</xdr:rowOff>
    </xdr:to>
    <xdr:cxnSp macro="">
      <xdr:nvCxnSpPr>
        <xdr:cNvPr id="137" name="Conector recto de flecha 136">
          <a:extLst>
            <a:ext uri="{FF2B5EF4-FFF2-40B4-BE49-F238E27FC236}">
              <a16:creationId xmlns:a16="http://schemas.microsoft.com/office/drawing/2014/main" id="{00000000-0008-0000-1A00-000089000000}"/>
            </a:ext>
          </a:extLst>
        </xdr:cNvPr>
        <xdr:cNvCxnSpPr>
          <a:endCxn id="135" idx="4"/>
        </xdr:cNvCxnSpPr>
      </xdr:nvCxnSpPr>
      <xdr:spPr>
        <a:xfrm flipV="1">
          <a:off x="35052187" y="3784888"/>
          <a:ext cx="41378" cy="2207947"/>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689265</xdr:colOff>
      <xdr:row>19</xdr:row>
      <xdr:rowOff>165388</xdr:rowOff>
    </xdr:from>
    <xdr:to>
      <xdr:col>56</xdr:col>
      <xdr:colOff>607931</xdr:colOff>
      <xdr:row>31</xdr:row>
      <xdr:rowOff>80160</xdr:rowOff>
    </xdr:to>
    <xdr:cxnSp macro="">
      <xdr:nvCxnSpPr>
        <xdr:cNvPr id="138" name="Conector recto de flecha 137">
          <a:extLst>
            <a:ext uri="{FF2B5EF4-FFF2-40B4-BE49-F238E27FC236}">
              <a16:creationId xmlns:a16="http://schemas.microsoft.com/office/drawing/2014/main" id="{00000000-0008-0000-1A00-00008A000000}"/>
            </a:ext>
          </a:extLst>
        </xdr:cNvPr>
        <xdr:cNvCxnSpPr>
          <a:stCxn id="129" idx="0"/>
          <a:endCxn id="135" idx="4"/>
        </xdr:cNvCxnSpPr>
      </xdr:nvCxnSpPr>
      <xdr:spPr>
        <a:xfrm flipH="1" flipV="1">
          <a:off x="35088122" y="3784888"/>
          <a:ext cx="7538666" cy="220077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339438</xdr:colOff>
      <xdr:row>7</xdr:row>
      <xdr:rowOff>9524</xdr:rowOff>
    </xdr:from>
    <xdr:to>
      <xdr:col>46</xdr:col>
      <xdr:colOff>571500</xdr:colOff>
      <xdr:row>15</xdr:row>
      <xdr:rowOff>114300</xdr:rowOff>
    </xdr:to>
    <xdr:cxnSp macro="">
      <xdr:nvCxnSpPr>
        <xdr:cNvPr id="140" name="Conector recto de flecha 139">
          <a:extLst>
            <a:ext uri="{FF2B5EF4-FFF2-40B4-BE49-F238E27FC236}">
              <a16:creationId xmlns:a16="http://schemas.microsoft.com/office/drawing/2014/main" id="{00000000-0008-0000-1A00-00008C000000}"/>
            </a:ext>
          </a:extLst>
        </xdr:cNvPr>
        <xdr:cNvCxnSpPr>
          <a:stCxn id="96" idx="4"/>
        </xdr:cNvCxnSpPr>
      </xdr:nvCxnSpPr>
      <xdr:spPr>
        <a:xfrm>
          <a:off x="23313738" y="1343024"/>
          <a:ext cx="11662062" cy="162877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503465</xdr:colOff>
      <xdr:row>40</xdr:row>
      <xdr:rowOff>77561</xdr:rowOff>
    </xdr:from>
    <xdr:to>
      <xdr:col>43</xdr:col>
      <xdr:colOff>323849</xdr:colOff>
      <xdr:row>44</xdr:row>
      <xdr:rowOff>46017</xdr:rowOff>
    </xdr:to>
    <xdr:sp macro="" textlink="">
      <xdr:nvSpPr>
        <xdr:cNvPr id="154" name="Elipse 153">
          <a:extLst>
            <a:ext uri="{FF2B5EF4-FFF2-40B4-BE49-F238E27FC236}">
              <a16:creationId xmlns:a16="http://schemas.microsoft.com/office/drawing/2014/main" id="{00000000-0008-0000-1A00-00009A000000}"/>
            </a:ext>
          </a:extLst>
        </xdr:cNvPr>
        <xdr:cNvSpPr/>
      </xdr:nvSpPr>
      <xdr:spPr>
        <a:xfrm>
          <a:off x="31092322" y="7697561"/>
          <a:ext cx="1344384"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Lab clinico  1</a:t>
          </a:r>
        </a:p>
      </xdr:txBody>
    </xdr:sp>
    <xdr:clientData/>
  </xdr:twoCellAnchor>
  <xdr:twoCellAnchor>
    <xdr:from>
      <xdr:col>43</xdr:col>
      <xdr:colOff>640402</xdr:colOff>
      <xdr:row>40</xdr:row>
      <xdr:rowOff>96610</xdr:rowOff>
    </xdr:from>
    <xdr:to>
      <xdr:col>45</xdr:col>
      <xdr:colOff>454478</xdr:colOff>
      <xdr:row>44</xdr:row>
      <xdr:rowOff>68035</xdr:rowOff>
    </xdr:to>
    <xdr:sp macro="" textlink="">
      <xdr:nvSpPr>
        <xdr:cNvPr id="155" name="Elipse 154">
          <a:extLst>
            <a:ext uri="{FF2B5EF4-FFF2-40B4-BE49-F238E27FC236}">
              <a16:creationId xmlns:a16="http://schemas.microsoft.com/office/drawing/2014/main" id="{00000000-0008-0000-1A00-00009B000000}"/>
            </a:ext>
          </a:extLst>
        </xdr:cNvPr>
        <xdr:cNvSpPr/>
      </xdr:nvSpPr>
      <xdr:spPr>
        <a:xfrm>
          <a:off x="32753259" y="7716610"/>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2</a:t>
          </a:r>
        </a:p>
      </xdr:txBody>
    </xdr:sp>
    <xdr:clientData/>
  </xdr:twoCellAnchor>
  <xdr:twoCellAnchor>
    <xdr:from>
      <xdr:col>45</xdr:col>
      <xdr:colOff>707077</xdr:colOff>
      <xdr:row>40</xdr:row>
      <xdr:rowOff>96610</xdr:rowOff>
    </xdr:from>
    <xdr:to>
      <xdr:col>47</xdr:col>
      <xdr:colOff>449902</xdr:colOff>
      <xdr:row>44</xdr:row>
      <xdr:rowOff>68035</xdr:rowOff>
    </xdr:to>
    <xdr:sp macro="" textlink="">
      <xdr:nvSpPr>
        <xdr:cNvPr id="156" name="Elipse 155">
          <a:extLst>
            <a:ext uri="{FF2B5EF4-FFF2-40B4-BE49-F238E27FC236}">
              <a16:creationId xmlns:a16="http://schemas.microsoft.com/office/drawing/2014/main" id="{00000000-0008-0000-1A00-00009C000000}"/>
            </a:ext>
          </a:extLst>
        </xdr:cNvPr>
        <xdr:cNvSpPr/>
      </xdr:nvSpPr>
      <xdr:spPr>
        <a:xfrm>
          <a:off x="34343934" y="771661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3</a:t>
          </a:r>
        </a:p>
      </xdr:txBody>
    </xdr:sp>
    <xdr:clientData/>
  </xdr:twoCellAnchor>
  <xdr:twoCellAnchor>
    <xdr:from>
      <xdr:col>47</xdr:col>
      <xdr:colOff>726127</xdr:colOff>
      <xdr:row>40</xdr:row>
      <xdr:rowOff>87085</xdr:rowOff>
    </xdr:from>
    <xdr:to>
      <xdr:col>49</xdr:col>
      <xdr:colOff>468952</xdr:colOff>
      <xdr:row>44</xdr:row>
      <xdr:rowOff>58510</xdr:rowOff>
    </xdr:to>
    <xdr:sp macro="" textlink="">
      <xdr:nvSpPr>
        <xdr:cNvPr id="157" name="Elipse 156">
          <a:extLst>
            <a:ext uri="{FF2B5EF4-FFF2-40B4-BE49-F238E27FC236}">
              <a16:creationId xmlns:a16="http://schemas.microsoft.com/office/drawing/2014/main" id="{00000000-0008-0000-1A00-00009D000000}"/>
            </a:ext>
          </a:extLst>
        </xdr:cNvPr>
        <xdr:cNvSpPr/>
      </xdr:nvSpPr>
      <xdr:spPr>
        <a:xfrm>
          <a:off x="35886984" y="77070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4</a:t>
          </a:r>
        </a:p>
      </xdr:txBody>
    </xdr:sp>
    <xdr:clientData/>
  </xdr:twoCellAnchor>
  <xdr:twoCellAnchor>
    <xdr:from>
      <xdr:col>49</xdr:col>
      <xdr:colOff>602302</xdr:colOff>
      <xdr:row>40</xdr:row>
      <xdr:rowOff>87085</xdr:rowOff>
    </xdr:from>
    <xdr:to>
      <xdr:col>51</xdr:col>
      <xdr:colOff>345127</xdr:colOff>
      <xdr:row>44</xdr:row>
      <xdr:rowOff>58510</xdr:rowOff>
    </xdr:to>
    <xdr:sp macro="" textlink="">
      <xdr:nvSpPr>
        <xdr:cNvPr id="158" name="Elipse 157">
          <a:extLst>
            <a:ext uri="{FF2B5EF4-FFF2-40B4-BE49-F238E27FC236}">
              <a16:creationId xmlns:a16="http://schemas.microsoft.com/office/drawing/2014/main" id="{00000000-0008-0000-1A00-00009E000000}"/>
            </a:ext>
          </a:extLst>
        </xdr:cNvPr>
        <xdr:cNvSpPr/>
      </xdr:nvSpPr>
      <xdr:spPr>
        <a:xfrm>
          <a:off x="37287159" y="77070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5</a:t>
          </a:r>
        </a:p>
      </xdr:txBody>
    </xdr:sp>
    <xdr:clientData/>
  </xdr:twoCellAnchor>
  <xdr:twoCellAnchor>
    <xdr:from>
      <xdr:col>45</xdr:col>
      <xdr:colOff>751980</xdr:colOff>
      <xdr:row>31</xdr:row>
      <xdr:rowOff>68036</xdr:rowOff>
    </xdr:from>
    <xdr:to>
      <xdr:col>47</xdr:col>
      <xdr:colOff>639536</xdr:colOff>
      <xdr:row>35</xdr:row>
      <xdr:rowOff>39461</xdr:rowOff>
    </xdr:to>
    <xdr:sp macro="" textlink="">
      <xdr:nvSpPr>
        <xdr:cNvPr id="159" name="Elipse 158">
          <a:extLst>
            <a:ext uri="{FF2B5EF4-FFF2-40B4-BE49-F238E27FC236}">
              <a16:creationId xmlns:a16="http://schemas.microsoft.com/office/drawing/2014/main" id="{00000000-0008-0000-1A00-00009F000000}"/>
            </a:ext>
          </a:extLst>
        </xdr:cNvPr>
        <xdr:cNvSpPr/>
      </xdr:nvSpPr>
      <xdr:spPr>
        <a:xfrm>
          <a:off x="34388837" y="5973536"/>
          <a:ext cx="141155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rPr>
            <a:t>Municipio / Provincia</a:t>
          </a:r>
          <a:r>
            <a:rPr lang="es-CO" sz="1200" baseline="0">
              <a:solidFill>
                <a:schemeClr val="accent5"/>
              </a:solidFill>
            </a:rPr>
            <a:t>  2</a:t>
          </a:r>
          <a:endParaRPr lang="es-CO" sz="1200">
            <a:solidFill>
              <a:schemeClr val="accent5"/>
            </a:solidFill>
          </a:endParaRPr>
        </a:p>
      </xdr:txBody>
    </xdr:sp>
    <xdr:clientData/>
  </xdr:twoCellAnchor>
  <xdr:twoCellAnchor>
    <xdr:from>
      <xdr:col>42</xdr:col>
      <xdr:colOff>413657</xdr:colOff>
      <xdr:row>35</xdr:row>
      <xdr:rowOff>39461</xdr:rowOff>
    </xdr:from>
    <xdr:to>
      <xdr:col>46</xdr:col>
      <xdr:colOff>695758</xdr:colOff>
      <xdr:row>40</xdr:row>
      <xdr:rowOff>77561</xdr:rowOff>
    </xdr:to>
    <xdr:cxnSp macro="">
      <xdr:nvCxnSpPr>
        <xdr:cNvPr id="160" name="Conector recto de flecha 159">
          <a:extLst>
            <a:ext uri="{FF2B5EF4-FFF2-40B4-BE49-F238E27FC236}">
              <a16:creationId xmlns:a16="http://schemas.microsoft.com/office/drawing/2014/main" id="{00000000-0008-0000-1A00-0000A0000000}"/>
            </a:ext>
          </a:extLst>
        </xdr:cNvPr>
        <xdr:cNvCxnSpPr>
          <a:stCxn id="154" idx="0"/>
          <a:endCxn id="159" idx="4"/>
        </xdr:cNvCxnSpPr>
      </xdr:nvCxnSpPr>
      <xdr:spPr>
        <a:xfrm flipV="1">
          <a:off x="31764514" y="6706961"/>
          <a:ext cx="3330101"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547440</xdr:colOff>
      <xdr:row>35</xdr:row>
      <xdr:rowOff>39461</xdr:rowOff>
    </xdr:from>
    <xdr:to>
      <xdr:col>46</xdr:col>
      <xdr:colOff>695758</xdr:colOff>
      <xdr:row>40</xdr:row>
      <xdr:rowOff>96610</xdr:rowOff>
    </xdr:to>
    <xdr:cxnSp macro="">
      <xdr:nvCxnSpPr>
        <xdr:cNvPr id="161" name="Conector recto de flecha 160">
          <a:extLst>
            <a:ext uri="{FF2B5EF4-FFF2-40B4-BE49-F238E27FC236}">
              <a16:creationId xmlns:a16="http://schemas.microsoft.com/office/drawing/2014/main" id="{00000000-0008-0000-1A00-0000A1000000}"/>
            </a:ext>
          </a:extLst>
        </xdr:cNvPr>
        <xdr:cNvCxnSpPr>
          <a:stCxn id="155" idx="0"/>
          <a:endCxn id="159" idx="4"/>
        </xdr:cNvCxnSpPr>
      </xdr:nvCxnSpPr>
      <xdr:spPr>
        <a:xfrm flipV="1">
          <a:off x="33422297" y="6706961"/>
          <a:ext cx="167231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578490</xdr:colOff>
      <xdr:row>35</xdr:row>
      <xdr:rowOff>39461</xdr:rowOff>
    </xdr:from>
    <xdr:to>
      <xdr:col>46</xdr:col>
      <xdr:colOff>695758</xdr:colOff>
      <xdr:row>40</xdr:row>
      <xdr:rowOff>96610</xdr:rowOff>
    </xdr:to>
    <xdr:cxnSp macro="">
      <xdr:nvCxnSpPr>
        <xdr:cNvPr id="162" name="Conector recto de flecha 161">
          <a:extLst>
            <a:ext uri="{FF2B5EF4-FFF2-40B4-BE49-F238E27FC236}">
              <a16:creationId xmlns:a16="http://schemas.microsoft.com/office/drawing/2014/main" id="{00000000-0008-0000-1A00-0000A2000000}"/>
            </a:ext>
          </a:extLst>
        </xdr:cNvPr>
        <xdr:cNvCxnSpPr>
          <a:stCxn id="156" idx="0"/>
          <a:endCxn id="159" idx="4"/>
        </xdr:cNvCxnSpPr>
      </xdr:nvCxnSpPr>
      <xdr:spPr>
        <a:xfrm flipV="1">
          <a:off x="34977347" y="6706961"/>
          <a:ext cx="117268"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695758</xdr:colOff>
      <xdr:row>35</xdr:row>
      <xdr:rowOff>39461</xdr:rowOff>
    </xdr:from>
    <xdr:to>
      <xdr:col>48</xdr:col>
      <xdr:colOff>597540</xdr:colOff>
      <xdr:row>40</xdr:row>
      <xdr:rowOff>87085</xdr:rowOff>
    </xdr:to>
    <xdr:cxnSp macro="">
      <xdr:nvCxnSpPr>
        <xdr:cNvPr id="163" name="Conector recto de flecha 162">
          <a:extLst>
            <a:ext uri="{FF2B5EF4-FFF2-40B4-BE49-F238E27FC236}">
              <a16:creationId xmlns:a16="http://schemas.microsoft.com/office/drawing/2014/main" id="{00000000-0008-0000-1A00-0000A3000000}"/>
            </a:ext>
          </a:extLst>
        </xdr:cNvPr>
        <xdr:cNvCxnSpPr>
          <a:stCxn id="157" idx="0"/>
          <a:endCxn id="159" idx="4"/>
        </xdr:cNvCxnSpPr>
      </xdr:nvCxnSpPr>
      <xdr:spPr>
        <a:xfrm flipH="1" flipV="1">
          <a:off x="35094615" y="6706961"/>
          <a:ext cx="142578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695758</xdr:colOff>
      <xdr:row>35</xdr:row>
      <xdr:rowOff>39461</xdr:rowOff>
    </xdr:from>
    <xdr:to>
      <xdr:col>50</xdr:col>
      <xdr:colOff>473715</xdr:colOff>
      <xdr:row>40</xdr:row>
      <xdr:rowOff>87085</xdr:rowOff>
    </xdr:to>
    <xdr:cxnSp macro="">
      <xdr:nvCxnSpPr>
        <xdr:cNvPr id="164" name="Conector recto de flecha 163">
          <a:extLst>
            <a:ext uri="{FF2B5EF4-FFF2-40B4-BE49-F238E27FC236}">
              <a16:creationId xmlns:a16="http://schemas.microsoft.com/office/drawing/2014/main" id="{00000000-0008-0000-1A00-0000A4000000}"/>
            </a:ext>
          </a:extLst>
        </xdr:cNvPr>
        <xdr:cNvCxnSpPr>
          <a:stCxn id="158" idx="0"/>
          <a:endCxn id="159" idx="4"/>
        </xdr:cNvCxnSpPr>
      </xdr:nvCxnSpPr>
      <xdr:spPr>
        <a:xfrm flipH="1" flipV="1">
          <a:off x="35094615" y="6706961"/>
          <a:ext cx="282595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421821</xdr:colOff>
      <xdr:row>40</xdr:row>
      <xdr:rowOff>106136</xdr:rowOff>
    </xdr:from>
    <xdr:to>
      <xdr:col>53</xdr:col>
      <xdr:colOff>242205</xdr:colOff>
      <xdr:row>44</xdr:row>
      <xdr:rowOff>74592</xdr:rowOff>
    </xdr:to>
    <xdr:sp macro="" textlink="">
      <xdr:nvSpPr>
        <xdr:cNvPr id="175" name="Elipse 174">
          <a:extLst>
            <a:ext uri="{FF2B5EF4-FFF2-40B4-BE49-F238E27FC236}">
              <a16:creationId xmlns:a16="http://schemas.microsoft.com/office/drawing/2014/main" id="{00000000-0008-0000-1A00-0000AF000000}"/>
            </a:ext>
          </a:extLst>
        </xdr:cNvPr>
        <xdr:cNvSpPr/>
      </xdr:nvSpPr>
      <xdr:spPr>
        <a:xfrm>
          <a:off x="38630678" y="7726136"/>
          <a:ext cx="1344384" cy="730456"/>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a:solidFill>
                <a:schemeClr val="accent5"/>
              </a:solidFill>
              <a:latin typeface="+mn-lt"/>
              <a:ea typeface="+mn-ea"/>
              <a:cs typeface="+mn-cs"/>
            </a:rPr>
            <a:t>Lab clinico  1</a:t>
          </a:r>
        </a:p>
      </xdr:txBody>
    </xdr:sp>
    <xdr:clientData/>
  </xdr:twoCellAnchor>
  <xdr:twoCellAnchor>
    <xdr:from>
      <xdr:col>53</xdr:col>
      <xdr:colOff>558758</xdr:colOff>
      <xdr:row>40</xdr:row>
      <xdr:rowOff>125185</xdr:rowOff>
    </xdr:from>
    <xdr:to>
      <xdr:col>55</xdr:col>
      <xdr:colOff>372834</xdr:colOff>
      <xdr:row>44</xdr:row>
      <xdr:rowOff>96610</xdr:rowOff>
    </xdr:to>
    <xdr:sp macro="" textlink="">
      <xdr:nvSpPr>
        <xdr:cNvPr id="176" name="Elipse 175">
          <a:extLst>
            <a:ext uri="{FF2B5EF4-FFF2-40B4-BE49-F238E27FC236}">
              <a16:creationId xmlns:a16="http://schemas.microsoft.com/office/drawing/2014/main" id="{00000000-0008-0000-1A00-0000B0000000}"/>
            </a:ext>
          </a:extLst>
        </xdr:cNvPr>
        <xdr:cNvSpPr/>
      </xdr:nvSpPr>
      <xdr:spPr>
        <a:xfrm>
          <a:off x="40291615" y="7745185"/>
          <a:ext cx="1338076"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2</a:t>
          </a:r>
        </a:p>
      </xdr:txBody>
    </xdr:sp>
    <xdr:clientData/>
  </xdr:twoCellAnchor>
  <xdr:twoCellAnchor>
    <xdr:from>
      <xdr:col>55</xdr:col>
      <xdr:colOff>625433</xdr:colOff>
      <xdr:row>40</xdr:row>
      <xdr:rowOff>125185</xdr:rowOff>
    </xdr:from>
    <xdr:to>
      <xdr:col>57</xdr:col>
      <xdr:colOff>368258</xdr:colOff>
      <xdr:row>44</xdr:row>
      <xdr:rowOff>96610</xdr:rowOff>
    </xdr:to>
    <xdr:sp macro="" textlink="">
      <xdr:nvSpPr>
        <xdr:cNvPr id="177" name="Elipse 176">
          <a:extLst>
            <a:ext uri="{FF2B5EF4-FFF2-40B4-BE49-F238E27FC236}">
              <a16:creationId xmlns:a16="http://schemas.microsoft.com/office/drawing/2014/main" id="{00000000-0008-0000-1A00-0000B1000000}"/>
            </a:ext>
          </a:extLst>
        </xdr:cNvPr>
        <xdr:cNvSpPr/>
      </xdr:nvSpPr>
      <xdr:spPr>
        <a:xfrm>
          <a:off x="41882290" y="7745185"/>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3</a:t>
          </a:r>
        </a:p>
      </xdr:txBody>
    </xdr:sp>
    <xdr:clientData/>
  </xdr:twoCellAnchor>
  <xdr:twoCellAnchor>
    <xdr:from>
      <xdr:col>57</xdr:col>
      <xdr:colOff>644483</xdr:colOff>
      <xdr:row>40</xdr:row>
      <xdr:rowOff>115660</xdr:rowOff>
    </xdr:from>
    <xdr:to>
      <xdr:col>59</xdr:col>
      <xdr:colOff>387308</xdr:colOff>
      <xdr:row>44</xdr:row>
      <xdr:rowOff>87085</xdr:rowOff>
    </xdr:to>
    <xdr:sp macro="" textlink="">
      <xdr:nvSpPr>
        <xdr:cNvPr id="178" name="Elipse 177">
          <a:extLst>
            <a:ext uri="{FF2B5EF4-FFF2-40B4-BE49-F238E27FC236}">
              <a16:creationId xmlns:a16="http://schemas.microsoft.com/office/drawing/2014/main" id="{00000000-0008-0000-1A00-0000B2000000}"/>
            </a:ext>
          </a:extLst>
        </xdr:cNvPr>
        <xdr:cNvSpPr/>
      </xdr:nvSpPr>
      <xdr:spPr>
        <a:xfrm>
          <a:off x="43425340" y="773566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4</a:t>
          </a:r>
        </a:p>
      </xdr:txBody>
    </xdr:sp>
    <xdr:clientData/>
  </xdr:twoCellAnchor>
  <xdr:twoCellAnchor>
    <xdr:from>
      <xdr:col>59</xdr:col>
      <xdr:colOff>520658</xdr:colOff>
      <xdr:row>40</xdr:row>
      <xdr:rowOff>115660</xdr:rowOff>
    </xdr:from>
    <xdr:to>
      <xdr:col>61</xdr:col>
      <xdr:colOff>263483</xdr:colOff>
      <xdr:row>44</xdr:row>
      <xdr:rowOff>87085</xdr:rowOff>
    </xdr:to>
    <xdr:sp macro="" textlink="">
      <xdr:nvSpPr>
        <xdr:cNvPr id="179" name="Elipse 178">
          <a:extLst>
            <a:ext uri="{FF2B5EF4-FFF2-40B4-BE49-F238E27FC236}">
              <a16:creationId xmlns:a16="http://schemas.microsoft.com/office/drawing/2014/main" id="{00000000-0008-0000-1A00-0000B3000000}"/>
            </a:ext>
          </a:extLst>
        </xdr:cNvPr>
        <xdr:cNvSpPr/>
      </xdr:nvSpPr>
      <xdr:spPr>
        <a:xfrm>
          <a:off x="44825515" y="7735660"/>
          <a:ext cx="1266825" cy="73342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1200">
              <a:solidFill>
                <a:schemeClr val="accent5"/>
              </a:solidFill>
              <a:latin typeface="+mn-lt"/>
              <a:ea typeface="+mn-ea"/>
              <a:cs typeface="+mn-cs"/>
            </a:rPr>
            <a:t>Lab clinico  5</a:t>
          </a:r>
        </a:p>
      </xdr:txBody>
    </xdr:sp>
    <xdr:clientData/>
  </xdr:twoCellAnchor>
  <xdr:twoCellAnchor>
    <xdr:from>
      <xdr:col>52</xdr:col>
      <xdr:colOff>332013</xdr:colOff>
      <xdr:row>35</xdr:row>
      <xdr:rowOff>68036</xdr:rowOff>
    </xdr:from>
    <xdr:to>
      <xdr:col>56</xdr:col>
      <xdr:colOff>541749</xdr:colOff>
      <xdr:row>40</xdr:row>
      <xdr:rowOff>106136</xdr:rowOff>
    </xdr:to>
    <xdr:cxnSp macro="">
      <xdr:nvCxnSpPr>
        <xdr:cNvPr id="180" name="Conector recto de flecha 179">
          <a:extLst>
            <a:ext uri="{FF2B5EF4-FFF2-40B4-BE49-F238E27FC236}">
              <a16:creationId xmlns:a16="http://schemas.microsoft.com/office/drawing/2014/main" id="{00000000-0008-0000-1A00-0000B4000000}"/>
            </a:ext>
          </a:extLst>
        </xdr:cNvPr>
        <xdr:cNvCxnSpPr>
          <a:stCxn id="175" idx="0"/>
        </xdr:cNvCxnSpPr>
      </xdr:nvCxnSpPr>
      <xdr:spPr>
        <a:xfrm flipV="1">
          <a:off x="39302870" y="6735536"/>
          <a:ext cx="3257736" cy="9906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465796</xdr:colOff>
      <xdr:row>35</xdr:row>
      <xdr:rowOff>68036</xdr:rowOff>
    </xdr:from>
    <xdr:to>
      <xdr:col>56</xdr:col>
      <xdr:colOff>541749</xdr:colOff>
      <xdr:row>40</xdr:row>
      <xdr:rowOff>125185</xdr:rowOff>
    </xdr:to>
    <xdr:cxnSp macro="">
      <xdr:nvCxnSpPr>
        <xdr:cNvPr id="181" name="Conector recto de flecha 180">
          <a:extLst>
            <a:ext uri="{FF2B5EF4-FFF2-40B4-BE49-F238E27FC236}">
              <a16:creationId xmlns:a16="http://schemas.microsoft.com/office/drawing/2014/main" id="{00000000-0008-0000-1A00-0000B5000000}"/>
            </a:ext>
          </a:extLst>
        </xdr:cNvPr>
        <xdr:cNvCxnSpPr>
          <a:stCxn id="176" idx="0"/>
        </xdr:cNvCxnSpPr>
      </xdr:nvCxnSpPr>
      <xdr:spPr>
        <a:xfrm flipV="1">
          <a:off x="40960653" y="6735536"/>
          <a:ext cx="159995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496846</xdr:colOff>
      <xdr:row>35</xdr:row>
      <xdr:rowOff>68036</xdr:rowOff>
    </xdr:from>
    <xdr:to>
      <xdr:col>56</xdr:col>
      <xdr:colOff>541749</xdr:colOff>
      <xdr:row>40</xdr:row>
      <xdr:rowOff>125185</xdr:rowOff>
    </xdr:to>
    <xdr:cxnSp macro="">
      <xdr:nvCxnSpPr>
        <xdr:cNvPr id="182" name="Conector recto de flecha 181">
          <a:extLst>
            <a:ext uri="{FF2B5EF4-FFF2-40B4-BE49-F238E27FC236}">
              <a16:creationId xmlns:a16="http://schemas.microsoft.com/office/drawing/2014/main" id="{00000000-0008-0000-1A00-0000B6000000}"/>
            </a:ext>
          </a:extLst>
        </xdr:cNvPr>
        <xdr:cNvCxnSpPr>
          <a:stCxn id="177" idx="0"/>
        </xdr:cNvCxnSpPr>
      </xdr:nvCxnSpPr>
      <xdr:spPr>
        <a:xfrm flipV="1">
          <a:off x="42515703" y="6735536"/>
          <a:ext cx="44903" cy="10096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541749</xdr:colOff>
      <xdr:row>35</xdr:row>
      <xdr:rowOff>68036</xdr:rowOff>
    </xdr:from>
    <xdr:to>
      <xdr:col>58</xdr:col>
      <xdr:colOff>515896</xdr:colOff>
      <xdr:row>40</xdr:row>
      <xdr:rowOff>115660</xdr:rowOff>
    </xdr:to>
    <xdr:cxnSp macro="">
      <xdr:nvCxnSpPr>
        <xdr:cNvPr id="183" name="Conector recto de flecha 182">
          <a:extLst>
            <a:ext uri="{FF2B5EF4-FFF2-40B4-BE49-F238E27FC236}">
              <a16:creationId xmlns:a16="http://schemas.microsoft.com/office/drawing/2014/main" id="{00000000-0008-0000-1A00-0000B7000000}"/>
            </a:ext>
          </a:extLst>
        </xdr:cNvPr>
        <xdr:cNvCxnSpPr>
          <a:stCxn id="178" idx="0"/>
        </xdr:cNvCxnSpPr>
      </xdr:nvCxnSpPr>
      <xdr:spPr>
        <a:xfrm flipH="1" flipV="1">
          <a:off x="42560606" y="6735536"/>
          <a:ext cx="1498147"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541749</xdr:colOff>
      <xdr:row>35</xdr:row>
      <xdr:rowOff>68036</xdr:rowOff>
    </xdr:from>
    <xdr:to>
      <xdr:col>60</xdr:col>
      <xdr:colOff>392071</xdr:colOff>
      <xdr:row>40</xdr:row>
      <xdr:rowOff>115660</xdr:rowOff>
    </xdr:to>
    <xdr:cxnSp macro="">
      <xdr:nvCxnSpPr>
        <xdr:cNvPr id="184" name="Conector recto de flecha 183">
          <a:extLst>
            <a:ext uri="{FF2B5EF4-FFF2-40B4-BE49-F238E27FC236}">
              <a16:creationId xmlns:a16="http://schemas.microsoft.com/office/drawing/2014/main" id="{00000000-0008-0000-1A00-0000B8000000}"/>
            </a:ext>
          </a:extLst>
        </xdr:cNvPr>
        <xdr:cNvCxnSpPr>
          <a:stCxn id="179" idx="0"/>
        </xdr:cNvCxnSpPr>
      </xdr:nvCxnSpPr>
      <xdr:spPr>
        <a:xfrm flipH="1" flipV="1">
          <a:off x="42560606" y="6735536"/>
          <a:ext cx="2898322" cy="1000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214"/>
  <sheetViews>
    <sheetView zoomScale="115" zoomScaleNormal="115" workbookViewId="0">
      <selection activeCell="D2" sqref="D2:D5"/>
    </sheetView>
  </sheetViews>
  <sheetFormatPr baseColWidth="10" defaultRowHeight="15" x14ac:dyDescent="0.25"/>
  <cols>
    <col min="1" max="1" width="2" customWidth="1"/>
    <col min="2" max="2" width="41.5703125" style="41" customWidth="1"/>
    <col min="3" max="3" width="43.5703125" customWidth="1"/>
    <col min="4" max="4" width="33.85546875" style="37" customWidth="1"/>
    <col min="5" max="5" width="53.140625" style="120" customWidth="1"/>
  </cols>
  <sheetData>
    <row r="2" spans="2:4" ht="45" x14ac:dyDescent="0.25">
      <c r="B2" s="103" t="s">
        <v>93</v>
      </c>
      <c r="C2" s="104"/>
      <c r="D2" s="105" t="s">
        <v>107</v>
      </c>
    </row>
    <row r="3" spans="2:4" ht="30" x14ac:dyDescent="0.25">
      <c r="B3" s="103" t="s">
        <v>94</v>
      </c>
      <c r="C3" s="104"/>
      <c r="D3" s="105" t="s">
        <v>107</v>
      </c>
    </row>
    <row r="4" spans="2:4" ht="30" x14ac:dyDescent="0.25">
      <c r="B4" s="103" t="s">
        <v>95</v>
      </c>
      <c r="C4" s="104"/>
      <c r="D4" s="105" t="s">
        <v>107</v>
      </c>
    </row>
    <row r="5" spans="2:4" ht="45" x14ac:dyDescent="0.25">
      <c r="B5" s="103" t="s">
        <v>96</v>
      </c>
      <c r="C5" s="104"/>
      <c r="D5" s="105" t="s">
        <v>107</v>
      </c>
    </row>
    <row r="6" spans="2:4" ht="30" x14ac:dyDescent="0.25">
      <c r="B6" s="103" t="s">
        <v>97</v>
      </c>
      <c r="C6" s="104"/>
      <c r="D6" s="105" t="s">
        <v>107</v>
      </c>
    </row>
    <row r="7" spans="2:4" ht="45" x14ac:dyDescent="0.25">
      <c r="B7" s="103" t="s">
        <v>98</v>
      </c>
      <c r="C7" s="104"/>
      <c r="D7" s="105" t="s">
        <v>107</v>
      </c>
    </row>
    <row r="9" spans="2:4" x14ac:dyDescent="0.25">
      <c r="B9" s="106" t="s">
        <v>100</v>
      </c>
      <c r="C9" s="107"/>
      <c r="D9" s="108"/>
    </row>
    <row r="10" spans="2:4" ht="45" x14ac:dyDescent="0.25">
      <c r="B10" s="103" t="s">
        <v>99</v>
      </c>
      <c r="C10" s="109" t="s">
        <v>106</v>
      </c>
      <c r="D10" s="105" t="s">
        <v>107</v>
      </c>
    </row>
    <row r="11" spans="2:4" ht="60" x14ac:dyDescent="0.25">
      <c r="B11" s="103" t="s">
        <v>105</v>
      </c>
      <c r="C11" s="109" t="s">
        <v>106</v>
      </c>
      <c r="D11" s="105" t="s">
        <v>107</v>
      </c>
    </row>
    <row r="12" spans="2:4" ht="75" x14ac:dyDescent="0.25">
      <c r="B12" s="103" t="s">
        <v>102</v>
      </c>
      <c r="C12" s="109" t="s">
        <v>101</v>
      </c>
      <c r="D12" s="105" t="s">
        <v>107</v>
      </c>
    </row>
    <row r="13" spans="2:4" ht="75" x14ac:dyDescent="0.25">
      <c r="B13" s="103" t="s">
        <v>103</v>
      </c>
      <c r="C13" s="109" t="s">
        <v>104</v>
      </c>
      <c r="D13" s="105" t="s">
        <v>107</v>
      </c>
    </row>
    <row r="14" spans="2:4" x14ac:dyDescent="0.25">
      <c r="B14"/>
    </row>
    <row r="15" spans="2:4" x14ac:dyDescent="0.25">
      <c r="B15"/>
    </row>
    <row r="16" spans="2:4" x14ac:dyDescent="0.25">
      <c r="B16" s="45" t="s">
        <v>166</v>
      </c>
    </row>
    <row r="17" spans="1:2" ht="60" x14ac:dyDescent="0.25">
      <c r="B17" s="46" t="s">
        <v>108</v>
      </c>
    </row>
    <row r="18" spans="1:2" ht="60" x14ac:dyDescent="0.25">
      <c r="B18" s="46" t="s">
        <v>109</v>
      </c>
    </row>
    <row r="19" spans="1:2" ht="60" x14ac:dyDescent="0.25">
      <c r="B19" s="46" t="s">
        <v>110</v>
      </c>
    </row>
    <row r="20" spans="1:2" ht="60" x14ac:dyDescent="0.25">
      <c r="B20" s="46" t="s">
        <v>111</v>
      </c>
    </row>
    <row r="21" spans="1:2" ht="60" x14ac:dyDescent="0.25">
      <c r="B21" s="46" t="s">
        <v>112</v>
      </c>
    </row>
    <row r="23" spans="1:2" x14ac:dyDescent="0.25">
      <c r="B23" s="42" t="s">
        <v>113</v>
      </c>
    </row>
    <row r="24" spans="1:2" x14ac:dyDescent="0.25">
      <c r="B24" s="42" t="s">
        <v>114</v>
      </c>
    </row>
    <row r="25" spans="1:2" x14ac:dyDescent="0.25">
      <c r="B25" s="42" t="s">
        <v>115</v>
      </c>
    </row>
    <row r="26" spans="1:2" x14ac:dyDescent="0.25">
      <c r="B26" s="42" t="s">
        <v>116</v>
      </c>
    </row>
    <row r="30" spans="1:2" ht="45" x14ac:dyDescent="0.25">
      <c r="A30" s="107"/>
      <c r="B30" s="111" t="s">
        <v>127</v>
      </c>
    </row>
    <row r="31" spans="1:2" ht="75" x14ac:dyDescent="0.25">
      <c r="A31" s="104" t="s">
        <v>119</v>
      </c>
      <c r="B31" s="112" t="s">
        <v>118</v>
      </c>
    </row>
    <row r="32" spans="1:2" ht="60" x14ac:dyDescent="0.25">
      <c r="A32" s="104" t="s">
        <v>120</v>
      </c>
      <c r="B32" s="112" t="s">
        <v>123</v>
      </c>
    </row>
    <row r="33" spans="1:2" ht="45" x14ac:dyDescent="0.25">
      <c r="A33" s="104" t="s">
        <v>121</v>
      </c>
      <c r="B33" s="112" t="s">
        <v>117</v>
      </c>
    </row>
    <row r="34" spans="1:2" ht="105" x14ac:dyDescent="0.25">
      <c r="A34" s="104" t="s">
        <v>122</v>
      </c>
      <c r="B34" s="112" t="s">
        <v>124</v>
      </c>
    </row>
    <row r="35" spans="1:2" ht="120" x14ac:dyDescent="0.25">
      <c r="A35" s="104" t="s">
        <v>126</v>
      </c>
      <c r="B35" s="113" t="s">
        <v>125</v>
      </c>
    </row>
    <row r="36" spans="1:2" x14ac:dyDescent="0.25">
      <c r="A36" s="107"/>
      <c r="B36" s="114"/>
    </row>
    <row r="37" spans="1:2" ht="30" x14ac:dyDescent="0.25">
      <c r="A37" s="107"/>
      <c r="B37" s="115" t="s">
        <v>130</v>
      </c>
    </row>
    <row r="38" spans="1:2" ht="45" x14ac:dyDescent="0.25">
      <c r="A38" s="104" t="s">
        <v>128</v>
      </c>
      <c r="B38" s="106" t="s">
        <v>129</v>
      </c>
    </row>
    <row r="39" spans="1:2" ht="60" x14ac:dyDescent="0.25">
      <c r="A39" s="104" t="s">
        <v>131</v>
      </c>
      <c r="B39" s="106" t="s">
        <v>64</v>
      </c>
    </row>
    <row r="40" spans="1:2" ht="75" x14ac:dyDescent="0.25">
      <c r="A40" s="104" t="s">
        <v>132</v>
      </c>
      <c r="B40" s="106" t="s">
        <v>65</v>
      </c>
    </row>
    <row r="41" spans="1:2" x14ac:dyDescent="0.25">
      <c r="A41" s="107"/>
      <c r="B41" s="114"/>
    </row>
    <row r="42" spans="1:2" ht="30" x14ac:dyDescent="0.25">
      <c r="A42" s="107"/>
      <c r="B42" s="116" t="s">
        <v>137</v>
      </c>
    </row>
    <row r="43" spans="1:2" ht="75" x14ac:dyDescent="0.25">
      <c r="A43" s="104" t="s">
        <v>133</v>
      </c>
      <c r="B43" s="106" t="s">
        <v>138</v>
      </c>
    </row>
    <row r="44" spans="1:2" ht="75" x14ac:dyDescent="0.25">
      <c r="A44" s="104" t="s">
        <v>134</v>
      </c>
      <c r="B44" s="106" t="s">
        <v>139</v>
      </c>
    </row>
    <row r="45" spans="1:2" ht="90" x14ac:dyDescent="0.25">
      <c r="A45" s="104" t="s">
        <v>135</v>
      </c>
      <c r="B45" s="106" t="s">
        <v>140</v>
      </c>
    </row>
    <row r="46" spans="1:2" ht="45" x14ac:dyDescent="0.25">
      <c r="A46" s="104" t="s">
        <v>136</v>
      </c>
      <c r="B46" s="103" t="s">
        <v>141</v>
      </c>
    </row>
    <row r="47" spans="1:2" x14ac:dyDescent="0.25">
      <c r="A47" s="49"/>
      <c r="B47" s="50"/>
    </row>
    <row r="48" spans="1:2" ht="30" x14ac:dyDescent="0.25">
      <c r="A48" s="49"/>
      <c r="B48" s="48" t="s">
        <v>142</v>
      </c>
    </row>
    <row r="49" spans="1:4" x14ac:dyDescent="0.25">
      <c r="A49" s="49"/>
      <c r="B49" s="42" t="s">
        <v>154</v>
      </c>
      <c r="C49" s="38" t="s">
        <v>155</v>
      </c>
    </row>
    <row r="50" spans="1:4" ht="30" x14ac:dyDescent="0.25">
      <c r="A50" s="49"/>
      <c r="B50" s="42" t="s">
        <v>143</v>
      </c>
      <c r="C50" s="38"/>
    </row>
    <row r="51" spans="1:4" x14ac:dyDescent="0.25">
      <c r="A51" s="49"/>
      <c r="B51" s="42" t="s">
        <v>144</v>
      </c>
      <c r="C51" s="39" t="s">
        <v>156</v>
      </c>
    </row>
    <row r="52" spans="1:4" ht="30" x14ac:dyDescent="0.25">
      <c r="A52" s="49"/>
      <c r="B52" s="42" t="s">
        <v>145</v>
      </c>
      <c r="C52" s="39" t="s">
        <v>157</v>
      </c>
    </row>
    <row r="53" spans="1:4" ht="30" x14ac:dyDescent="0.25">
      <c r="A53" s="49"/>
      <c r="B53" s="42" t="s">
        <v>146</v>
      </c>
      <c r="C53" s="39" t="s">
        <v>158</v>
      </c>
    </row>
    <row r="54" spans="1:4" ht="30" x14ac:dyDescent="0.25">
      <c r="A54" s="49"/>
      <c r="B54" s="42" t="s">
        <v>147</v>
      </c>
      <c r="C54" s="39" t="s">
        <v>159</v>
      </c>
    </row>
    <row r="55" spans="1:4" ht="30" x14ac:dyDescent="0.25">
      <c r="A55" s="49"/>
      <c r="B55" s="42" t="s">
        <v>148</v>
      </c>
      <c r="C55" s="39" t="s">
        <v>160</v>
      </c>
    </row>
    <row r="56" spans="1:4" ht="30" x14ac:dyDescent="0.25">
      <c r="A56" s="49"/>
      <c r="B56" s="42" t="s">
        <v>149</v>
      </c>
      <c r="C56" s="39" t="s">
        <v>161</v>
      </c>
    </row>
    <row r="57" spans="1:4" ht="30" x14ac:dyDescent="0.25">
      <c r="A57" s="49"/>
      <c r="B57" s="42" t="s">
        <v>150</v>
      </c>
      <c r="C57" s="39" t="s">
        <v>162</v>
      </c>
    </row>
    <row r="58" spans="1:4" x14ac:dyDescent="0.25">
      <c r="A58" s="49"/>
      <c r="B58" s="42" t="s">
        <v>151</v>
      </c>
      <c r="C58" s="39" t="s">
        <v>163</v>
      </c>
    </row>
    <row r="59" spans="1:4" ht="30" x14ac:dyDescent="0.25">
      <c r="A59" s="49"/>
      <c r="B59" s="42" t="s">
        <v>152</v>
      </c>
      <c r="C59" s="39" t="s">
        <v>164</v>
      </c>
    </row>
    <row r="60" spans="1:4" ht="30" x14ac:dyDescent="0.25">
      <c r="A60" s="49"/>
      <c r="B60" s="42" t="s">
        <v>153</v>
      </c>
      <c r="C60" s="39" t="s">
        <v>165</v>
      </c>
    </row>
    <row r="61" spans="1:4" x14ac:dyDescent="0.25">
      <c r="A61" s="49"/>
      <c r="B61" s="50"/>
    </row>
    <row r="63" spans="1:4" ht="15.75" x14ac:dyDescent="0.25">
      <c r="B63" s="117" t="s">
        <v>167</v>
      </c>
      <c r="C63" s="118" t="s">
        <v>169</v>
      </c>
      <c r="D63" s="118" t="s">
        <v>155</v>
      </c>
    </row>
    <row r="64" spans="1:4" ht="45" x14ac:dyDescent="0.25">
      <c r="B64" s="103" t="s">
        <v>168</v>
      </c>
      <c r="C64" s="119" t="s">
        <v>171</v>
      </c>
      <c r="D64" s="109" t="s">
        <v>170</v>
      </c>
    </row>
    <row r="65" spans="2:5" ht="45" x14ac:dyDescent="0.25">
      <c r="B65" s="103" t="s">
        <v>172</v>
      </c>
      <c r="C65" s="119" t="s">
        <v>173</v>
      </c>
      <c r="D65" s="109" t="s">
        <v>174</v>
      </c>
    </row>
    <row r="66" spans="2:5" ht="45" x14ac:dyDescent="0.25">
      <c r="B66" s="103" t="s">
        <v>175</v>
      </c>
      <c r="C66" s="119" t="s">
        <v>176</v>
      </c>
      <c r="D66" s="109" t="s">
        <v>177</v>
      </c>
    </row>
    <row r="67" spans="2:5" ht="45" x14ac:dyDescent="0.25">
      <c r="B67" s="103" t="s">
        <v>178</v>
      </c>
      <c r="C67" s="119" t="s">
        <v>179</v>
      </c>
      <c r="D67" s="109" t="s">
        <v>180</v>
      </c>
    </row>
    <row r="68" spans="2:5" x14ac:dyDescent="0.25">
      <c r="B68" s="42"/>
      <c r="C68" s="38"/>
      <c r="D68" s="43"/>
    </row>
    <row r="71" spans="2:5" ht="15.75" x14ac:dyDescent="0.25">
      <c r="B71" s="51" t="s">
        <v>181</v>
      </c>
      <c r="C71" s="52" t="s">
        <v>169</v>
      </c>
      <c r="D71" s="44" t="s">
        <v>155</v>
      </c>
    </row>
    <row r="72" spans="2:5" ht="63" x14ac:dyDescent="0.25">
      <c r="B72" s="83" t="s">
        <v>182</v>
      </c>
      <c r="C72" s="83" t="s">
        <v>183</v>
      </c>
      <c r="D72" s="47" t="s">
        <v>184</v>
      </c>
      <c r="E72" s="123" t="s">
        <v>336</v>
      </c>
    </row>
    <row r="73" spans="2:5" ht="60" x14ac:dyDescent="0.25">
      <c r="B73" s="83" t="s">
        <v>185</v>
      </c>
      <c r="C73" s="131" t="s">
        <v>186</v>
      </c>
      <c r="D73" s="47" t="s">
        <v>187</v>
      </c>
      <c r="E73" s="123" t="s">
        <v>338</v>
      </c>
    </row>
    <row r="74" spans="2:5" ht="63.75" x14ac:dyDescent="0.25">
      <c r="B74" s="83" t="s">
        <v>189</v>
      </c>
      <c r="C74" s="54" t="s">
        <v>188</v>
      </c>
      <c r="D74" s="47" t="s">
        <v>190</v>
      </c>
      <c r="E74" s="121" t="s">
        <v>340</v>
      </c>
    </row>
    <row r="75" spans="2:5" ht="76.5" x14ac:dyDescent="0.25">
      <c r="B75" s="83" t="s">
        <v>191</v>
      </c>
      <c r="C75" s="54" t="s">
        <v>192</v>
      </c>
      <c r="D75" s="47" t="s">
        <v>193</v>
      </c>
      <c r="E75" s="121" t="s">
        <v>342</v>
      </c>
    </row>
    <row r="76" spans="2:5" s="127" customFormat="1" ht="60" x14ac:dyDescent="0.25">
      <c r="B76" s="124" t="s">
        <v>194</v>
      </c>
      <c r="C76" s="125" t="s">
        <v>195</v>
      </c>
      <c r="D76" s="126" t="s">
        <v>196</v>
      </c>
      <c r="E76" s="130" t="s">
        <v>178</v>
      </c>
    </row>
    <row r="77" spans="2:5" s="127" customFormat="1" ht="150" x14ac:dyDescent="0.25">
      <c r="B77" s="124" t="s">
        <v>198</v>
      </c>
      <c r="C77" s="125" t="s">
        <v>197</v>
      </c>
      <c r="D77" s="128" t="s">
        <v>199</v>
      </c>
      <c r="E77" s="129"/>
    </row>
    <row r="78" spans="2:5" x14ac:dyDescent="0.25">
      <c r="B78"/>
      <c r="D78"/>
    </row>
    <row r="79" spans="2:5" x14ac:dyDescent="0.25">
      <c r="B79"/>
      <c r="D79"/>
    </row>
    <row r="80" spans="2:5" x14ac:dyDescent="0.25">
      <c r="B80"/>
      <c r="D80"/>
    </row>
    <row r="82" spans="2:5" x14ac:dyDescent="0.25">
      <c r="B82" s="45" t="s">
        <v>200</v>
      </c>
      <c r="C82" s="52" t="s">
        <v>169</v>
      </c>
      <c r="D82" s="44" t="s">
        <v>155</v>
      </c>
    </row>
    <row r="83" spans="2:5" s="40" customFormat="1" ht="90" x14ac:dyDescent="0.25">
      <c r="B83" s="42" t="s">
        <v>201</v>
      </c>
      <c r="C83" s="42" t="s">
        <v>202</v>
      </c>
      <c r="D83" s="42" t="s">
        <v>203</v>
      </c>
      <c r="E83" s="120"/>
    </row>
    <row r="84" spans="2:5" s="40" customFormat="1" ht="45" x14ac:dyDescent="0.25">
      <c r="B84" s="42" t="s">
        <v>204</v>
      </c>
      <c r="C84" s="42" t="s">
        <v>205</v>
      </c>
      <c r="D84" s="42" t="s">
        <v>206</v>
      </c>
      <c r="E84" s="120"/>
    </row>
    <row r="85" spans="2:5" s="40" customFormat="1" ht="75" x14ac:dyDescent="0.25">
      <c r="B85" s="42" t="s">
        <v>207</v>
      </c>
      <c r="C85" s="42" t="s">
        <v>208</v>
      </c>
      <c r="D85" s="42" t="s">
        <v>206</v>
      </c>
      <c r="E85" s="120"/>
    </row>
    <row r="86" spans="2:5" s="40" customFormat="1" ht="45" x14ac:dyDescent="0.25">
      <c r="B86" s="53" t="s">
        <v>213</v>
      </c>
      <c r="C86" s="42" t="s">
        <v>209</v>
      </c>
      <c r="D86" s="42" t="s">
        <v>210</v>
      </c>
      <c r="E86" s="120"/>
    </row>
    <row r="87" spans="2:5" s="40" customFormat="1" ht="45" x14ac:dyDescent="0.25">
      <c r="B87" s="53" t="s">
        <v>198</v>
      </c>
      <c r="C87" s="42" t="s">
        <v>212</v>
      </c>
      <c r="D87" s="42" t="s">
        <v>211</v>
      </c>
      <c r="E87" s="120"/>
    </row>
    <row r="90" spans="2:5" s="40" customFormat="1" ht="30" x14ac:dyDescent="0.25">
      <c r="B90" s="45" t="s">
        <v>214</v>
      </c>
      <c r="C90" s="56" t="s">
        <v>169</v>
      </c>
      <c r="D90" s="45" t="s">
        <v>155</v>
      </c>
      <c r="E90" s="120"/>
    </row>
    <row r="91" spans="2:5" ht="60" x14ac:dyDescent="0.25">
      <c r="B91" s="42" t="s">
        <v>215</v>
      </c>
      <c r="C91" s="55" t="s">
        <v>218</v>
      </c>
      <c r="D91" s="39" t="s">
        <v>219</v>
      </c>
    </row>
    <row r="92" spans="2:5" ht="105" x14ac:dyDescent="0.25">
      <c r="B92" s="42" t="s">
        <v>216</v>
      </c>
      <c r="C92" s="55" t="s">
        <v>220</v>
      </c>
      <c r="D92" s="39" t="s">
        <v>221</v>
      </c>
    </row>
    <row r="93" spans="2:5" ht="45" x14ac:dyDescent="0.25">
      <c r="B93" s="42" t="s">
        <v>217</v>
      </c>
      <c r="C93" s="55" t="s">
        <v>222</v>
      </c>
      <c r="D93" s="39" t="s">
        <v>223</v>
      </c>
    </row>
    <row r="94" spans="2:5" ht="105" x14ac:dyDescent="0.25">
      <c r="B94" s="53" t="s">
        <v>198</v>
      </c>
      <c r="C94" s="39" t="s">
        <v>224</v>
      </c>
      <c r="D94" s="55" t="s">
        <v>225</v>
      </c>
    </row>
    <row r="97" spans="2:4" x14ac:dyDescent="0.25">
      <c r="B97" s="45" t="s">
        <v>226</v>
      </c>
      <c r="C97" s="56" t="s">
        <v>169</v>
      </c>
      <c r="D97" s="45" t="s">
        <v>155</v>
      </c>
    </row>
    <row r="98" spans="2:4" ht="45" x14ac:dyDescent="0.25">
      <c r="B98" s="42" t="s">
        <v>227</v>
      </c>
      <c r="C98" s="39" t="s">
        <v>234</v>
      </c>
      <c r="D98" s="39" t="s">
        <v>219</v>
      </c>
    </row>
    <row r="99" spans="2:4" ht="45" x14ac:dyDescent="0.25">
      <c r="B99" s="42" t="s">
        <v>228</v>
      </c>
      <c r="C99" s="39" t="s">
        <v>235</v>
      </c>
      <c r="D99" s="39" t="s">
        <v>219</v>
      </c>
    </row>
    <row r="100" spans="2:4" ht="45" x14ac:dyDescent="0.25">
      <c r="B100" s="42" t="s">
        <v>229</v>
      </c>
      <c r="C100" s="39" t="s">
        <v>236</v>
      </c>
      <c r="D100" s="39" t="s">
        <v>219</v>
      </c>
    </row>
    <row r="101" spans="2:4" ht="45" x14ac:dyDescent="0.25">
      <c r="B101" s="42" t="s">
        <v>230</v>
      </c>
      <c r="C101" s="39" t="s">
        <v>237</v>
      </c>
      <c r="D101" s="39" t="s">
        <v>219</v>
      </c>
    </row>
    <row r="102" spans="2:4" ht="30" x14ac:dyDescent="0.25">
      <c r="B102" s="42" t="s">
        <v>231</v>
      </c>
      <c r="C102" s="39" t="s">
        <v>238</v>
      </c>
      <c r="D102" s="39" t="s">
        <v>206</v>
      </c>
    </row>
    <row r="103" spans="2:4" ht="30" x14ac:dyDescent="0.25">
      <c r="B103" s="42" t="s">
        <v>232</v>
      </c>
      <c r="C103" s="39" t="s">
        <v>240</v>
      </c>
      <c r="D103" s="39" t="s">
        <v>243</v>
      </c>
    </row>
    <row r="104" spans="2:4" ht="30" x14ac:dyDescent="0.25">
      <c r="B104" s="42" t="s">
        <v>233</v>
      </c>
      <c r="C104" s="39" t="s">
        <v>239</v>
      </c>
      <c r="D104" s="39" t="s">
        <v>243</v>
      </c>
    </row>
    <row r="105" spans="2:4" ht="45" x14ac:dyDescent="0.25">
      <c r="B105" s="53" t="s">
        <v>198</v>
      </c>
      <c r="C105" s="39" t="s">
        <v>241</v>
      </c>
      <c r="D105" s="39" t="s">
        <v>242</v>
      </c>
    </row>
    <row r="106" spans="2:4" x14ac:dyDescent="0.25">
      <c r="B106"/>
      <c r="D106"/>
    </row>
    <row r="107" spans="2:4" x14ac:dyDescent="0.25">
      <c r="B107"/>
      <c r="D107"/>
    </row>
    <row r="108" spans="2:4" x14ac:dyDescent="0.25">
      <c r="B108" s="48" t="s">
        <v>244</v>
      </c>
      <c r="C108" s="49"/>
      <c r="D108" s="57"/>
    </row>
    <row r="109" spans="2:4" x14ac:dyDescent="0.25">
      <c r="B109" s="42" t="s">
        <v>245</v>
      </c>
      <c r="C109" s="56" t="s">
        <v>169</v>
      </c>
      <c r="D109" s="45" t="s">
        <v>155</v>
      </c>
    </row>
    <row r="110" spans="2:4" ht="30" x14ac:dyDescent="0.25">
      <c r="B110" s="42" t="s">
        <v>246</v>
      </c>
      <c r="C110" s="39" t="s">
        <v>248</v>
      </c>
      <c r="D110" s="39" t="s">
        <v>251</v>
      </c>
    </row>
    <row r="111" spans="2:4" ht="45" x14ac:dyDescent="0.25">
      <c r="B111" s="42" t="s">
        <v>247</v>
      </c>
      <c r="C111" s="39" t="s">
        <v>249</v>
      </c>
      <c r="D111" s="39" t="s">
        <v>243</v>
      </c>
    </row>
    <row r="112" spans="2:4" ht="45" x14ac:dyDescent="0.25">
      <c r="B112" s="53" t="s">
        <v>198</v>
      </c>
      <c r="C112" s="39" t="s">
        <v>250</v>
      </c>
      <c r="D112" s="39" t="s">
        <v>242</v>
      </c>
    </row>
    <row r="113" spans="2:4" x14ac:dyDescent="0.25">
      <c r="B113" s="50"/>
      <c r="C113" s="49"/>
      <c r="D113" s="57"/>
    </row>
    <row r="114" spans="2:4" x14ac:dyDescent="0.25">
      <c r="B114" s="50"/>
      <c r="C114" s="49"/>
      <c r="D114" s="57"/>
    </row>
    <row r="115" spans="2:4" x14ac:dyDescent="0.25">
      <c r="B115" s="48" t="s">
        <v>252</v>
      </c>
      <c r="C115" s="49"/>
      <c r="D115" s="57"/>
    </row>
    <row r="116" spans="2:4" x14ac:dyDescent="0.25">
      <c r="B116" s="45" t="s">
        <v>253</v>
      </c>
      <c r="C116" s="56" t="s">
        <v>169</v>
      </c>
      <c r="D116" s="45" t="s">
        <v>155</v>
      </c>
    </row>
    <row r="117" spans="2:4" ht="45" x14ac:dyDescent="0.25">
      <c r="B117" s="42" t="s">
        <v>246</v>
      </c>
      <c r="C117" s="39" t="s">
        <v>248</v>
      </c>
      <c r="D117" s="39" t="s">
        <v>257</v>
      </c>
    </row>
    <row r="118" spans="2:4" ht="45" x14ac:dyDescent="0.25">
      <c r="B118" s="42" t="s">
        <v>247</v>
      </c>
      <c r="C118" s="39" t="s">
        <v>249</v>
      </c>
      <c r="D118" s="39" t="s">
        <v>256</v>
      </c>
    </row>
    <row r="119" spans="2:4" ht="45" x14ac:dyDescent="0.25">
      <c r="B119" s="53" t="s">
        <v>198</v>
      </c>
      <c r="C119" s="39" t="s">
        <v>254</v>
      </c>
      <c r="D119" s="39" t="s">
        <v>255</v>
      </c>
    </row>
    <row r="120" spans="2:4" ht="15.75" x14ac:dyDescent="0.25">
      <c r="B120" s="58"/>
      <c r="C120" s="57"/>
      <c r="D120" s="57"/>
    </row>
    <row r="121" spans="2:4" ht="15.75" x14ac:dyDescent="0.25">
      <c r="B121" s="59" t="s">
        <v>258</v>
      </c>
      <c r="C121" s="57"/>
      <c r="D121" s="57"/>
    </row>
    <row r="122" spans="2:4" ht="110.25" x14ac:dyDescent="0.25">
      <c r="B122" s="84" t="s">
        <v>259</v>
      </c>
      <c r="C122" s="57"/>
      <c r="D122" s="57"/>
    </row>
    <row r="123" spans="2:4" ht="94.5" x14ac:dyDescent="0.25">
      <c r="B123" s="84" t="s">
        <v>260</v>
      </c>
      <c r="C123" s="57"/>
      <c r="D123" s="57"/>
    </row>
    <row r="124" spans="2:4" ht="157.5" x14ac:dyDescent="0.25">
      <c r="B124" s="84" t="s">
        <v>261</v>
      </c>
      <c r="C124" s="57"/>
      <c r="D124" s="57"/>
    </row>
    <row r="125" spans="2:4" ht="63" x14ac:dyDescent="0.25">
      <c r="B125" s="84" t="s">
        <v>262</v>
      </c>
      <c r="C125" s="57"/>
      <c r="D125" s="57"/>
    </row>
    <row r="126" spans="2:4" ht="94.5" x14ac:dyDescent="0.25">
      <c r="B126" s="84" t="s">
        <v>263</v>
      </c>
      <c r="C126" s="57"/>
      <c r="D126" s="57"/>
    </row>
    <row r="127" spans="2:4" ht="47.25" x14ac:dyDescent="0.25">
      <c r="B127" s="84" t="s">
        <v>264</v>
      </c>
      <c r="C127" s="57"/>
      <c r="D127" s="57"/>
    </row>
    <row r="128" spans="2:4" ht="47.25" x14ac:dyDescent="0.25">
      <c r="B128" s="84" t="s">
        <v>265</v>
      </c>
      <c r="C128" s="57"/>
      <c r="D128" s="57"/>
    </row>
    <row r="129" spans="2:4" ht="15.75" x14ac:dyDescent="0.25">
      <c r="B129" s="84" t="s">
        <v>266</v>
      </c>
      <c r="C129" s="57"/>
      <c r="D129" s="57"/>
    </row>
    <row r="130" spans="2:4" ht="15.75" x14ac:dyDescent="0.25">
      <c r="B130" s="53"/>
      <c r="C130" s="57"/>
      <c r="D130" s="57"/>
    </row>
    <row r="131" spans="2:4" ht="15.75" x14ac:dyDescent="0.25">
      <c r="B131" s="59" t="s">
        <v>276</v>
      </c>
      <c r="C131" s="57"/>
      <c r="D131" s="57"/>
    </row>
    <row r="132" spans="2:4" x14ac:dyDescent="0.25">
      <c r="B132" s="82" t="s">
        <v>267</v>
      </c>
      <c r="C132" s="82" t="s">
        <v>154</v>
      </c>
      <c r="D132" s="82" t="s">
        <v>268</v>
      </c>
    </row>
    <row r="133" spans="2:4" x14ac:dyDescent="0.25">
      <c r="B133" s="64" t="s">
        <v>269</v>
      </c>
      <c r="C133" s="64" t="s">
        <v>270</v>
      </c>
      <c r="D133" s="64" t="s">
        <v>271</v>
      </c>
    </row>
    <row r="134" spans="2:4" ht="57" x14ac:dyDescent="0.25">
      <c r="B134" s="64" t="s">
        <v>272</v>
      </c>
      <c r="C134" s="64" t="s">
        <v>273</v>
      </c>
      <c r="D134" s="64" t="s">
        <v>271</v>
      </c>
    </row>
    <row r="135" spans="2:4" ht="57" x14ac:dyDescent="0.25">
      <c r="B135" s="64" t="s">
        <v>274</v>
      </c>
      <c r="C135" s="64" t="s">
        <v>275</v>
      </c>
      <c r="D135" s="64" t="s">
        <v>271</v>
      </c>
    </row>
    <row r="136" spans="2:4" ht="71.25" x14ac:dyDescent="0.25">
      <c r="B136" s="64" t="s">
        <v>279</v>
      </c>
      <c r="C136" s="64" t="s">
        <v>280</v>
      </c>
      <c r="D136" s="64" t="s">
        <v>271</v>
      </c>
    </row>
    <row r="137" spans="2:4" ht="28.5" x14ac:dyDescent="0.25">
      <c r="B137" s="64" t="s">
        <v>281</v>
      </c>
      <c r="C137" s="64" t="s">
        <v>282</v>
      </c>
      <c r="D137" s="64" t="s">
        <v>271</v>
      </c>
    </row>
    <row r="138" spans="2:4" ht="28.5" x14ac:dyDescent="0.25">
      <c r="B138" s="64" t="s">
        <v>277</v>
      </c>
      <c r="C138" s="64" t="s">
        <v>278</v>
      </c>
      <c r="D138" s="64" t="s">
        <v>206</v>
      </c>
    </row>
    <row r="139" spans="2:4" ht="28.5" x14ac:dyDescent="0.25">
      <c r="B139" s="64" t="s">
        <v>283</v>
      </c>
      <c r="C139" s="64" t="s">
        <v>284</v>
      </c>
      <c r="D139" s="64" t="s">
        <v>243</v>
      </c>
    </row>
    <row r="140" spans="2:4" ht="28.5" x14ac:dyDescent="0.25">
      <c r="B140" s="64" t="s">
        <v>178</v>
      </c>
      <c r="C140" s="64" t="s">
        <v>285</v>
      </c>
      <c r="D140" s="64" t="s">
        <v>286</v>
      </c>
    </row>
    <row r="141" spans="2:4" ht="85.5" x14ac:dyDescent="0.25">
      <c r="B141" s="65" t="s">
        <v>287</v>
      </c>
      <c r="C141" s="65" t="s">
        <v>288</v>
      </c>
      <c r="D141" s="66">
        <v>1</v>
      </c>
    </row>
    <row r="142" spans="2:4" ht="15.75" x14ac:dyDescent="0.25">
      <c r="B142" s="58"/>
      <c r="C142" s="57"/>
      <c r="D142" s="57"/>
    </row>
    <row r="143" spans="2:4" ht="15.75" x14ac:dyDescent="0.25">
      <c r="B143" s="58"/>
      <c r="C143" s="57"/>
      <c r="D143" s="57"/>
    </row>
    <row r="144" spans="2:4" ht="16.5" thickBot="1" x14ac:dyDescent="0.3">
      <c r="B144" s="58" t="s">
        <v>296</v>
      </c>
      <c r="C144" s="57"/>
      <c r="D144" s="57"/>
    </row>
    <row r="145" spans="2:4" ht="15.75" thickBot="1" x14ac:dyDescent="0.3">
      <c r="B145" s="60" t="s">
        <v>267</v>
      </c>
      <c r="C145" s="60" t="s">
        <v>154</v>
      </c>
      <c r="D145" s="60" t="s">
        <v>268</v>
      </c>
    </row>
    <row r="146" spans="2:4" ht="42.75" x14ac:dyDescent="0.25">
      <c r="B146" s="67" t="s">
        <v>289</v>
      </c>
      <c r="C146" s="332" t="s">
        <v>291</v>
      </c>
      <c r="D146" s="334" t="s">
        <v>292</v>
      </c>
    </row>
    <row r="147" spans="2:4" ht="72" thickBot="1" x14ac:dyDescent="0.3">
      <c r="B147" s="68" t="s">
        <v>290</v>
      </c>
      <c r="C147" s="333"/>
      <c r="D147" s="335"/>
    </row>
    <row r="148" spans="2:4" ht="57.75" thickBot="1" x14ac:dyDescent="0.3">
      <c r="B148" s="62" t="s">
        <v>293</v>
      </c>
      <c r="C148" s="62" t="s">
        <v>295</v>
      </c>
      <c r="D148" s="61" t="s">
        <v>294</v>
      </c>
    </row>
    <row r="149" spans="2:4" ht="29.25" thickBot="1" x14ac:dyDescent="0.3">
      <c r="B149" s="62" t="s">
        <v>178</v>
      </c>
      <c r="C149" s="62" t="s">
        <v>285</v>
      </c>
      <c r="D149" s="63">
        <v>0.95</v>
      </c>
    </row>
    <row r="150" spans="2:4" ht="15.75" x14ac:dyDescent="0.25">
      <c r="B150" s="58"/>
      <c r="C150" s="57"/>
      <c r="D150" s="57"/>
    </row>
    <row r="151" spans="2:4" ht="15.75" x14ac:dyDescent="0.25">
      <c r="B151" s="58"/>
      <c r="C151" s="57"/>
      <c r="D151" s="57"/>
    </row>
    <row r="152" spans="2:4" ht="16.5" thickBot="1" x14ac:dyDescent="0.3">
      <c r="B152" s="58" t="s">
        <v>350</v>
      </c>
      <c r="C152" s="57"/>
      <c r="D152" s="57"/>
    </row>
    <row r="153" spans="2:4" ht="15.75" thickBot="1" x14ac:dyDescent="0.3">
      <c r="B153" s="69" t="s">
        <v>267</v>
      </c>
      <c r="C153" s="69" t="s">
        <v>154</v>
      </c>
      <c r="D153" s="69" t="s">
        <v>268</v>
      </c>
    </row>
    <row r="154" spans="2:4" ht="25.5" x14ac:dyDescent="0.25">
      <c r="B154" s="320" t="s">
        <v>297</v>
      </c>
      <c r="C154" s="70" t="s">
        <v>298</v>
      </c>
      <c r="D154" s="322" t="s">
        <v>300</v>
      </c>
    </row>
    <row r="155" spans="2:4" ht="15.75" thickBot="1" x14ac:dyDescent="0.3">
      <c r="B155" s="321"/>
      <c r="C155" s="71" t="s">
        <v>299</v>
      </c>
      <c r="D155" s="323"/>
    </row>
    <row r="156" spans="2:4" ht="25.5" x14ac:dyDescent="0.25">
      <c r="B156" s="336" t="s">
        <v>301</v>
      </c>
      <c r="C156" s="72" t="s">
        <v>302</v>
      </c>
      <c r="D156" s="338" t="s">
        <v>304</v>
      </c>
    </row>
    <row r="157" spans="2:4" ht="15.75" thickBot="1" x14ac:dyDescent="0.3">
      <c r="B157" s="337"/>
      <c r="C157" s="73" t="s">
        <v>303</v>
      </c>
      <c r="D157" s="339"/>
    </row>
    <row r="158" spans="2:4" ht="38.25" x14ac:dyDescent="0.25">
      <c r="B158" s="320" t="s">
        <v>305</v>
      </c>
      <c r="C158" s="70" t="s">
        <v>306</v>
      </c>
      <c r="D158" s="322" t="s">
        <v>101</v>
      </c>
    </row>
    <row r="159" spans="2:4" ht="15.75" thickBot="1" x14ac:dyDescent="0.3">
      <c r="B159" s="321"/>
      <c r="C159" s="71" t="s">
        <v>307</v>
      </c>
      <c r="D159" s="323"/>
    </row>
    <row r="160" spans="2:4" ht="36" x14ac:dyDescent="0.25">
      <c r="B160" s="324" t="s">
        <v>308</v>
      </c>
      <c r="C160" s="76" t="s">
        <v>309</v>
      </c>
      <c r="D160" s="326" t="s">
        <v>106</v>
      </c>
    </row>
    <row r="161" spans="2:4" ht="15.75" thickBot="1" x14ac:dyDescent="0.3">
      <c r="B161" s="325"/>
      <c r="C161" s="77" t="s">
        <v>310</v>
      </c>
      <c r="D161" s="327"/>
    </row>
    <row r="162" spans="2:4" ht="24.75" thickBot="1" x14ac:dyDescent="0.3">
      <c r="B162" s="78" t="s">
        <v>311</v>
      </c>
      <c r="C162" s="78" t="s">
        <v>312</v>
      </c>
      <c r="D162" s="79" t="s">
        <v>313</v>
      </c>
    </row>
    <row r="163" spans="2:4" ht="24.75" thickBot="1" x14ac:dyDescent="0.3">
      <c r="B163" s="78" t="s">
        <v>314</v>
      </c>
      <c r="C163" s="78" t="s">
        <v>315</v>
      </c>
      <c r="D163" s="79" t="s">
        <v>316</v>
      </c>
    </row>
    <row r="164" spans="2:4" x14ac:dyDescent="0.25">
      <c r="B164" s="328" t="s">
        <v>317</v>
      </c>
      <c r="C164" s="80" t="s">
        <v>318</v>
      </c>
      <c r="D164" s="330" t="s">
        <v>320</v>
      </c>
    </row>
    <row r="165" spans="2:4" ht="24.75" thickBot="1" x14ac:dyDescent="0.3">
      <c r="B165" s="329"/>
      <c r="C165" s="81" t="s">
        <v>319</v>
      </c>
      <c r="D165" s="331"/>
    </row>
    <row r="166" spans="2:4" x14ac:dyDescent="0.25">
      <c r="B166" s="74"/>
      <c r="C166" s="75"/>
      <c r="D166" s="75"/>
    </row>
    <row r="167" spans="2:4" x14ac:dyDescent="0.25">
      <c r="B167" s="98" t="s">
        <v>349</v>
      </c>
      <c r="C167" s="97" t="s">
        <v>348</v>
      </c>
      <c r="D167" s="75"/>
    </row>
    <row r="168" spans="2:4" ht="25.5" x14ac:dyDescent="0.25">
      <c r="B168" s="85" t="s">
        <v>321</v>
      </c>
      <c r="C168" s="86" t="s">
        <v>322</v>
      </c>
      <c r="D168" s="75"/>
    </row>
    <row r="169" spans="2:4" ht="51" x14ac:dyDescent="0.25">
      <c r="B169" s="85" t="s">
        <v>323</v>
      </c>
      <c r="C169" s="86" t="s">
        <v>324</v>
      </c>
      <c r="D169" s="75"/>
    </row>
    <row r="170" spans="2:4" ht="51" x14ac:dyDescent="0.25">
      <c r="B170" s="85" t="s">
        <v>325</v>
      </c>
      <c r="C170" s="86" t="s">
        <v>326</v>
      </c>
      <c r="D170" s="75"/>
    </row>
    <row r="171" spans="2:4" ht="51" x14ac:dyDescent="0.25">
      <c r="B171" s="85" t="s">
        <v>327</v>
      </c>
      <c r="C171" s="86" t="s">
        <v>328</v>
      </c>
      <c r="D171" s="75"/>
    </row>
    <row r="172" spans="2:4" ht="31.5" x14ac:dyDescent="0.25">
      <c r="B172" s="85" t="s">
        <v>329</v>
      </c>
      <c r="C172" s="86" t="s">
        <v>330</v>
      </c>
      <c r="D172" s="75"/>
    </row>
    <row r="173" spans="2:4" ht="25.5" x14ac:dyDescent="0.25">
      <c r="B173" s="85" t="s">
        <v>331</v>
      </c>
      <c r="C173" s="86" t="s">
        <v>278</v>
      </c>
      <c r="D173" s="75"/>
    </row>
    <row r="174" spans="2:4" ht="25.5" x14ac:dyDescent="0.25">
      <c r="B174" s="85" t="s">
        <v>332</v>
      </c>
      <c r="C174" s="86" t="s">
        <v>284</v>
      </c>
      <c r="D174" s="75"/>
    </row>
    <row r="175" spans="2:4" ht="25.5" x14ac:dyDescent="0.25">
      <c r="B175" s="87" t="s">
        <v>178</v>
      </c>
      <c r="C175" s="88" t="s">
        <v>285</v>
      </c>
      <c r="D175" s="75"/>
    </row>
    <row r="176" spans="2:4" ht="63.75" x14ac:dyDescent="0.25">
      <c r="B176" s="85" t="s">
        <v>333</v>
      </c>
      <c r="C176" s="86" t="s">
        <v>334</v>
      </c>
      <c r="D176" s="75"/>
    </row>
    <row r="177" spans="2:4" ht="15.75" x14ac:dyDescent="0.25">
      <c r="B177" s="96" t="s">
        <v>335</v>
      </c>
      <c r="C177" s="97" t="s">
        <v>348</v>
      </c>
      <c r="D177" s="75"/>
    </row>
    <row r="178" spans="2:4" ht="63.75" x14ac:dyDescent="0.25">
      <c r="B178" s="85" t="s">
        <v>336</v>
      </c>
      <c r="C178" s="89" t="s">
        <v>337</v>
      </c>
      <c r="D178" s="75"/>
    </row>
    <row r="179" spans="2:4" ht="47.25" x14ac:dyDescent="0.25">
      <c r="B179" s="85" t="s">
        <v>338</v>
      </c>
      <c r="C179" s="90" t="s">
        <v>339</v>
      </c>
      <c r="D179" s="75"/>
    </row>
    <row r="180" spans="2:4" ht="110.25" x14ac:dyDescent="0.25">
      <c r="B180" s="91" t="s">
        <v>340</v>
      </c>
      <c r="C180" s="89" t="s">
        <v>341</v>
      </c>
      <c r="D180" s="75"/>
    </row>
    <row r="181" spans="2:4" ht="120" x14ac:dyDescent="0.25">
      <c r="B181" s="100" t="s">
        <v>351</v>
      </c>
      <c r="C181" s="99" t="s">
        <v>343</v>
      </c>
      <c r="D181" s="75"/>
    </row>
    <row r="182" spans="2:4" ht="25.5" x14ac:dyDescent="0.25">
      <c r="B182" s="87" t="s">
        <v>178</v>
      </c>
      <c r="C182" s="88" t="s">
        <v>285</v>
      </c>
      <c r="D182" s="75"/>
    </row>
    <row r="183" spans="2:4" ht="15.75" x14ac:dyDescent="0.25">
      <c r="B183" s="96" t="s">
        <v>344</v>
      </c>
      <c r="C183" s="97" t="s">
        <v>348</v>
      </c>
      <c r="D183" s="75"/>
    </row>
    <row r="184" spans="2:4" ht="25.5" x14ac:dyDescent="0.25">
      <c r="B184" s="85" t="s">
        <v>345</v>
      </c>
      <c r="C184" s="92" t="s">
        <v>346</v>
      </c>
      <c r="D184" s="75"/>
    </row>
    <row r="185" spans="2:4" ht="31.5" x14ac:dyDescent="0.25">
      <c r="B185" s="85" t="s">
        <v>301</v>
      </c>
      <c r="C185" s="90" t="s">
        <v>302</v>
      </c>
      <c r="D185" s="75"/>
    </row>
    <row r="186" spans="2:4" ht="38.25" x14ac:dyDescent="0.25">
      <c r="B186" s="93" t="s">
        <v>305</v>
      </c>
      <c r="C186" s="90" t="s">
        <v>306</v>
      </c>
      <c r="D186" s="75"/>
    </row>
    <row r="187" spans="2:4" ht="25.5" x14ac:dyDescent="0.25">
      <c r="B187" s="85" t="s">
        <v>311</v>
      </c>
      <c r="C187" s="90" t="s">
        <v>312</v>
      </c>
      <c r="D187" s="75"/>
    </row>
    <row r="188" spans="2:4" ht="31.5" x14ac:dyDescent="0.25">
      <c r="B188" s="87" t="s">
        <v>314</v>
      </c>
      <c r="C188" s="94" t="s">
        <v>315</v>
      </c>
      <c r="D188" s="75"/>
    </row>
    <row r="189" spans="2:4" ht="38.25" x14ac:dyDescent="0.25">
      <c r="B189" s="85" t="s">
        <v>317</v>
      </c>
      <c r="C189" s="95" t="s">
        <v>347</v>
      </c>
      <c r="D189" s="75"/>
    </row>
    <row r="190" spans="2:4" ht="25.5" x14ac:dyDescent="0.25">
      <c r="B190" s="87" t="s">
        <v>178</v>
      </c>
      <c r="C190" s="88" t="s">
        <v>285</v>
      </c>
      <c r="D190" s="75"/>
    </row>
    <row r="191" spans="2:4" x14ac:dyDescent="0.25">
      <c r="B191" s="74"/>
      <c r="C191" s="75"/>
      <c r="D191" s="75"/>
    </row>
    <row r="192" spans="2:4" x14ac:dyDescent="0.25">
      <c r="B192" s="74"/>
      <c r="C192" s="75"/>
      <c r="D192" s="75"/>
    </row>
    <row r="193" spans="2:4" x14ac:dyDescent="0.25">
      <c r="B193" s="74"/>
      <c r="C193" s="75"/>
      <c r="D193" s="75"/>
    </row>
    <row r="194" spans="2:4" x14ac:dyDescent="0.25">
      <c r="B194" s="74"/>
      <c r="C194" s="75"/>
      <c r="D194" s="75"/>
    </row>
    <row r="195" spans="2:4" x14ac:dyDescent="0.25">
      <c r="B195" s="74"/>
      <c r="C195" s="75"/>
      <c r="D195" s="75"/>
    </row>
    <row r="196" spans="2:4" x14ac:dyDescent="0.25">
      <c r="B196" s="74"/>
      <c r="C196" s="75"/>
      <c r="D196" s="75"/>
    </row>
    <row r="197" spans="2:4" x14ac:dyDescent="0.25">
      <c r="B197" s="74"/>
      <c r="C197" s="75"/>
      <c r="D197" s="75"/>
    </row>
    <row r="198" spans="2:4" ht="36" x14ac:dyDescent="0.25">
      <c r="B198" s="32" t="s">
        <v>66</v>
      </c>
    </row>
    <row r="199" spans="2:4" ht="18" x14ac:dyDescent="0.25">
      <c r="B199" s="36" t="s">
        <v>79</v>
      </c>
    </row>
    <row r="200" spans="2:4" ht="18" x14ac:dyDescent="0.25">
      <c r="B200" s="36" t="s">
        <v>80</v>
      </c>
    </row>
    <row r="201" spans="2:4" ht="18" x14ac:dyDescent="0.25">
      <c r="B201" s="36" t="s">
        <v>81</v>
      </c>
    </row>
    <row r="202" spans="2:4" ht="18" x14ac:dyDescent="0.25">
      <c r="B202" s="36" t="s">
        <v>67</v>
      </c>
    </row>
    <row r="203" spans="2:4" ht="36" x14ac:dyDescent="0.25">
      <c r="B203" s="32" t="s">
        <v>68</v>
      </c>
    </row>
    <row r="204" spans="2:4" ht="36" x14ac:dyDescent="0.25">
      <c r="B204" s="32" t="s">
        <v>69</v>
      </c>
    </row>
    <row r="205" spans="2:4" ht="54" x14ac:dyDescent="0.25">
      <c r="B205" s="32" t="s">
        <v>70</v>
      </c>
    </row>
    <row r="206" spans="2:4" ht="18" x14ac:dyDescent="0.25">
      <c r="B206" s="32" t="s">
        <v>71</v>
      </c>
    </row>
    <row r="207" spans="2:4" ht="36" x14ac:dyDescent="0.25">
      <c r="B207" s="32" t="s">
        <v>72</v>
      </c>
    </row>
    <row r="208" spans="2:4" ht="36" x14ac:dyDescent="0.25">
      <c r="B208" s="32" t="s">
        <v>73</v>
      </c>
    </row>
    <row r="209" spans="2:2" ht="36" x14ac:dyDescent="0.25">
      <c r="B209" s="31" t="s">
        <v>74</v>
      </c>
    </row>
    <row r="210" spans="2:2" ht="36" x14ac:dyDescent="0.25">
      <c r="B210" s="32" t="s">
        <v>75</v>
      </c>
    </row>
    <row r="211" spans="2:2" ht="72" x14ac:dyDescent="0.25">
      <c r="B211" s="33" t="s">
        <v>78</v>
      </c>
    </row>
    <row r="212" spans="2:2" ht="36" x14ac:dyDescent="0.25">
      <c r="B212" s="33" t="s">
        <v>82</v>
      </c>
    </row>
    <row r="213" spans="2:2" ht="36" x14ac:dyDescent="0.25">
      <c r="B213" s="33" t="s">
        <v>77</v>
      </c>
    </row>
    <row r="214" spans="2:2" ht="36" x14ac:dyDescent="0.25">
      <c r="B214" s="33" t="s">
        <v>76</v>
      </c>
    </row>
  </sheetData>
  <mergeCells count="12">
    <mergeCell ref="C146:C147"/>
    <mergeCell ref="D146:D147"/>
    <mergeCell ref="B154:B155"/>
    <mergeCell ref="D154:D155"/>
    <mergeCell ref="B156:B157"/>
    <mergeCell ref="D156:D157"/>
    <mergeCell ref="B158:B159"/>
    <mergeCell ref="D158:D159"/>
    <mergeCell ref="B160:B161"/>
    <mergeCell ref="D160:D161"/>
    <mergeCell ref="B164:B165"/>
    <mergeCell ref="D164:D16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618</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695</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9.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27.7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1'!$S$25</f>
        <v/>
      </c>
      <c r="D636" s="299" t="str">
        <f>+'RNL - Lab 1'!$S$26</f>
        <v/>
      </c>
      <c r="E636" s="299" t="str">
        <f>+'RNL - Lab 1'!$S$27</f>
        <v/>
      </c>
      <c r="F636" s="299" t="str">
        <f>+'RNL - Lab 1'!$S$28</f>
        <v/>
      </c>
      <c r="G636" s="299" t="str">
        <f>+'RNL - Lab 1'!$S$29</f>
        <v/>
      </c>
      <c r="H636" s="299" t="str">
        <f>+'RNL - Lab 1'!$S$30</f>
        <v/>
      </c>
      <c r="I636" s="299" t="str">
        <f>+'RNL - Lab 1'!$S$31</f>
        <v/>
      </c>
      <c r="J636" s="299" t="str">
        <f>+'RNL - Lab 1'!$S$32</f>
        <v/>
      </c>
      <c r="K636" s="299" t="str">
        <f>+'RNL - Lab 1'!$S$33</f>
        <v/>
      </c>
      <c r="L636" s="299" t="str">
        <f>+'RNL - Lab 1'!$S$34</f>
        <v/>
      </c>
      <c r="M636" s="299" t="str">
        <f>+'RNL - Lab 1'!$S$35</f>
        <v/>
      </c>
      <c r="N636" s="299" t="str">
        <f>+'RNL - Lab 1'!$S$36</f>
        <v/>
      </c>
      <c r="O636" s="299" t="str">
        <f>+'RNL - Lab 1'!$S$37</f>
        <v/>
      </c>
      <c r="P636" s="299" t="str">
        <f>+'RNL - Lab 1'!$S$39</f>
        <v/>
      </c>
      <c r="Q636" s="299" t="str">
        <f>+'RNL - Lab 1'!$S$40</f>
        <v/>
      </c>
      <c r="R636" s="299" t="str">
        <f>+'RNL - Lab 1'!$S$41</f>
        <v/>
      </c>
      <c r="S636" s="299" t="str">
        <f>+'RNL - Lab 1'!$S$42</f>
        <v/>
      </c>
      <c r="T636" s="299" t="str">
        <f>+'RNL - Lab 1'!$S$43</f>
        <v/>
      </c>
      <c r="U636" s="299" t="str">
        <f>+'RNL - Lab 1'!$S$44</f>
        <v/>
      </c>
      <c r="V636" s="299" t="str">
        <f>+'RNL - Lab 1'!$S$45</f>
        <v/>
      </c>
      <c r="W636" s="299" t="str">
        <f>+'RNL - Lab 1'!$S$46</f>
        <v/>
      </c>
      <c r="X636" s="299" t="str">
        <f>+'RNL - Lab 1'!$S$47</f>
        <v/>
      </c>
      <c r="Y636" s="299" t="str">
        <f>+'RNL - Lab 1'!$S$48</f>
        <v/>
      </c>
      <c r="Z636" s="299" t="str">
        <f>+'RNL - Lab 1'!$S$49</f>
        <v/>
      </c>
      <c r="AA636" s="299" t="str">
        <f>+'RNL - Lab 1'!$S$50</f>
        <v/>
      </c>
      <c r="AB636" s="299" t="str">
        <f>+'RNL - Lab 1'!$S$51</f>
        <v/>
      </c>
      <c r="AC636" s="299" t="str">
        <f>+'RNL - Lab 1'!$S$52</f>
        <v/>
      </c>
      <c r="AD636" s="299" t="str">
        <f>+'RNL - Lab 1'!$S$53</f>
        <v/>
      </c>
      <c r="AE636" s="299" t="str">
        <f>+'RNL - Lab 1'!$S$54</f>
        <v/>
      </c>
      <c r="AF636" s="299" t="str">
        <f>+'RNL - Lab 1'!$S$55</f>
        <v/>
      </c>
      <c r="AG636" s="299" t="str">
        <f>+'RNL - Lab 1'!$S$56</f>
        <v/>
      </c>
      <c r="AH636" s="299" t="str">
        <f>+'RNL - Lab 1'!$S$57</f>
        <v/>
      </c>
      <c r="AI636" s="299" t="str">
        <f>+'RNL - Lab 1'!$S$58</f>
        <v/>
      </c>
      <c r="AJ636" s="299" t="str">
        <f>+'RNL - Lab 1'!$S$59</f>
        <v/>
      </c>
      <c r="AK636" s="299" t="str">
        <f>+'RNL - Lab 1'!$S$60</f>
        <v/>
      </c>
      <c r="AL636" s="299" t="str">
        <f>+'RNL - Lab 1'!$S$62</f>
        <v/>
      </c>
      <c r="AM636" s="299" t="str">
        <f>+'RNL - Lab 1'!$S$63</f>
        <v/>
      </c>
      <c r="AN636" s="299" t="str">
        <f>+'RNL - Lab 1'!$S$64</f>
        <v/>
      </c>
      <c r="AO636" s="299" t="str">
        <f>+'RNL - Lab 1'!$S$65</f>
        <v/>
      </c>
      <c r="AP636" s="299" t="str">
        <f>+'RNL - Lab 1'!$S$66</f>
        <v/>
      </c>
      <c r="AQ636" s="299" t="str">
        <f>+'RNL - Lab 1'!$S$67</f>
        <v/>
      </c>
      <c r="AR636" s="299" t="str">
        <f>+'RNL - Lab 1'!$S$68</f>
        <v/>
      </c>
      <c r="AS636" s="299" t="str">
        <f>+'RNL - Lab 1'!$S$69</f>
        <v/>
      </c>
      <c r="AT636" s="299" t="str">
        <f>+'RNL - Lab 1'!$S$70</f>
        <v/>
      </c>
      <c r="AU636" s="299" t="str">
        <f>+'RNL - Lab 1'!$S$71</f>
        <v/>
      </c>
      <c r="AV636" s="299" t="str">
        <f>+'RNL - Lab 1'!$S$72</f>
        <v/>
      </c>
      <c r="AW636" s="299" t="str">
        <f>+'RNL - Lab 1'!$S$73</f>
        <v/>
      </c>
      <c r="AX636" s="299" t="str">
        <f>+'RNL - Lab 1'!$S$75</f>
        <v/>
      </c>
      <c r="AY636" s="299" t="str">
        <f>+'RNL - Lab 1'!$S$76</f>
        <v/>
      </c>
      <c r="AZ636" s="299" t="str">
        <f>+'RNL - Lab 1'!$S$77</f>
        <v/>
      </c>
      <c r="BA636" s="299" t="str">
        <f>+'RNL - Lab 1'!$S$78</f>
        <v/>
      </c>
      <c r="BB636" s="299" t="str">
        <f>+'RNL - Lab 1'!$S$79</f>
        <v/>
      </c>
      <c r="BC636" s="299" t="str">
        <f>+'RNL - Lab 1'!$S$80</f>
        <v/>
      </c>
      <c r="BD636" s="299" t="str">
        <f>+'RNL - Lab 1'!$S$81</f>
        <v/>
      </c>
      <c r="BE636" s="299" t="str">
        <f>+'RNL - Lab 1'!$S$82</f>
        <v/>
      </c>
      <c r="BF636" s="299" t="str">
        <f>+'RNL - Lab 1'!$S$84</f>
        <v/>
      </c>
      <c r="BG636" s="299" t="str">
        <f>+'RNL - Lab 1'!$S$85</f>
        <v/>
      </c>
      <c r="BH636" s="299" t="str">
        <f>+'RNL - Lab 1'!$S$86</f>
        <v/>
      </c>
      <c r="BI636" s="299" t="str">
        <f>+'RNL - Lab 1'!$S$87</f>
        <v/>
      </c>
      <c r="BJ636" s="299" t="str">
        <f>+'RNL - Lab 1'!$S$88</f>
        <v/>
      </c>
      <c r="BK636" s="299" t="str">
        <f>+'RNL - Lab 1'!$S$89</f>
        <v/>
      </c>
      <c r="BL636" s="299" t="str">
        <f>+'RNL - Lab 1'!$S$90</f>
        <v/>
      </c>
      <c r="BM636" s="299" t="str">
        <f>+'RNL - Lab 1'!$S$91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2'!$S$25</f>
        <v/>
      </c>
      <c r="D637" s="299" t="str">
        <f>+'RNL - Lab 2'!$S$26</f>
        <v/>
      </c>
      <c r="E637" s="299" t="str">
        <f>+'RNL - Lab 2'!$S$27</f>
        <v/>
      </c>
      <c r="F637" s="299" t="str">
        <f>+'RNL - Lab 2'!$S$28</f>
        <v/>
      </c>
      <c r="G637" s="299" t="str">
        <f>+'RNL - Lab 2'!$S$29</f>
        <v/>
      </c>
      <c r="H637" s="299" t="str">
        <f>+'RNL - Lab 2'!$S$30</f>
        <v/>
      </c>
      <c r="I637" s="299" t="str">
        <f>+'RNL - Lab 2'!$S$31</f>
        <v/>
      </c>
      <c r="J637" s="299" t="str">
        <f>+'RNL - Lab 2'!$S$32</f>
        <v/>
      </c>
      <c r="K637" s="299" t="str">
        <f>+'RNL - Lab 2'!$S$33</f>
        <v/>
      </c>
      <c r="L637" s="299" t="str">
        <f>+'RNL - Lab 2'!$S$34</f>
        <v/>
      </c>
      <c r="M637" s="299" t="str">
        <f>+'RNL - Lab 2'!$S$35</f>
        <v/>
      </c>
      <c r="N637" s="299" t="str">
        <f>+'RNL - Lab 2'!$S$36</f>
        <v/>
      </c>
      <c r="O637" s="299" t="str">
        <f>+'RNL - Lab 2'!$S$37</f>
        <v/>
      </c>
      <c r="P637" s="299" t="str">
        <f>+'RNL - Lab 2'!$S$39</f>
        <v/>
      </c>
      <c r="Q637" s="299" t="str">
        <f>+'RNL - Lab 2'!$S$40</f>
        <v/>
      </c>
      <c r="R637" s="299" t="str">
        <f>+'RNL - Lab 2'!$S$41</f>
        <v/>
      </c>
      <c r="S637" s="299" t="str">
        <f>+'RNL - Lab 2'!$S$42</f>
        <v/>
      </c>
      <c r="T637" s="299" t="str">
        <f>+'RNL - Lab 2'!$S$43</f>
        <v/>
      </c>
      <c r="U637" s="299" t="str">
        <f>+'RNL - Lab 2'!$S$44</f>
        <v/>
      </c>
      <c r="V637" s="299" t="str">
        <f>+'RNL - Lab 2'!$S$45</f>
        <v/>
      </c>
      <c r="W637" s="299" t="str">
        <f>+'RNL - Lab 2'!$S$46</f>
        <v/>
      </c>
      <c r="X637" s="299" t="str">
        <f>+'RNL - Lab 2'!$S$47</f>
        <v/>
      </c>
      <c r="Y637" s="299" t="str">
        <f>+'RNL - Lab 2'!$S$48</f>
        <v/>
      </c>
      <c r="Z637" s="299" t="str">
        <f>+'RNL - Lab 2'!$S$49</f>
        <v/>
      </c>
      <c r="AA637" s="299" t="str">
        <f>+'RNL - Lab 2'!$S$50</f>
        <v/>
      </c>
      <c r="AB637" s="299" t="str">
        <f>+'RNL - Lab 2'!$S$51</f>
        <v/>
      </c>
      <c r="AC637" s="299" t="str">
        <f>+'RNL - Lab 2'!$S$52</f>
        <v/>
      </c>
      <c r="AD637" s="299" t="str">
        <f>+'RNL - Lab 2'!$S$53</f>
        <v/>
      </c>
      <c r="AE637" s="299" t="str">
        <f>+'RNL - Lab 2'!$S$54</f>
        <v/>
      </c>
      <c r="AF637" s="299" t="str">
        <f>+'RNL - Lab 2'!$S$55</f>
        <v/>
      </c>
      <c r="AG637" s="299" t="str">
        <f>+'RNL - Lab 2'!$S$56</f>
        <v/>
      </c>
      <c r="AH637" s="299" t="str">
        <f>+'RNL - Lab 2'!$S$57</f>
        <v/>
      </c>
      <c r="AI637" s="299" t="str">
        <f>+'RNL - Lab 2'!$S$58</f>
        <v/>
      </c>
      <c r="AJ637" s="299" t="str">
        <f>+'RNL - Lab 2'!$S$59</f>
        <v/>
      </c>
      <c r="AK637" s="299" t="str">
        <f>+'RNL - Lab 2'!$S$60</f>
        <v/>
      </c>
      <c r="AL637" s="299" t="str">
        <f>+'RNL - Lab 2'!$S$62</f>
        <v/>
      </c>
      <c r="AM637" s="299" t="str">
        <f>+'RNL - Lab 2'!$S$63</f>
        <v/>
      </c>
      <c r="AN637" s="299" t="str">
        <f>+'RNL - Lab 2'!$S$64</f>
        <v/>
      </c>
      <c r="AO637" s="299" t="str">
        <f>+'RNL - Lab 2'!$S$65</f>
        <v/>
      </c>
      <c r="AP637" s="299" t="str">
        <f>+'RNL - Lab 2'!$S$66</f>
        <v/>
      </c>
      <c r="AQ637" s="299" t="str">
        <f>+'RNL - Lab 2'!$S$67</f>
        <v/>
      </c>
      <c r="AR637" s="299" t="str">
        <f>+'RNL - Lab 2'!$S$68</f>
        <v/>
      </c>
      <c r="AS637" s="299" t="str">
        <f>+'RNL - Lab 2'!$S$69</f>
        <v/>
      </c>
      <c r="AT637" s="299" t="str">
        <f>+'RNL - Lab 2'!$S$70</f>
        <v/>
      </c>
      <c r="AU637" s="299" t="str">
        <f>+'RNL - Lab 2'!$S$71</f>
        <v/>
      </c>
      <c r="AV637" s="299" t="str">
        <f>+'RNL - Lab 2'!$S$72</f>
        <v/>
      </c>
      <c r="AW637" s="299" t="str">
        <f>+'RNL - Lab 2'!$S$73</f>
        <v/>
      </c>
      <c r="AX637" s="299" t="str">
        <f>+'RNL - Lab 2'!$S$75</f>
        <v/>
      </c>
      <c r="AY637" s="299" t="str">
        <f>+'RNL - Lab 2'!$S$76</f>
        <v/>
      </c>
      <c r="AZ637" s="299" t="str">
        <f>+'RNL - Lab 2'!$S$77</f>
        <v/>
      </c>
      <c r="BA637" s="299" t="str">
        <f>+'RNL - Lab 2'!$S$78</f>
        <v/>
      </c>
      <c r="BB637" s="299" t="str">
        <f>+'RNL - Lab 2'!$S$79</f>
        <v/>
      </c>
      <c r="BC637" s="299" t="str">
        <f>+'RNL - Lab 2'!$S$80</f>
        <v/>
      </c>
      <c r="BD637" s="299" t="str">
        <f>+'RNL - Lab 2'!$S$81</f>
        <v/>
      </c>
      <c r="BE637" s="299" t="str">
        <f>+'RNL - Lab 2'!$S$82</f>
        <v/>
      </c>
      <c r="BF637" s="299" t="str">
        <f>+'RNL - Lab 2'!$S$84</f>
        <v/>
      </c>
      <c r="BG637" s="299" t="str">
        <f>+'RNL - Lab 2'!$S$85</f>
        <v/>
      </c>
      <c r="BH637" s="299" t="str">
        <f>+'RNL - Lab 2'!$S$86</f>
        <v/>
      </c>
      <c r="BI637" s="299" t="str">
        <f>+'RNL - Lab 2'!$S$87</f>
        <v/>
      </c>
      <c r="BJ637" s="299" t="str">
        <f>+'RNL - Lab 2'!$S$88</f>
        <v/>
      </c>
      <c r="BK637" s="299" t="str">
        <f>+'RNL - Lab 2'!$S$89</f>
        <v/>
      </c>
      <c r="BL637" s="299" t="str">
        <f>+'RNL - Lab 2'!$S$90</f>
        <v/>
      </c>
      <c r="BM637" s="299" t="str">
        <f>+'RNL - Lab 2'!$S$91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3'!$S$25</f>
        <v/>
      </c>
      <c r="D638" s="299" t="str">
        <f>+'RNL - Lab 3'!$S$26</f>
        <v/>
      </c>
      <c r="E638" s="299" t="str">
        <f>+'RNL - Lab 3'!$S$27</f>
        <v/>
      </c>
      <c r="F638" s="299" t="str">
        <f>+'RNL - Lab 3'!$S$28</f>
        <v/>
      </c>
      <c r="G638" s="299" t="str">
        <f>+'RNL - Lab 3'!$S$29</f>
        <v/>
      </c>
      <c r="H638" s="299" t="str">
        <f>+'RNL - Lab 3'!$S$30</f>
        <v/>
      </c>
      <c r="I638" s="299" t="str">
        <f>+'RNL - Lab 3'!$S$31</f>
        <v/>
      </c>
      <c r="J638" s="299" t="str">
        <f>+'RNL - Lab 3'!$S$32</f>
        <v/>
      </c>
      <c r="K638" s="299" t="str">
        <f>+'RNL - Lab 3'!$S$33</f>
        <v/>
      </c>
      <c r="L638" s="299" t="str">
        <f>+'RNL - Lab 3'!$S$34</f>
        <v/>
      </c>
      <c r="M638" s="299" t="str">
        <f>+'RNL - Lab 3'!$S$35</f>
        <v/>
      </c>
      <c r="N638" s="299" t="str">
        <f>+'RNL - Lab 3'!$S$36</f>
        <v/>
      </c>
      <c r="O638" s="299" t="str">
        <f>+'RNL - Lab 3'!$S$37</f>
        <v/>
      </c>
      <c r="P638" s="299" t="str">
        <f>+'RNL - Lab 3'!$S$39</f>
        <v/>
      </c>
      <c r="Q638" s="299" t="str">
        <f>+'RNL - Lab 3'!$S$40</f>
        <v/>
      </c>
      <c r="R638" s="299" t="str">
        <f>+'RNL - Lab 3'!$S$41</f>
        <v/>
      </c>
      <c r="S638" s="299" t="str">
        <f>+'RNL - Lab 3'!$S$42</f>
        <v/>
      </c>
      <c r="T638" s="299" t="str">
        <f>+'RNL - Lab 3'!$S$43</f>
        <v/>
      </c>
      <c r="U638" s="299" t="str">
        <f>+'RNL - Lab 3'!$S$44</f>
        <v/>
      </c>
      <c r="V638" s="299" t="str">
        <f>+'RNL - Lab 3'!$S$45</f>
        <v/>
      </c>
      <c r="W638" s="299" t="str">
        <f>+'RNL - Lab 3'!$S$46</f>
        <v/>
      </c>
      <c r="X638" s="299" t="str">
        <f>+'RNL - Lab 3'!$S$47</f>
        <v/>
      </c>
      <c r="Y638" s="299" t="str">
        <f>+'RNL - Lab 3'!$S$48</f>
        <v/>
      </c>
      <c r="Z638" s="299" t="str">
        <f>+'RNL - Lab 3'!$S$49</f>
        <v/>
      </c>
      <c r="AA638" s="299" t="str">
        <f>+'RNL - Lab 3'!$S$50</f>
        <v/>
      </c>
      <c r="AB638" s="299" t="str">
        <f>+'RNL - Lab 3'!$S$51</f>
        <v/>
      </c>
      <c r="AC638" s="299" t="str">
        <f>+'RNL - Lab 3'!$S$52</f>
        <v/>
      </c>
      <c r="AD638" s="299" t="str">
        <f>+'RNL - Lab 3'!$S$53</f>
        <v/>
      </c>
      <c r="AE638" s="299" t="str">
        <f>+'RNL - Lab 3'!$S$54</f>
        <v/>
      </c>
      <c r="AF638" s="299" t="str">
        <f>+'RNL - Lab 3'!$S$55</f>
        <v/>
      </c>
      <c r="AG638" s="299" t="str">
        <f>+'RNL - Lab 3'!$S$56</f>
        <v/>
      </c>
      <c r="AH638" s="299" t="str">
        <f>+'RNL - Lab 3'!$S$57</f>
        <v/>
      </c>
      <c r="AI638" s="299" t="str">
        <f>+'RNL - Lab 3'!$S$58</f>
        <v/>
      </c>
      <c r="AJ638" s="299" t="str">
        <f>+'RNL - Lab 3'!$S$59</f>
        <v/>
      </c>
      <c r="AK638" s="299" t="str">
        <f>+'RNL - Lab 3'!$S$60</f>
        <v/>
      </c>
      <c r="AL638" s="299" t="str">
        <f>+'RNL - Lab 3'!$S$62</f>
        <v/>
      </c>
      <c r="AM638" s="299" t="str">
        <f>+'RNL - Lab 3'!$S$63</f>
        <v/>
      </c>
      <c r="AN638" s="299" t="str">
        <f>+'RNL - Lab 3'!$S$64</f>
        <v/>
      </c>
      <c r="AO638" s="299" t="str">
        <f>+'RNL - Lab 3'!$S$65</f>
        <v/>
      </c>
      <c r="AP638" s="299" t="str">
        <f>+'RNL - Lab 3'!$S$66</f>
        <v/>
      </c>
      <c r="AQ638" s="299" t="str">
        <f>+'RNL - Lab 3'!$S$67</f>
        <v/>
      </c>
      <c r="AR638" s="299" t="str">
        <f>+'RNL - Lab 3'!$S$68</f>
        <v/>
      </c>
      <c r="AS638" s="299" t="str">
        <f>+'RNL - Lab 3'!$S$69</f>
        <v/>
      </c>
      <c r="AT638" s="299" t="str">
        <f>+'RNL - Lab 3'!$S$70</f>
        <v/>
      </c>
      <c r="AU638" s="299" t="str">
        <f>+'RNL - Lab 3'!$S$71</f>
        <v/>
      </c>
      <c r="AV638" s="299" t="str">
        <f>+'RNL - Lab 3'!$S$72</f>
        <v/>
      </c>
      <c r="AW638" s="299" t="str">
        <f>+'RNL - Lab 3'!$S$73</f>
        <v/>
      </c>
      <c r="AX638" s="299" t="str">
        <f>+'RNL - Lab 3'!$S$75</f>
        <v/>
      </c>
      <c r="AY638" s="299" t="str">
        <f>+'RNL - Lab 3'!$S$76</f>
        <v/>
      </c>
      <c r="AZ638" s="299" t="str">
        <f>+'RNL - Lab 3'!$S$77</f>
        <v/>
      </c>
      <c r="BA638" s="299" t="str">
        <f>+'RNL - Lab 3'!$S$78</f>
        <v/>
      </c>
      <c r="BB638" s="299" t="str">
        <f>+'RNL - Lab 3'!$S$79</f>
        <v/>
      </c>
      <c r="BC638" s="299" t="str">
        <f>+'RNL - Lab 3'!$S$80</f>
        <v/>
      </c>
      <c r="BD638" s="299" t="str">
        <f>+'RNL - Lab 3'!$S$81</f>
        <v/>
      </c>
      <c r="BE638" s="299" t="str">
        <f>+'RNL - Lab 3'!$S$82</f>
        <v/>
      </c>
      <c r="BF638" s="299" t="str">
        <f>+'RNL - Lab 3'!$S$84</f>
        <v/>
      </c>
      <c r="BG638" s="299" t="str">
        <f>+'RNL - Lab 3'!$S$85</f>
        <v/>
      </c>
      <c r="BH638" s="299" t="str">
        <f>+'RNL - Lab 3'!$S$86</f>
        <v/>
      </c>
      <c r="BI638" s="299" t="str">
        <f>+'RNL - Lab 3'!$S$87</f>
        <v/>
      </c>
      <c r="BJ638" s="299" t="str">
        <f>+'RNL - Lab 3'!$S$88</f>
        <v/>
      </c>
      <c r="BK638" s="299" t="str">
        <f>+'RNL - Lab 3'!$S$89</f>
        <v/>
      </c>
      <c r="BL638" s="299" t="str">
        <f>+'RNL - Lab 3'!$S$90</f>
        <v/>
      </c>
      <c r="BM638" s="299" t="str">
        <f>+'RNL - Lab 3'!$S$91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4'!$S$25</f>
        <v/>
      </c>
      <c r="D639" s="299" t="str">
        <f>+'RNL - Lab 4'!$S$26</f>
        <v/>
      </c>
      <c r="E639" s="299" t="str">
        <f>+'RNL - Lab 4'!$S$27</f>
        <v/>
      </c>
      <c r="F639" s="299" t="str">
        <f>+'RNL - Lab 4'!$S$28</f>
        <v/>
      </c>
      <c r="G639" s="299" t="str">
        <f>+'RNL - Lab 4'!$S$29</f>
        <v/>
      </c>
      <c r="H639" s="299" t="str">
        <f>+'RNL - Lab 4'!$S$30</f>
        <v/>
      </c>
      <c r="I639" s="299" t="str">
        <f>+'RNL - Lab 4'!$S$31</f>
        <v/>
      </c>
      <c r="J639" s="299" t="str">
        <f>+'RNL - Lab 4'!$S$32</f>
        <v/>
      </c>
      <c r="K639" s="299" t="str">
        <f>+'RNL - Lab 4'!$S$33</f>
        <v/>
      </c>
      <c r="L639" s="299" t="str">
        <f>+'RNL - Lab 4'!$S$34</f>
        <v/>
      </c>
      <c r="M639" s="299" t="str">
        <f>+'RNL - Lab 4'!$S$35</f>
        <v/>
      </c>
      <c r="N639" s="299" t="str">
        <f>+'RNL - Lab 4'!$S$36</f>
        <v/>
      </c>
      <c r="O639" s="299" t="str">
        <f>+'RNL - Lab 4'!$S$37</f>
        <v/>
      </c>
      <c r="P639" s="299" t="str">
        <f>+'RNL - Lab 4'!$S$39</f>
        <v/>
      </c>
      <c r="Q639" s="299" t="str">
        <f>+'RNL - Lab 4'!$S$40</f>
        <v/>
      </c>
      <c r="R639" s="299" t="str">
        <f>+'RNL - Lab 4'!$S$41</f>
        <v/>
      </c>
      <c r="S639" s="299" t="str">
        <f>+'RNL - Lab 4'!$S$42</f>
        <v/>
      </c>
      <c r="T639" s="299" t="str">
        <f>+'RNL - Lab 4'!$S$43</f>
        <v/>
      </c>
      <c r="U639" s="299" t="str">
        <f>+'RNL - Lab 4'!$S$44</f>
        <v/>
      </c>
      <c r="V639" s="299" t="str">
        <f>+'RNL - Lab 4'!$S$45</f>
        <v/>
      </c>
      <c r="W639" s="299" t="str">
        <f>+'RNL - Lab 4'!$S$46</f>
        <v/>
      </c>
      <c r="X639" s="299" t="str">
        <f>+'RNL - Lab 4'!$S$47</f>
        <v/>
      </c>
      <c r="Y639" s="299" t="str">
        <f>+'RNL - Lab 4'!$S$48</f>
        <v/>
      </c>
      <c r="Z639" s="299" t="str">
        <f>+'RNL - Lab 4'!$S$49</f>
        <v/>
      </c>
      <c r="AA639" s="299" t="str">
        <f>+'RNL - Lab 4'!$S$50</f>
        <v/>
      </c>
      <c r="AB639" s="299" t="str">
        <f>+'RNL - Lab 4'!$S$51</f>
        <v/>
      </c>
      <c r="AC639" s="299" t="str">
        <f>+'RNL - Lab 4'!$S$52</f>
        <v/>
      </c>
      <c r="AD639" s="299" t="str">
        <f>+'RNL - Lab 4'!$S$53</f>
        <v/>
      </c>
      <c r="AE639" s="299" t="str">
        <f>+'RNL - Lab 4'!$S$54</f>
        <v/>
      </c>
      <c r="AF639" s="299" t="str">
        <f>+'RNL - Lab 4'!$S$55</f>
        <v/>
      </c>
      <c r="AG639" s="299" t="str">
        <f>+'RNL - Lab 4'!$S$56</f>
        <v/>
      </c>
      <c r="AH639" s="299" t="str">
        <f>+'RNL - Lab 4'!$S$57</f>
        <v/>
      </c>
      <c r="AI639" s="299" t="str">
        <f>+'RNL - Lab 4'!$S$58</f>
        <v/>
      </c>
      <c r="AJ639" s="299" t="str">
        <f>+'RNL - Lab 4'!$S$59</f>
        <v/>
      </c>
      <c r="AK639" s="299" t="str">
        <f>+'RNL - Lab 4'!$S$60</f>
        <v/>
      </c>
      <c r="AL639" s="299" t="str">
        <f>+'RNL - Lab 4'!$S$62</f>
        <v/>
      </c>
      <c r="AM639" s="299" t="str">
        <f>+'RNL - Lab 4'!$S$63</f>
        <v/>
      </c>
      <c r="AN639" s="299" t="str">
        <f>+'RNL - Lab 4'!$S$64</f>
        <v/>
      </c>
      <c r="AO639" s="299" t="str">
        <f>+'RNL - Lab 4'!$S$65</f>
        <v/>
      </c>
      <c r="AP639" s="299" t="str">
        <f>+'RNL - Lab 4'!$S$66</f>
        <v/>
      </c>
      <c r="AQ639" s="299" t="str">
        <f>+'RNL - Lab 4'!$S$67</f>
        <v/>
      </c>
      <c r="AR639" s="299" t="str">
        <f>+'RNL - Lab 4'!$S$68</f>
        <v/>
      </c>
      <c r="AS639" s="299" t="str">
        <f>+'RNL - Lab 4'!$S$69</f>
        <v/>
      </c>
      <c r="AT639" s="299" t="str">
        <f>+'RNL - Lab 4'!$S$70</f>
        <v/>
      </c>
      <c r="AU639" s="299" t="str">
        <f>+'RNL - Lab 4'!$S$71</f>
        <v/>
      </c>
      <c r="AV639" s="299" t="str">
        <f>+'RNL - Lab 4'!$S$72</f>
        <v/>
      </c>
      <c r="AW639" s="299" t="str">
        <f>+'RNL - Lab 4'!$S$73</f>
        <v/>
      </c>
      <c r="AX639" s="299" t="str">
        <f>+'RNL - Lab 4'!$S$75</f>
        <v/>
      </c>
      <c r="AY639" s="299" t="str">
        <f>+'RNL - Lab 4'!$S$76</f>
        <v/>
      </c>
      <c r="AZ639" s="299" t="str">
        <f>+'RNL - Lab 4'!$S$77</f>
        <v/>
      </c>
      <c r="BA639" s="299" t="str">
        <f>+'RNL - Lab 4'!$S$78</f>
        <v/>
      </c>
      <c r="BB639" s="299" t="str">
        <f>+'RNL - Lab 4'!$S$79</f>
        <v/>
      </c>
      <c r="BC639" s="299" t="str">
        <f>+'RNL - Lab 4'!$S$80</f>
        <v/>
      </c>
      <c r="BD639" s="299" t="str">
        <f>+'RNL - Lab 4'!$S$81</f>
        <v/>
      </c>
      <c r="BE639" s="299" t="str">
        <f>+'RNL - Lab 4'!$S$82</f>
        <v/>
      </c>
      <c r="BF639" s="299" t="str">
        <f>+'RNL - Lab 4'!$S$84</f>
        <v/>
      </c>
      <c r="BG639" s="299" t="str">
        <f>+'RNL - Lab 4'!$S$85</f>
        <v/>
      </c>
      <c r="BH639" s="299" t="str">
        <f>+'RNL - Lab 4'!$S$86</f>
        <v/>
      </c>
      <c r="BI639" s="299" t="str">
        <f>+'RNL - Lab 4'!$S$87</f>
        <v/>
      </c>
      <c r="BJ639" s="299" t="str">
        <f>+'RNL - Lab 4'!$S$88</f>
        <v/>
      </c>
      <c r="BK639" s="299" t="str">
        <f>+'RNL - Lab 4'!$S$89</f>
        <v/>
      </c>
      <c r="BL639" s="299" t="str">
        <f>+'RNL - Lab 4'!$S$90</f>
        <v/>
      </c>
      <c r="BM639" s="299" t="str">
        <f>+'RNL - Lab 4'!$S$91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5'!$S$25</f>
        <v/>
      </c>
      <c r="D640" s="299" t="str">
        <f>+'RNL - Lab 5'!$S$26</f>
        <v/>
      </c>
      <c r="E640" s="299" t="str">
        <f>+'RNL - Lab 5'!$S$27</f>
        <v/>
      </c>
      <c r="F640" s="299" t="str">
        <f>+'RNL - Lab 5'!$S$28</f>
        <v/>
      </c>
      <c r="G640" s="299" t="str">
        <f>+'RNL - Lab 5'!$S$29</f>
        <v/>
      </c>
      <c r="H640" s="299" t="str">
        <f>+'RNL - Lab 5'!$S$30</f>
        <v/>
      </c>
      <c r="I640" s="299" t="str">
        <f>+'RNL - Lab 5'!$S$31</f>
        <v/>
      </c>
      <c r="J640" s="299" t="str">
        <f>+'RNL - Lab 5'!$S$32</f>
        <v/>
      </c>
      <c r="K640" s="299" t="str">
        <f>+'RNL - Lab 5'!$S$33</f>
        <v/>
      </c>
      <c r="L640" s="299" t="str">
        <f>+'RNL - Lab 5'!$S$34</f>
        <v/>
      </c>
      <c r="M640" s="299" t="str">
        <f>+'RNL - Lab 5'!$S$35</f>
        <v/>
      </c>
      <c r="N640" s="299" t="str">
        <f>+'RNL - Lab 5'!$S$36</f>
        <v/>
      </c>
      <c r="O640" s="299" t="str">
        <f>+'RNL - Lab 5'!$S$37</f>
        <v/>
      </c>
      <c r="P640" s="299" t="str">
        <f>+'RNL - Lab 5'!$S$39</f>
        <v/>
      </c>
      <c r="Q640" s="299" t="str">
        <f>+'RNL - Lab 5'!$S$40</f>
        <v/>
      </c>
      <c r="R640" s="299" t="str">
        <f>+'RNL - Lab 5'!$S$41</f>
        <v/>
      </c>
      <c r="S640" s="299" t="str">
        <f>+'RNL - Lab 5'!$S$42</f>
        <v/>
      </c>
      <c r="T640" s="299" t="str">
        <f>+'RNL - Lab 5'!$S$43</f>
        <v/>
      </c>
      <c r="U640" s="299" t="str">
        <f>+'RNL - Lab 5'!$S$44</f>
        <v/>
      </c>
      <c r="V640" s="299" t="str">
        <f>+'RNL - Lab 5'!$S$45</f>
        <v/>
      </c>
      <c r="W640" s="299" t="str">
        <f>+'RNL - Lab 5'!$S$46</f>
        <v/>
      </c>
      <c r="X640" s="299" t="str">
        <f>+'RNL - Lab 5'!$S$47</f>
        <v/>
      </c>
      <c r="Y640" s="299" t="str">
        <f>+'RNL - Lab 5'!$S$48</f>
        <v/>
      </c>
      <c r="Z640" s="299" t="str">
        <f>+'RNL - Lab 5'!$S$49</f>
        <v/>
      </c>
      <c r="AA640" s="299" t="str">
        <f>+'RNL - Lab 5'!$S$50</f>
        <v/>
      </c>
      <c r="AB640" s="299" t="str">
        <f>+'RNL - Lab 5'!$S$51</f>
        <v/>
      </c>
      <c r="AC640" s="299" t="str">
        <f>+'RNL - Lab 5'!$S$52</f>
        <v/>
      </c>
      <c r="AD640" s="299" t="str">
        <f>+'RNL - Lab 5'!$S$53</f>
        <v/>
      </c>
      <c r="AE640" s="299" t="str">
        <f>+'RNL - Lab 5'!$S$54</f>
        <v/>
      </c>
      <c r="AF640" s="299" t="str">
        <f>+'RNL - Lab 5'!$S$55</f>
        <v/>
      </c>
      <c r="AG640" s="299" t="str">
        <f>+'RNL - Lab 5'!$S$56</f>
        <v/>
      </c>
      <c r="AH640" s="299" t="str">
        <f>+'RNL - Lab 5'!$S$57</f>
        <v/>
      </c>
      <c r="AI640" s="299" t="str">
        <f>+'RNL - Lab 5'!$S$58</f>
        <v/>
      </c>
      <c r="AJ640" s="299" t="str">
        <f>+'RNL - Lab 5'!$S$59</f>
        <v/>
      </c>
      <c r="AK640" s="299" t="str">
        <f>+'RNL - Lab 5'!$S$60</f>
        <v/>
      </c>
      <c r="AL640" s="299" t="str">
        <f>+'RNL - Lab 5'!$S$62</f>
        <v/>
      </c>
      <c r="AM640" s="299" t="str">
        <f>+'RNL - Lab 5'!$S$63</f>
        <v/>
      </c>
      <c r="AN640" s="299" t="str">
        <f>+'RNL - Lab 5'!$S$64</f>
        <v/>
      </c>
      <c r="AO640" s="299" t="str">
        <f>+'RNL - Lab 5'!$S$65</f>
        <v/>
      </c>
      <c r="AP640" s="299" t="str">
        <f>+'RNL - Lab 5'!$S$66</f>
        <v/>
      </c>
      <c r="AQ640" s="299" t="str">
        <f>+'RNL - Lab 5'!$S$67</f>
        <v/>
      </c>
      <c r="AR640" s="299" t="str">
        <f>+'RNL - Lab 5'!$S$68</f>
        <v/>
      </c>
      <c r="AS640" s="299" t="str">
        <f>+'RNL - Lab 5'!$S$69</f>
        <v/>
      </c>
      <c r="AT640" s="299" t="str">
        <f>+'RNL - Lab 5'!$S$70</f>
        <v/>
      </c>
      <c r="AU640" s="299" t="str">
        <f>+'RNL - Lab 5'!$S$71</f>
        <v/>
      </c>
      <c r="AV640" s="299" t="str">
        <f>+'RNL - Lab 5'!$S$72</f>
        <v/>
      </c>
      <c r="AW640" s="299" t="str">
        <f>+'RNL - Lab 5'!$S$73</f>
        <v/>
      </c>
      <c r="AX640" s="299" t="str">
        <f>+'RNL - Lab 5'!$S$75</f>
        <v/>
      </c>
      <c r="AY640" s="299" t="str">
        <f>+'RNL - Lab 5'!$S$76</f>
        <v/>
      </c>
      <c r="AZ640" s="299" t="str">
        <f>+'RNL - Lab 5'!$S$77</f>
        <v/>
      </c>
      <c r="BA640" s="299" t="str">
        <f>+'RNL - Lab 5'!$S$78</f>
        <v/>
      </c>
      <c r="BB640" s="299" t="str">
        <f>+'RNL - Lab 5'!$S$79</f>
        <v/>
      </c>
      <c r="BC640" s="299" t="str">
        <f>+'RNL - Lab 5'!$S$80</f>
        <v/>
      </c>
      <c r="BD640" s="299" t="str">
        <f>+'RNL - Lab 5'!$S$81</f>
        <v/>
      </c>
      <c r="BE640" s="299" t="str">
        <f>+'RNL - Lab 5'!$S$82</f>
        <v/>
      </c>
      <c r="BF640" s="299" t="str">
        <f>+'RNL - Lab 5'!$S$84</f>
        <v/>
      </c>
      <c r="BG640" s="299" t="str">
        <f>+'RNL - Lab 5'!$S$85</f>
        <v/>
      </c>
      <c r="BH640" s="299" t="str">
        <f>+'RNL - Lab 5'!$S$86</f>
        <v/>
      </c>
      <c r="BI640" s="299" t="str">
        <f>+'RNL - Lab 5'!$S$87</f>
        <v/>
      </c>
      <c r="BJ640" s="299" t="str">
        <f>+'RNL - Lab 5'!$S$88</f>
        <v/>
      </c>
      <c r="BK640" s="299" t="str">
        <f>+'RNL - Lab 5'!$S$89</f>
        <v/>
      </c>
      <c r="BL640" s="299" t="str">
        <f>+'RNL - Lab 5'!$S$90</f>
        <v/>
      </c>
      <c r="BM640" s="299" t="str">
        <f>+'RNL - Lab 5'!$S$91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6'!$S$25</f>
        <v/>
      </c>
      <c r="D641" s="299" t="str">
        <f>+'RNL - Lab 6'!$S$26</f>
        <v/>
      </c>
      <c r="E641" s="299" t="str">
        <f>+'RNL - Lab 6'!$S$27</f>
        <v/>
      </c>
      <c r="F641" s="299" t="str">
        <f>+'RNL - Lab 6'!$S$28</f>
        <v/>
      </c>
      <c r="G641" s="299" t="str">
        <f>+'RNL - Lab 6'!$S$29</f>
        <v/>
      </c>
      <c r="H641" s="299" t="str">
        <f>+'RNL - Lab 6'!$S$30</f>
        <v/>
      </c>
      <c r="I641" s="299" t="str">
        <f>+'RNL - Lab 6'!$S$31</f>
        <v/>
      </c>
      <c r="J641" s="299" t="str">
        <f>+'RNL - Lab 6'!$S$32</f>
        <v/>
      </c>
      <c r="K641" s="299" t="str">
        <f>+'RNL - Lab 6'!$S$33</f>
        <v/>
      </c>
      <c r="L641" s="299" t="str">
        <f>+'RNL - Lab 6'!$S$34</f>
        <v/>
      </c>
      <c r="M641" s="299" t="str">
        <f>+'RNL - Lab 6'!$S$35</f>
        <v/>
      </c>
      <c r="N641" s="299" t="str">
        <f>+'RNL - Lab 6'!$S$36</f>
        <v/>
      </c>
      <c r="O641" s="299" t="str">
        <f>+'RNL - Lab 6'!$S$37</f>
        <v/>
      </c>
      <c r="P641" s="299" t="str">
        <f>+'RNL - Lab 6'!$S$39</f>
        <v/>
      </c>
      <c r="Q641" s="299" t="str">
        <f>+'RNL - Lab 6'!$S$40</f>
        <v/>
      </c>
      <c r="R641" s="299" t="str">
        <f>+'RNL - Lab 6'!$S$41</f>
        <v/>
      </c>
      <c r="S641" s="299" t="str">
        <f>+'RNL - Lab 6'!$S$42</f>
        <v/>
      </c>
      <c r="T641" s="299" t="str">
        <f>+'RNL - Lab 6'!$S$43</f>
        <v/>
      </c>
      <c r="U641" s="299" t="str">
        <f>+'RNL - Lab 6'!$S$44</f>
        <v/>
      </c>
      <c r="V641" s="299" t="str">
        <f>+'RNL - Lab 6'!$S$45</f>
        <v/>
      </c>
      <c r="W641" s="299" t="str">
        <f>+'RNL - Lab 6'!$S$46</f>
        <v/>
      </c>
      <c r="X641" s="299" t="str">
        <f>+'RNL - Lab 6'!$S$47</f>
        <v/>
      </c>
      <c r="Y641" s="299" t="str">
        <f>+'RNL - Lab 6'!$S$48</f>
        <v/>
      </c>
      <c r="Z641" s="299" t="str">
        <f>+'RNL - Lab 6'!$S$49</f>
        <v/>
      </c>
      <c r="AA641" s="299" t="str">
        <f>+'RNL - Lab 6'!$S$50</f>
        <v/>
      </c>
      <c r="AB641" s="299" t="str">
        <f>+'RNL - Lab 6'!$S$51</f>
        <v/>
      </c>
      <c r="AC641" s="299" t="str">
        <f>+'RNL - Lab 6'!$S$52</f>
        <v/>
      </c>
      <c r="AD641" s="299" t="str">
        <f>+'RNL - Lab 6'!$S$53</f>
        <v/>
      </c>
      <c r="AE641" s="299" t="str">
        <f>+'RNL - Lab 6'!$S$54</f>
        <v/>
      </c>
      <c r="AF641" s="299" t="str">
        <f>+'RNL - Lab 6'!$S$55</f>
        <v/>
      </c>
      <c r="AG641" s="299" t="str">
        <f>+'RNL - Lab 6'!$S$56</f>
        <v/>
      </c>
      <c r="AH641" s="299" t="str">
        <f>+'RNL - Lab 6'!$S$57</f>
        <v/>
      </c>
      <c r="AI641" s="299" t="str">
        <f>+'RNL - Lab 6'!$S$58</f>
        <v/>
      </c>
      <c r="AJ641" s="299" t="str">
        <f>+'RNL - Lab 6'!$S$59</f>
        <v/>
      </c>
      <c r="AK641" s="299" t="str">
        <f>+'RNL - Lab 6'!$S$60</f>
        <v/>
      </c>
      <c r="AL641" s="299" t="str">
        <f>+'RNL - Lab 6'!$S$62</f>
        <v/>
      </c>
      <c r="AM641" s="299" t="str">
        <f>+'RNL - Lab 6'!$S$63</f>
        <v/>
      </c>
      <c r="AN641" s="299" t="str">
        <f>+'RNL - Lab 6'!$S$64</f>
        <v/>
      </c>
      <c r="AO641" s="299" t="str">
        <f>+'RNL - Lab 6'!$S$65</f>
        <v/>
      </c>
      <c r="AP641" s="299" t="str">
        <f>+'RNL - Lab 6'!$S$66</f>
        <v/>
      </c>
      <c r="AQ641" s="299" t="str">
        <f>+'RNL - Lab 6'!$S$67</f>
        <v/>
      </c>
      <c r="AR641" s="299" t="str">
        <f>+'RNL - Lab 6'!$S$68</f>
        <v/>
      </c>
      <c r="AS641" s="299" t="str">
        <f>+'RNL - Lab 6'!$S$69</f>
        <v/>
      </c>
      <c r="AT641" s="299" t="str">
        <f>+'RNL - Lab 6'!$S$70</f>
        <v/>
      </c>
      <c r="AU641" s="299" t="str">
        <f>+'RNL - Lab 6'!$S$71</f>
        <v/>
      </c>
      <c r="AV641" s="299" t="str">
        <f>+'RNL - Lab 6'!$S$72</f>
        <v/>
      </c>
      <c r="AW641" s="299" t="str">
        <f>+'RNL - Lab 6'!$S$73</f>
        <v/>
      </c>
      <c r="AX641" s="299" t="str">
        <f>+'RNL - Lab 6'!$S$75</f>
        <v/>
      </c>
      <c r="AY641" s="299" t="str">
        <f>+'RNL - Lab 6'!$S$76</f>
        <v/>
      </c>
      <c r="AZ641" s="299" t="str">
        <f>+'RNL - Lab 6'!$S$77</f>
        <v/>
      </c>
      <c r="BA641" s="299" t="str">
        <f>+'RNL - Lab 6'!$S$78</f>
        <v/>
      </c>
      <c r="BB641" s="299" t="str">
        <f>+'RNL - Lab 6'!$S$79</f>
        <v/>
      </c>
      <c r="BC641" s="299" t="str">
        <f>+'RNL - Lab 6'!$S$80</f>
        <v/>
      </c>
      <c r="BD641" s="299" t="str">
        <f>+'RNL - Lab 6'!$S$81</f>
        <v/>
      </c>
      <c r="BE641" s="299" t="str">
        <f>+'RNL - Lab 6'!$S$82</f>
        <v/>
      </c>
      <c r="BF641" s="299" t="str">
        <f>+'RNL - Lab 6'!$S$84</f>
        <v/>
      </c>
      <c r="BG641" s="299" t="str">
        <f>+'RNL - Lab 6'!$S$85</f>
        <v/>
      </c>
      <c r="BH641" s="299" t="str">
        <f>+'RNL - Lab 6'!$S$86</f>
        <v/>
      </c>
      <c r="BI641" s="299" t="str">
        <f>+'RNL - Lab 6'!$S$87</f>
        <v/>
      </c>
      <c r="BJ641" s="299" t="str">
        <f>+'RNL - Lab 6'!$S$88</f>
        <v/>
      </c>
      <c r="BK641" s="299" t="str">
        <f>+'RNL - Lab 6'!$S$89</f>
        <v/>
      </c>
      <c r="BL641" s="299" t="str">
        <f>+'RNL - Lab 6'!$S$90</f>
        <v/>
      </c>
      <c r="BM641" s="299" t="str">
        <f>+'RNL - Lab 6'!$S$91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7'!$S$25</f>
        <v/>
      </c>
      <c r="D642" s="299" t="str">
        <f>+'RNL - Lab 7'!$S$26</f>
        <v/>
      </c>
      <c r="E642" s="299" t="str">
        <f>+'RNL - Lab 7'!$S$27</f>
        <v/>
      </c>
      <c r="F642" s="299" t="str">
        <f>+'RNL - Lab 7'!$S$28</f>
        <v/>
      </c>
      <c r="G642" s="299" t="str">
        <f>+'RNL - Lab 7'!$S$29</f>
        <v/>
      </c>
      <c r="H642" s="299" t="str">
        <f>+'RNL - Lab 7'!$S$30</f>
        <v/>
      </c>
      <c r="I642" s="299" t="str">
        <f>+'RNL - Lab 7'!$S$31</f>
        <v/>
      </c>
      <c r="J642" s="299" t="str">
        <f>+'RNL - Lab 7'!$S$32</f>
        <v/>
      </c>
      <c r="K642" s="299" t="str">
        <f>+'RNL - Lab 7'!$S$33</f>
        <v/>
      </c>
      <c r="L642" s="299" t="str">
        <f>+'RNL - Lab 7'!$S$34</f>
        <v/>
      </c>
      <c r="M642" s="299" t="str">
        <f>+'RNL - Lab 7'!$S$35</f>
        <v/>
      </c>
      <c r="N642" s="299" t="str">
        <f>+'RNL - Lab 7'!$S$36</f>
        <v/>
      </c>
      <c r="O642" s="299" t="str">
        <f>+'RNL - Lab 7'!$S$37</f>
        <v/>
      </c>
      <c r="P642" s="299" t="str">
        <f>+'RNL - Lab 7'!$S$39</f>
        <v/>
      </c>
      <c r="Q642" s="299" t="str">
        <f>+'RNL - Lab 7'!$S$40</f>
        <v/>
      </c>
      <c r="R642" s="299" t="str">
        <f>+'RNL - Lab 7'!$S$41</f>
        <v/>
      </c>
      <c r="S642" s="299" t="str">
        <f>+'RNL - Lab 7'!$S$42</f>
        <v/>
      </c>
      <c r="T642" s="299" t="str">
        <f>+'RNL - Lab 7'!$S$43</f>
        <v/>
      </c>
      <c r="U642" s="299" t="str">
        <f>+'RNL - Lab 7'!$S$44</f>
        <v/>
      </c>
      <c r="V642" s="299" t="str">
        <f>+'RNL - Lab 7'!$S$45</f>
        <v/>
      </c>
      <c r="W642" s="299" t="str">
        <f>+'RNL - Lab 7'!$S$46</f>
        <v/>
      </c>
      <c r="X642" s="299" t="str">
        <f>+'RNL - Lab 7'!$S$47</f>
        <v/>
      </c>
      <c r="Y642" s="299" t="str">
        <f>+'RNL - Lab 7'!$S$48</f>
        <v/>
      </c>
      <c r="Z642" s="299" t="str">
        <f>+'RNL - Lab 7'!$S$49</f>
        <v/>
      </c>
      <c r="AA642" s="299" t="str">
        <f>+'RNL - Lab 7'!$S$50</f>
        <v/>
      </c>
      <c r="AB642" s="299" t="str">
        <f>+'RNL - Lab 7'!$S$51</f>
        <v/>
      </c>
      <c r="AC642" s="299" t="str">
        <f>+'RNL - Lab 7'!$S$52</f>
        <v/>
      </c>
      <c r="AD642" s="299" t="str">
        <f>+'RNL - Lab 7'!$S$53</f>
        <v/>
      </c>
      <c r="AE642" s="299" t="str">
        <f>+'RNL - Lab 7'!$S$54</f>
        <v/>
      </c>
      <c r="AF642" s="299" t="str">
        <f>+'RNL - Lab 7'!$S$55</f>
        <v/>
      </c>
      <c r="AG642" s="299" t="str">
        <f>+'RNL - Lab 7'!$S$56</f>
        <v/>
      </c>
      <c r="AH642" s="299" t="str">
        <f>+'RNL - Lab 7'!$S$57</f>
        <v/>
      </c>
      <c r="AI642" s="299" t="str">
        <f>+'RNL - Lab 7'!$S$58</f>
        <v/>
      </c>
      <c r="AJ642" s="299" t="str">
        <f>+'RNL - Lab 7'!$S$59</f>
        <v/>
      </c>
      <c r="AK642" s="299" t="str">
        <f>+'RNL - Lab 7'!$S$60</f>
        <v/>
      </c>
      <c r="AL642" s="299" t="str">
        <f>+'RNL - Lab 7'!$S$62</f>
        <v/>
      </c>
      <c r="AM642" s="299" t="str">
        <f>+'RNL - Lab 7'!$S$63</f>
        <v/>
      </c>
      <c r="AN642" s="299" t="str">
        <f>+'RNL - Lab 7'!$S$64</f>
        <v/>
      </c>
      <c r="AO642" s="299" t="str">
        <f>+'RNL - Lab 7'!$S$65</f>
        <v/>
      </c>
      <c r="AP642" s="299" t="str">
        <f>+'RNL - Lab 7'!$S$66</f>
        <v/>
      </c>
      <c r="AQ642" s="299" t="str">
        <f>+'RNL - Lab 7'!$S$67</f>
        <v/>
      </c>
      <c r="AR642" s="299" t="str">
        <f>+'RNL - Lab 7'!$S$68</f>
        <v/>
      </c>
      <c r="AS642" s="299" t="str">
        <f>+'RNL - Lab 7'!$S$69</f>
        <v/>
      </c>
      <c r="AT642" s="299" t="str">
        <f>+'RNL - Lab 7'!$S$70</f>
        <v/>
      </c>
      <c r="AU642" s="299" t="str">
        <f>+'RNL - Lab 7'!$S$71</f>
        <v/>
      </c>
      <c r="AV642" s="299" t="str">
        <f>+'RNL - Lab 7'!$S$72</f>
        <v/>
      </c>
      <c r="AW642" s="299" t="str">
        <f>+'RNL - Lab 7'!$S$73</f>
        <v/>
      </c>
      <c r="AX642" s="299" t="str">
        <f>+'RNL - Lab 7'!$S$75</f>
        <v/>
      </c>
      <c r="AY642" s="299" t="str">
        <f>+'RNL - Lab 7'!$S$76</f>
        <v/>
      </c>
      <c r="AZ642" s="299" t="str">
        <f>+'RNL - Lab 7'!$S$77</f>
        <v/>
      </c>
      <c r="BA642" s="299" t="str">
        <f>+'RNL - Lab 7'!$S$78</f>
        <v/>
      </c>
      <c r="BB642" s="299" t="str">
        <f>+'RNL - Lab 7'!$S$79</f>
        <v/>
      </c>
      <c r="BC642" s="299" t="str">
        <f>+'RNL - Lab 7'!$S$80</f>
        <v/>
      </c>
      <c r="BD642" s="299" t="str">
        <f>+'RNL - Lab 7'!$S$81</f>
        <v/>
      </c>
      <c r="BE642" s="299" t="str">
        <f>+'RNL - Lab 7'!$S$82</f>
        <v/>
      </c>
      <c r="BF642" s="299" t="str">
        <f>+'RNL - Lab 7'!$S$84</f>
        <v/>
      </c>
      <c r="BG642" s="299" t="str">
        <f>+'RNL - Lab 7'!$S$85</f>
        <v/>
      </c>
      <c r="BH642" s="299" t="str">
        <f>+'RNL - Lab 7'!$S$86</f>
        <v/>
      </c>
      <c r="BI642" s="299" t="str">
        <f>+'RNL - Lab 7'!$S$87</f>
        <v/>
      </c>
      <c r="BJ642" s="299" t="str">
        <f>+'RNL - Lab 7'!$S$88</f>
        <v/>
      </c>
      <c r="BK642" s="299" t="str">
        <f>+'RNL - Lab 7'!$S$89</f>
        <v/>
      </c>
      <c r="BL642" s="299" t="str">
        <f>+'RNL - Lab 7'!$S$90</f>
        <v/>
      </c>
      <c r="BM642" s="299" t="str">
        <f>+'RNL - Lab 7'!$S$91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8'!$S$25</f>
        <v/>
      </c>
      <c r="D643" s="299" t="str">
        <f>+'RNL - Lab 8'!$S$26</f>
        <v/>
      </c>
      <c r="E643" s="299" t="str">
        <f>+'RNL - Lab 8'!$S$27</f>
        <v/>
      </c>
      <c r="F643" s="299" t="str">
        <f>+'RNL - Lab 8'!$S$28</f>
        <v/>
      </c>
      <c r="G643" s="299" t="str">
        <f>+'RNL - Lab 8'!$S$29</f>
        <v/>
      </c>
      <c r="H643" s="299" t="str">
        <f>+'RNL - Lab 8'!$S$30</f>
        <v/>
      </c>
      <c r="I643" s="299" t="str">
        <f>+'RNL - Lab 8'!$S$31</f>
        <v/>
      </c>
      <c r="J643" s="299" t="str">
        <f>+'RNL - Lab 8'!$S$32</f>
        <v/>
      </c>
      <c r="K643" s="299" t="str">
        <f>+'RNL - Lab 8'!$S$33</f>
        <v/>
      </c>
      <c r="L643" s="299" t="str">
        <f>+'RNL - Lab 8'!$S$34</f>
        <v/>
      </c>
      <c r="M643" s="299" t="str">
        <f>+'RNL - Lab 8'!$S$35</f>
        <v/>
      </c>
      <c r="N643" s="299" t="str">
        <f>+'RNL - Lab 8'!$S$36</f>
        <v/>
      </c>
      <c r="O643" s="299" t="str">
        <f>+'RNL - Lab 8'!$S$37</f>
        <v/>
      </c>
      <c r="P643" s="299" t="str">
        <f>+'RNL - Lab 8'!$S$39</f>
        <v/>
      </c>
      <c r="Q643" s="299" t="str">
        <f>+'RNL - Lab 8'!$S$40</f>
        <v/>
      </c>
      <c r="R643" s="299" t="str">
        <f>+'RNL - Lab 8'!$S$41</f>
        <v/>
      </c>
      <c r="S643" s="299" t="str">
        <f>+'RNL - Lab 8'!$S$42</f>
        <v/>
      </c>
      <c r="T643" s="299" t="str">
        <f>+'RNL - Lab 8'!$S$43</f>
        <v/>
      </c>
      <c r="U643" s="299" t="str">
        <f>+'RNL - Lab 8'!$S$44</f>
        <v/>
      </c>
      <c r="V643" s="299" t="str">
        <f>+'RNL - Lab 8'!$S$45</f>
        <v/>
      </c>
      <c r="W643" s="299" t="str">
        <f>+'RNL - Lab 8'!$S$46</f>
        <v/>
      </c>
      <c r="X643" s="299" t="str">
        <f>+'RNL - Lab 8'!$S$47</f>
        <v/>
      </c>
      <c r="Y643" s="299" t="str">
        <f>+'RNL - Lab 8'!$S$48</f>
        <v/>
      </c>
      <c r="Z643" s="299" t="str">
        <f>+'RNL - Lab 8'!$S$49</f>
        <v/>
      </c>
      <c r="AA643" s="299" t="str">
        <f>+'RNL - Lab 8'!$S$50</f>
        <v/>
      </c>
      <c r="AB643" s="299" t="str">
        <f>+'RNL - Lab 8'!$S$51</f>
        <v/>
      </c>
      <c r="AC643" s="299" t="str">
        <f>+'RNL - Lab 8'!$S$52</f>
        <v/>
      </c>
      <c r="AD643" s="299" t="str">
        <f>+'RNL - Lab 8'!$S$53</f>
        <v/>
      </c>
      <c r="AE643" s="299" t="str">
        <f>+'RNL - Lab 8'!$S$54</f>
        <v/>
      </c>
      <c r="AF643" s="299" t="str">
        <f>+'RNL - Lab 8'!$S$55</f>
        <v/>
      </c>
      <c r="AG643" s="299" t="str">
        <f>+'RNL - Lab 8'!$S$56</f>
        <v/>
      </c>
      <c r="AH643" s="299" t="str">
        <f>+'RNL - Lab 8'!$S$57</f>
        <v/>
      </c>
      <c r="AI643" s="299" t="str">
        <f>+'RNL - Lab 8'!$S$58</f>
        <v/>
      </c>
      <c r="AJ643" s="299" t="str">
        <f>+'RNL - Lab 8'!$S$59</f>
        <v/>
      </c>
      <c r="AK643" s="299" t="str">
        <f>+'RNL - Lab 8'!$S$60</f>
        <v/>
      </c>
      <c r="AL643" s="299" t="str">
        <f>+'RNL - Lab 8'!$S$62</f>
        <v/>
      </c>
      <c r="AM643" s="299" t="str">
        <f>+'RNL - Lab 8'!$S$63</f>
        <v/>
      </c>
      <c r="AN643" s="299" t="str">
        <f>+'RNL - Lab 8'!$S$64</f>
        <v/>
      </c>
      <c r="AO643" s="299" t="str">
        <f>+'RNL - Lab 8'!$S$65</f>
        <v/>
      </c>
      <c r="AP643" s="299" t="str">
        <f>+'RNL - Lab 8'!$S$66</f>
        <v/>
      </c>
      <c r="AQ643" s="299" t="str">
        <f>+'RNL - Lab 8'!$S$67</f>
        <v/>
      </c>
      <c r="AR643" s="299" t="str">
        <f>+'RNL - Lab 8'!$S$68</f>
        <v/>
      </c>
      <c r="AS643" s="299" t="str">
        <f>+'RNL - Lab 8'!$S$69</f>
        <v/>
      </c>
      <c r="AT643" s="299" t="str">
        <f>+'RNL - Lab 8'!$S$70</f>
        <v/>
      </c>
      <c r="AU643" s="299" t="str">
        <f>+'RNL - Lab 8'!$S$71</f>
        <v/>
      </c>
      <c r="AV643" s="299" t="str">
        <f>+'RNL - Lab 8'!$S$72</f>
        <v/>
      </c>
      <c r="AW643" s="299" t="str">
        <f>+'RNL - Lab 8'!$S$73</f>
        <v/>
      </c>
      <c r="AX643" s="299" t="str">
        <f>+'RNL - Lab 8'!$S$75</f>
        <v/>
      </c>
      <c r="AY643" s="299" t="str">
        <f>+'RNL - Lab 8'!$S$76</f>
        <v/>
      </c>
      <c r="AZ643" s="299" t="str">
        <f>+'RNL - Lab 8'!$S$77</f>
        <v/>
      </c>
      <c r="BA643" s="299" t="str">
        <f>+'RNL - Lab 8'!$S$78</f>
        <v/>
      </c>
      <c r="BB643" s="299" t="str">
        <f>+'RNL - Lab 8'!$S$79</f>
        <v/>
      </c>
      <c r="BC643" s="299" t="str">
        <f>+'RNL - Lab 8'!$S$80</f>
        <v/>
      </c>
      <c r="BD643" s="299" t="str">
        <f>+'RNL - Lab 8'!$S$81</f>
        <v/>
      </c>
      <c r="BE643" s="299" t="str">
        <f>+'RNL - Lab 8'!$S$82</f>
        <v/>
      </c>
      <c r="BF643" s="299" t="str">
        <f>+'RNL - Lab 8'!$S$84</f>
        <v/>
      </c>
      <c r="BG643" s="299" t="str">
        <f>+'RNL - Lab 8'!$S$85</f>
        <v/>
      </c>
      <c r="BH643" s="299" t="str">
        <f>+'RNL - Lab 8'!$S$86</f>
        <v/>
      </c>
      <c r="BI643" s="299" t="str">
        <f>+'RNL - Lab 8'!$S$87</f>
        <v/>
      </c>
      <c r="BJ643" s="299" t="str">
        <f>+'RNL - Lab 8'!$S$88</f>
        <v/>
      </c>
      <c r="BK643" s="299" t="str">
        <f>+'RNL - Lab 8'!$S$89</f>
        <v/>
      </c>
      <c r="BL643" s="299" t="str">
        <f>+'RNL - Lab 8'!$S$90</f>
        <v/>
      </c>
      <c r="BM643" s="299" t="str">
        <f>+'RNL - Lab 8'!$S$91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9'!$S$25</f>
        <v/>
      </c>
      <c r="D644" s="299" t="str">
        <f>+'RNL - Lab 9'!$S$26</f>
        <v/>
      </c>
      <c r="E644" s="299" t="str">
        <f>+'RNL - Lab 9'!$S$27</f>
        <v/>
      </c>
      <c r="F644" s="299" t="str">
        <f>+'RNL - Lab 9'!$S$28</f>
        <v/>
      </c>
      <c r="G644" s="299" t="str">
        <f>+'RNL - Lab 9'!$S$29</f>
        <v/>
      </c>
      <c r="H644" s="299" t="str">
        <f>+'RNL - Lab 9'!$S$30</f>
        <v/>
      </c>
      <c r="I644" s="299" t="str">
        <f>+'RNL - Lab 9'!$S$31</f>
        <v/>
      </c>
      <c r="J644" s="299" t="str">
        <f>+'RNL - Lab 9'!$S$32</f>
        <v/>
      </c>
      <c r="K644" s="299" t="str">
        <f>+'RNL - Lab 9'!$S$33</f>
        <v/>
      </c>
      <c r="L644" s="299" t="str">
        <f>+'RNL - Lab 9'!$S$34</f>
        <v/>
      </c>
      <c r="M644" s="299" t="str">
        <f>+'RNL - Lab 9'!$S$35</f>
        <v/>
      </c>
      <c r="N644" s="299" t="str">
        <f>+'RNL - Lab 9'!$S$36</f>
        <v/>
      </c>
      <c r="O644" s="299" t="str">
        <f>+'RNL - Lab 9'!$S$37</f>
        <v/>
      </c>
      <c r="P644" s="299" t="str">
        <f>+'RNL - Lab 9'!$S$39</f>
        <v/>
      </c>
      <c r="Q644" s="299" t="str">
        <f>+'RNL - Lab 9'!$S$40</f>
        <v/>
      </c>
      <c r="R644" s="299" t="str">
        <f>+'RNL - Lab 9'!$S$41</f>
        <v/>
      </c>
      <c r="S644" s="299" t="str">
        <f>+'RNL - Lab 9'!$S$42</f>
        <v/>
      </c>
      <c r="T644" s="299" t="str">
        <f>+'RNL - Lab 9'!$S$43</f>
        <v/>
      </c>
      <c r="U644" s="299" t="str">
        <f>+'RNL - Lab 9'!$S$44</f>
        <v/>
      </c>
      <c r="V644" s="299" t="str">
        <f>+'RNL - Lab 9'!$S$45</f>
        <v/>
      </c>
      <c r="W644" s="299" t="str">
        <f>+'RNL - Lab 9'!$S$46</f>
        <v/>
      </c>
      <c r="X644" s="299" t="str">
        <f>+'RNL - Lab 9'!$S$47</f>
        <v/>
      </c>
      <c r="Y644" s="299" t="str">
        <f>+'RNL - Lab 9'!$S$48</f>
        <v/>
      </c>
      <c r="Z644" s="299" t="str">
        <f>+'RNL - Lab 9'!$S$49</f>
        <v/>
      </c>
      <c r="AA644" s="299" t="str">
        <f>+'RNL - Lab 9'!$S$50</f>
        <v/>
      </c>
      <c r="AB644" s="299" t="str">
        <f>+'RNL - Lab 9'!$S$51</f>
        <v/>
      </c>
      <c r="AC644" s="299" t="str">
        <f>+'RNL - Lab 9'!$S$52</f>
        <v/>
      </c>
      <c r="AD644" s="299" t="str">
        <f>+'RNL - Lab 9'!$S$53</f>
        <v/>
      </c>
      <c r="AE644" s="299" t="str">
        <f>+'RNL - Lab 9'!$S$54</f>
        <v/>
      </c>
      <c r="AF644" s="299" t="str">
        <f>+'RNL - Lab 9'!$S$55</f>
        <v/>
      </c>
      <c r="AG644" s="299" t="str">
        <f>+'RNL - Lab 9'!$S$56</f>
        <v/>
      </c>
      <c r="AH644" s="299" t="str">
        <f>+'RNL - Lab 9'!$S$57</f>
        <v/>
      </c>
      <c r="AI644" s="299" t="str">
        <f>+'RNL - Lab 9'!$S$58</f>
        <v/>
      </c>
      <c r="AJ644" s="299" t="str">
        <f>+'RNL - Lab 9'!$S$59</f>
        <v/>
      </c>
      <c r="AK644" s="299" t="str">
        <f>+'RNL - Lab 9'!$S$60</f>
        <v/>
      </c>
      <c r="AL644" s="299" t="str">
        <f>+'RNL - Lab 9'!$S$62</f>
        <v/>
      </c>
      <c r="AM644" s="299" t="str">
        <f>+'RNL - Lab 9'!$S$63</f>
        <v/>
      </c>
      <c r="AN644" s="299" t="str">
        <f>+'RNL - Lab 9'!$S$64</f>
        <v/>
      </c>
      <c r="AO644" s="299" t="str">
        <f>+'RNL - Lab 9'!$S$65</f>
        <v/>
      </c>
      <c r="AP644" s="299" t="str">
        <f>+'RNL - Lab 9'!$S$66</f>
        <v/>
      </c>
      <c r="AQ644" s="299" t="str">
        <f>+'RNL - Lab 9'!$S$67</f>
        <v/>
      </c>
      <c r="AR644" s="299" t="str">
        <f>+'RNL - Lab 9'!$S$68</f>
        <v/>
      </c>
      <c r="AS644" s="299" t="str">
        <f>+'RNL - Lab 9'!$S$69</f>
        <v/>
      </c>
      <c r="AT644" s="299" t="str">
        <f>+'RNL - Lab 9'!$S$70</f>
        <v/>
      </c>
      <c r="AU644" s="299" t="str">
        <f>+'RNL - Lab 9'!$S$71</f>
        <v/>
      </c>
      <c r="AV644" s="299" t="str">
        <f>+'RNL - Lab 9'!$S$72</f>
        <v/>
      </c>
      <c r="AW644" s="299" t="str">
        <f>+'RNL - Lab 9'!$S$73</f>
        <v/>
      </c>
      <c r="AX644" s="299" t="str">
        <f>+'RNL - Lab 9'!$S$75</f>
        <v/>
      </c>
      <c r="AY644" s="299" t="str">
        <f>+'RNL - Lab 9'!$S$76</f>
        <v/>
      </c>
      <c r="AZ644" s="299" t="str">
        <f>+'RNL - Lab 9'!$S$77</f>
        <v/>
      </c>
      <c r="BA644" s="299" t="str">
        <f>+'RNL - Lab 9'!$S$78</f>
        <v/>
      </c>
      <c r="BB644" s="299" t="str">
        <f>+'RNL - Lab 9'!$S$79</f>
        <v/>
      </c>
      <c r="BC644" s="299" t="str">
        <f>+'RNL - Lab 9'!$S$80</f>
        <v/>
      </c>
      <c r="BD644" s="299" t="str">
        <f>+'RNL - Lab 9'!$S$81</f>
        <v/>
      </c>
      <c r="BE644" s="299" t="str">
        <f>+'RNL - Lab 9'!$S$82</f>
        <v/>
      </c>
      <c r="BF644" s="299" t="str">
        <f>+'RNL - Lab 9'!$S$84</f>
        <v/>
      </c>
      <c r="BG644" s="299" t="str">
        <f>+'RNL - Lab 9'!$S$85</f>
        <v/>
      </c>
      <c r="BH644" s="299" t="str">
        <f>+'RNL - Lab 9'!$S$86</f>
        <v/>
      </c>
      <c r="BI644" s="299" t="str">
        <f>+'RNL - Lab 9'!$S$87</f>
        <v/>
      </c>
      <c r="BJ644" s="299" t="str">
        <f>+'RNL - Lab 9'!$S$88</f>
        <v/>
      </c>
      <c r="BK644" s="299" t="str">
        <f>+'RNL - Lab 9'!$S$89</f>
        <v/>
      </c>
      <c r="BL644" s="299" t="str">
        <f>+'RNL - Lab 9'!$S$90</f>
        <v/>
      </c>
      <c r="BM644" s="299" t="str">
        <f>+'RNL - Lab 9'!$S$91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10'!$S$25</f>
        <v/>
      </c>
      <c r="D645" s="299" t="str">
        <f>+'RNL - Lab 10'!$S$26</f>
        <v/>
      </c>
      <c r="E645" s="299" t="str">
        <f>+'RNL - Lab 10'!$S$27</f>
        <v/>
      </c>
      <c r="F645" s="299" t="str">
        <f>+'RNL - Lab 10'!$S$28</f>
        <v/>
      </c>
      <c r="G645" s="299" t="str">
        <f>+'RNL - Lab 10'!$S$29</f>
        <v/>
      </c>
      <c r="H645" s="299" t="str">
        <f>+'RNL - Lab 10'!$S$30</f>
        <v/>
      </c>
      <c r="I645" s="299" t="str">
        <f>+'RNL - Lab 10'!$S$31</f>
        <v/>
      </c>
      <c r="J645" s="299" t="str">
        <f>+'RNL - Lab 10'!$S$32</f>
        <v/>
      </c>
      <c r="K645" s="299" t="str">
        <f>+'RNL - Lab 10'!$S$33</f>
        <v/>
      </c>
      <c r="L645" s="299" t="str">
        <f>+'RNL - Lab 10'!$S$34</f>
        <v/>
      </c>
      <c r="M645" s="299" t="str">
        <f>+'RNL - Lab 10'!$S$35</f>
        <v/>
      </c>
      <c r="N645" s="299" t="str">
        <f>+'RNL - Lab 10'!$S$36</f>
        <v/>
      </c>
      <c r="O645" s="299" t="str">
        <f>+'RNL - Lab 10'!$S$37</f>
        <v/>
      </c>
      <c r="P645" s="299" t="str">
        <f>+'RNL - Lab 10'!$S$39</f>
        <v/>
      </c>
      <c r="Q645" s="299" t="str">
        <f>+'RNL - Lab 10'!$S$40</f>
        <v/>
      </c>
      <c r="R645" s="299" t="str">
        <f>+'RNL - Lab 10'!$S$41</f>
        <v/>
      </c>
      <c r="S645" s="299" t="str">
        <f>+'RNL - Lab 10'!$S$42</f>
        <v/>
      </c>
      <c r="T645" s="299" t="str">
        <f>+'RNL - Lab 10'!$S$43</f>
        <v/>
      </c>
      <c r="U645" s="299" t="str">
        <f>+'RNL - Lab 10'!$S$44</f>
        <v/>
      </c>
      <c r="V645" s="299" t="str">
        <f>+'RNL - Lab 10'!$S$45</f>
        <v/>
      </c>
      <c r="W645" s="299" t="str">
        <f>+'RNL - Lab 10'!$S$46</f>
        <v/>
      </c>
      <c r="X645" s="299" t="str">
        <f>+'RNL - Lab 10'!$S$47</f>
        <v/>
      </c>
      <c r="Y645" s="299" t="str">
        <f>+'RNL - Lab 10'!$S$48</f>
        <v/>
      </c>
      <c r="Z645" s="299" t="str">
        <f>+'RNL - Lab 10'!$S$49</f>
        <v/>
      </c>
      <c r="AA645" s="299" t="str">
        <f>+'RNL - Lab 10'!$S$50</f>
        <v/>
      </c>
      <c r="AB645" s="299" t="str">
        <f>+'RNL - Lab 10'!$S$51</f>
        <v/>
      </c>
      <c r="AC645" s="299" t="str">
        <f>+'RNL - Lab 10'!$S$52</f>
        <v/>
      </c>
      <c r="AD645" s="299" t="str">
        <f>+'RNL - Lab 10'!$S$53</f>
        <v/>
      </c>
      <c r="AE645" s="299" t="str">
        <f>+'RNL - Lab 10'!$S$54</f>
        <v/>
      </c>
      <c r="AF645" s="299" t="str">
        <f>+'RNL - Lab 10'!$S$55</f>
        <v/>
      </c>
      <c r="AG645" s="299" t="str">
        <f>+'RNL - Lab 10'!$S$56</f>
        <v/>
      </c>
      <c r="AH645" s="299" t="str">
        <f>+'RNL - Lab 10'!$S$57</f>
        <v/>
      </c>
      <c r="AI645" s="299" t="str">
        <f>+'RNL - Lab 10'!$S$58</f>
        <v/>
      </c>
      <c r="AJ645" s="299" t="str">
        <f>+'RNL - Lab 10'!$S$59</f>
        <v/>
      </c>
      <c r="AK645" s="299" t="str">
        <f>+'RNL - Lab 10'!$S$60</f>
        <v/>
      </c>
      <c r="AL645" s="299" t="str">
        <f>+'RNL - Lab 10'!$S$62</f>
        <v/>
      </c>
      <c r="AM645" s="299" t="str">
        <f>+'RNL - Lab 10'!$S$63</f>
        <v/>
      </c>
      <c r="AN645" s="299" t="str">
        <f>+'RNL - Lab 10'!$S$64</f>
        <v/>
      </c>
      <c r="AO645" s="299" t="str">
        <f>+'RNL - Lab 10'!$S$65</f>
        <v/>
      </c>
      <c r="AP645" s="299" t="str">
        <f>+'RNL - Lab 10'!$S$66</f>
        <v/>
      </c>
      <c r="AQ645" s="299" t="str">
        <f>+'RNL - Lab 10'!$S$67</f>
        <v/>
      </c>
      <c r="AR645" s="299" t="str">
        <f>+'RNL - Lab 10'!$S$68</f>
        <v/>
      </c>
      <c r="AS645" s="299" t="str">
        <f>+'RNL - Lab 10'!$S$69</f>
        <v/>
      </c>
      <c r="AT645" s="299" t="str">
        <f>+'RNL - Lab 10'!$S$70</f>
        <v/>
      </c>
      <c r="AU645" s="299" t="str">
        <f>+'RNL - Lab 10'!$S$71</f>
        <v/>
      </c>
      <c r="AV645" s="299" t="str">
        <f>+'RNL - Lab 10'!$S$72</f>
        <v/>
      </c>
      <c r="AW645" s="299" t="str">
        <f>+'RNL - Lab 10'!$S$73</f>
        <v/>
      </c>
      <c r="AX645" s="299" t="str">
        <f>+'RNL - Lab 10'!$S$75</f>
        <v/>
      </c>
      <c r="AY645" s="299" t="str">
        <f>+'RNL - Lab 10'!$S$76</f>
        <v/>
      </c>
      <c r="AZ645" s="299" t="str">
        <f>+'RNL - Lab 10'!$S$77</f>
        <v/>
      </c>
      <c r="BA645" s="299" t="str">
        <f>+'RNL - Lab 10'!$S$78</f>
        <v/>
      </c>
      <c r="BB645" s="299" t="str">
        <f>+'RNL - Lab 10'!$S$79</f>
        <v/>
      </c>
      <c r="BC645" s="299" t="str">
        <f>+'RNL - Lab 10'!$S$80</f>
        <v/>
      </c>
      <c r="BD645" s="299" t="str">
        <f>+'RNL - Lab 10'!$S$81</f>
        <v/>
      </c>
      <c r="BE645" s="299" t="str">
        <f>+'RNL - Lab 10'!$S$82</f>
        <v/>
      </c>
      <c r="BF645" s="299" t="str">
        <f>+'RNL - Lab 10'!$S$84</f>
        <v/>
      </c>
      <c r="BG645" s="299" t="str">
        <f>+'RNL - Lab 10'!$S$85</f>
        <v/>
      </c>
      <c r="BH645" s="299" t="str">
        <f>+'RNL - Lab 10'!$S$86</f>
        <v/>
      </c>
      <c r="BI645" s="299" t="str">
        <f>+'RNL - Lab 10'!$S$87</f>
        <v/>
      </c>
      <c r="BJ645" s="299" t="str">
        <f>+'RNL - Lab 10'!$S$88</f>
        <v/>
      </c>
      <c r="BK645" s="299" t="str">
        <f>+'RNL - Lab 10'!$S$89</f>
        <v/>
      </c>
      <c r="BL645" s="299" t="str">
        <f>+'RNL - Lab 10'!$S$90</f>
        <v/>
      </c>
      <c r="BM645" s="299" t="str">
        <f>+'RNL - Lab 10'!$S$91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1'!$BK$25</f>
        <v>0</v>
      </c>
      <c r="D655" s="299">
        <f>+'RNL - Lab 1'!$BK$26</f>
        <v>0</v>
      </c>
      <c r="E655" s="299">
        <f>+'RNL - Lab 1'!$BK$27</f>
        <v>0</v>
      </c>
      <c r="F655" s="299">
        <f>+'RNL - Lab 1'!$BK$28</f>
        <v>0</v>
      </c>
      <c r="G655" s="299">
        <f>+'RNL - Lab 1'!$BK$29</f>
        <v>0</v>
      </c>
      <c r="H655" s="299">
        <f>+'RNL - Lab 1'!$BK$30</f>
        <v>0</v>
      </c>
      <c r="I655" s="299">
        <f>+'RNL - Lab 1'!$BK$31</f>
        <v>0</v>
      </c>
      <c r="J655" s="299">
        <f>+'RNL - Lab 1'!$BK$32</f>
        <v>0</v>
      </c>
      <c r="K655" s="299">
        <f>+'RNL - Lab 1'!$BK$33</f>
        <v>0</v>
      </c>
      <c r="L655" s="299">
        <f>+'RNL - Lab 1'!$BK$34</f>
        <v>0</v>
      </c>
      <c r="M655" s="299">
        <f>+'RNL - Lab 1'!$BK$35</f>
        <v>0</v>
      </c>
      <c r="N655" s="299">
        <f>+'RNL - Lab 1'!$BK$36</f>
        <v>0</v>
      </c>
      <c r="O655" s="299">
        <f>+'RNL - Lab 1'!$BK$37</f>
        <v>0</v>
      </c>
      <c r="P655" s="299">
        <f>+'RNL - Lab 1'!$BK$39</f>
        <v>0</v>
      </c>
      <c r="Q655" s="299">
        <f>+'RNL - Lab 1'!$BK$40</f>
        <v>0</v>
      </c>
      <c r="R655" s="299">
        <f>+'RNL - Lab 1'!$BK$41</f>
        <v>0</v>
      </c>
      <c r="S655" s="299">
        <f>+'RNL - Lab 1'!$BK$42</f>
        <v>0</v>
      </c>
      <c r="T655" s="299">
        <f>+'RNL - Lab 1'!$BK$43</f>
        <v>0</v>
      </c>
      <c r="U655" s="299">
        <f>+'RNL - Lab 1'!$BK$44</f>
        <v>0</v>
      </c>
      <c r="V655" s="299">
        <f>+'RNL - Lab 1'!$BK$45</f>
        <v>0</v>
      </c>
      <c r="W655" s="300">
        <f>+'RNL - Lab 1'!$BK$46</f>
        <v>0</v>
      </c>
      <c r="X655" s="300">
        <f>+'RNL - Lab 1'!$BK$47</f>
        <v>0</v>
      </c>
      <c r="Y655" s="299">
        <f>+'RNL - Lab 1'!$BK$48</f>
        <v>0</v>
      </c>
      <c r="Z655" s="299">
        <f>+'RNL - Lab 1'!$BK$49</f>
        <v>0</v>
      </c>
      <c r="AA655" s="299">
        <f>+'RNL - Lab 1'!$BK$50</f>
        <v>0</v>
      </c>
      <c r="AB655" s="299">
        <f>+'RNL - Lab 1'!$BK$51</f>
        <v>0</v>
      </c>
      <c r="AC655" s="299">
        <f>+'RNL - Lab 1'!$BK$52</f>
        <v>0</v>
      </c>
      <c r="AD655" s="299">
        <f>+'RNL - Lab 1'!$BK$53</f>
        <v>0</v>
      </c>
      <c r="AE655" s="299">
        <f>+'RNL - Lab 1'!$BK$54</f>
        <v>0</v>
      </c>
      <c r="AF655" s="299">
        <f>+'RNL - Lab 1'!$BK$55</f>
        <v>0</v>
      </c>
      <c r="AG655" s="299">
        <f>+'RNL - Lab 1'!$BK$56</f>
        <v>0</v>
      </c>
      <c r="AH655" s="299">
        <f>+'RNL - Lab 1'!$BK$57</f>
        <v>0</v>
      </c>
      <c r="AI655" s="299">
        <f>+'RNL - Lab 1'!$BK$58</f>
        <v>0</v>
      </c>
      <c r="AJ655" s="299">
        <f>+'RNL - Lab 1'!$BK$59</f>
        <v>0</v>
      </c>
      <c r="AK655" s="299">
        <f>+'RNL - Lab 1'!$BK$60</f>
        <v>0</v>
      </c>
      <c r="AL655" s="299">
        <f>+'RNL - Lab 1'!$BK$62</f>
        <v>0</v>
      </c>
      <c r="AM655" s="299">
        <f>+'RNL - Lab 1'!$BK$63</f>
        <v>0</v>
      </c>
      <c r="AN655" s="299">
        <f>+'RNL - Lab 1'!$BK$64</f>
        <v>0</v>
      </c>
      <c r="AO655" s="299">
        <f>+'RNL - Lab 1'!$BK$65</f>
        <v>0</v>
      </c>
      <c r="AP655" s="299">
        <f>+'RNL - Lab 1'!$BK$66</f>
        <v>0</v>
      </c>
      <c r="AQ655" s="299">
        <f>+'RNL - Lab 1'!$BK$67</f>
        <v>0</v>
      </c>
      <c r="AR655" s="299">
        <f>+'RNL - Lab 1'!$BK$68</f>
        <v>0</v>
      </c>
      <c r="AS655" s="299">
        <f>+'RNL - Lab 1'!$BK$69</f>
        <v>0</v>
      </c>
      <c r="AT655" s="299">
        <f>+'RNL - Lab 1'!$BK$70</f>
        <v>0</v>
      </c>
      <c r="AU655" s="299">
        <f>+'RNL - Lab 1'!$BK$71</f>
        <v>0</v>
      </c>
      <c r="AV655" s="299">
        <f>+'RNL - Lab 1'!$BK$72</f>
        <v>0</v>
      </c>
      <c r="AW655" s="299">
        <f>+'RNL - Lab 1'!$BK$73</f>
        <v>0</v>
      </c>
      <c r="AX655" s="299">
        <f>+'RNL - Lab 1'!$BK$75</f>
        <v>0</v>
      </c>
      <c r="AY655" s="299">
        <f>+'RNL - Lab 1'!$BK$76</f>
        <v>0</v>
      </c>
      <c r="AZ655" s="299">
        <f>+'RNL - Lab 1'!$BK$77</f>
        <v>0</v>
      </c>
      <c r="BA655" s="299">
        <f>+'RNL - Lab 1'!$BK$78</f>
        <v>0</v>
      </c>
      <c r="BB655" s="299">
        <f>+'RNL - Lab 1'!$BK$79</f>
        <v>0</v>
      </c>
      <c r="BC655" s="299">
        <f>+'RNL - Lab 1'!$BK$80</f>
        <v>0</v>
      </c>
      <c r="BD655" s="299">
        <f>+'RNL - Lab 1'!$BK$81</f>
        <v>0</v>
      </c>
      <c r="BE655" s="299">
        <f>+'RNL - Lab 1'!$BK$82</f>
        <v>0</v>
      </c>
      <c r="BF655" s="299">
        <f>+'RNL - Lab 1'!$BK$84</f>
        <v>0</v>
      </c>
      <c r="BG655" s="299">
        <f>+'RNL - Lab 1'!$BK$85</f>
        <v>0</v>
      </c>
      <c r="BH655" s="299">
        <f>+'RNL - Lab 1'!$BK$86</f>
        <v>0</v>
      </c>
      <c r="BI655" s="299">
        <f>+'RNL - Lab 1'!$BK$87</f>
        <v>0</v>
      </c>
      <c r="BJ655" s="299">
        <f>+'RNL - Lab 1'!$BK$88</f>
        <v>0</v>
      </c>
      <c r="BK655" s="299">
        <f>+'RNL - Lab 1'!$BK$89</f>
        <v>0</v>
      </c>
      <c r="BL655" s="299">
        <f>+'RNL - Lab 1'!$BK$90</f>
        <v>0</v>
      </c>
      <c r="BM655" s="299">
        <f>+'RNL - Lab 1'!$BK$91</f>
        <v>0</v>
      </c>
    </row>
    <row r="656" spans="2:83" s="26" customFormat="1" ht="1.5" customHeight="1" x14ac:dyDescent="0.25">
      <c r="B656" s="289" t="s">
        <v>84</v>
      </c>
      <c r="C656" s="299">
        <f>+'RNL - Lab 2'!$BK$25</f>
        <v>0</v>
      </c>
      <c r="D656" s="299">
        <f>+'RNL - Lab 2'!$BK$26</f>
        <v>0</v>
      </c>
      <c r="E656" s="299">
        <f>+'RNL - Lab 2'!$BK$27</f>
        <v>0</v>
      </c>
      <c r="F656" s="299">
        <f>+'RNL - Lab 2'!$BK$28</f>
        <v>0</v>
      </c>
      <c r="G656" s="299">
        <f>+'RNL - Lab 2'!$BK$29</f>
        <v>0</v>
      </c>
      <c r="H656" s="299">
        <f>+'RNL - Lab 2'!$BK$30</f>
        <v>0</v>
      </c>
      <c r="I656" s="299">
        <f>+'RNL - Lab 2'!$BK$31</f>
        <v>0</v>
      </c>
      <c r="J656" s="299">
        <f>+'RNL - Lab 2'!$BK$32</f>
        <v>0</v>
      </c>
      <c r="K656" s="299">
        <f>+'RNL - Lab 2'!$BK$33</f>
        <v>0</v>
      </c>
      <c r="L656" s="299">
        <f>+'RNL - Lab 2'!$BK$34</f>
        <v>0</v>
      </c>
      <c r="M656" s="299">
        <f>+'RNL - Lab 2'!$BK$35</f>
        <v>0</v>
      </c>
      <c r="N656" s="299">
        <f>+'RNL - Lab 2'!$BK$36</f>
        <v>0</v>
      </c>
      <c r="O656" s="299">
        <f>+'RNL - Lab 2'!$BK$37</f>
        <v>0</v>
      </c>
      <c r="P656" s="299">
        <f>+'RNL - Lab 2'!$BK$39</f>
        <v>0</v>
      </c>
      <c r="Q656" s="299">
        <f>+'RNL - Lab 2'!$BK$40</f>
        <v>0</v>
      </c>
      <c r="R656" s="299">
        <f>+'RNL - Lab 2'!$BK$41</f>
        <v>0</v>
      </c>
      <c r="S656" s="299">
        <f>+'RNL - Lab 2'!$BK$42</f>
        <v>0</v>
      </c>
      <c r="T656" s="299">
        <f>+'RNL - Lab 2'!$BK$43</f>
        <v>0</v>
      </c>
      <c r="U656" s="299">
        <f>+'RNL - Lab 2'!$BK$44</f>
        <v>0</v>
      </c>
      <c r="V656" s="299">
        <f>+'RNL - Lab 2'!$BK$45</f>
        <v>0</v>
      </c>
      <c r="W656" s="300">
        <f>+'RNL - Lab 2'!$BK$46</f>
        <v>0</v>
      </c>
      <c r="X656" s="300">
        <f>+'RNL - Lab 2'!$BK$47</f>
        <v>0</v>
      </c>
      <c r="Y656" s="299">
        <f>+'RNL - Lab 2'!$BK$48</f>
        <v>0</v>
      </c>
      <c r="Z656" s="299">
        <f>+'RNL - Lab 2'!$BK$49</f>
        <v>0</v>
      </c>
      <c r="AA656" s="299">
        <f>+'RNL - Lab 2'!$BK$50</f>
        <v>0</v>
      </c>
      <c r="AB656" s="299">
        <f>+'RNL - Lab 2'!$BK$51</f>
        <v>0</v>
      </c>
      <c r="AC656" s="299">
        <f>+'RNL - Lab 2'!$BK$52</f>
        <v>0</v>
      </c>
      <c r="AD656" s="299">
        <f>+'RNL - Lab 2'!$BK$53</f>
        <v>0</v>
      </c>
      <c r="AE656" s="299">
        <f>+'RNL - Lab 2'!$BK$54</f>
        <v>0</v>
      </c>
      <c r="AF656" s="299">
        <f>+'RNL - Lab 2'!$BK$55</f>
        <v>0</v>
      </c>
      <c r="AG656" s="299">
        <f>+'RNL - Lab 2'!$BK$56</f>
        <v>0</v>
      </c>
      <c r="AH656" s="299">
        <f>+'RNL - Lab 2'!$BK$57</f>
        <v>0</v>
      </c>
      <c r="AI656" s="299">
        <f>+'RNL - Lab 2'!$BK$58</f>
        <v>0</v>
      </c>
      <c r="AJ656" s="299">
        <f>+'RNL - Lab 2'!$BK$59</f>
        <v>0</v>
      </c>
      <c r="AK656" s="299">
        <f>+'RNL - Lab 2'!$BK$60</f>
        <v>0</v>
      </c>
      <c r="AL656" s="299">
        <f>+'RNL - Lab 2'!$BK$62</f>
        <v>0</v>
      </c>
      <c r="AM656" s="299">
        <f>+'RNL - Lab 2'!$BK$63</f>
        <v>0</v>
      </c>
      <c r="AN656" s="299">
        <f>+'RNL - Lab 2'!$BK$64</f>
        <v>0</v>
      </c>
      <c r="AO656" s="299">
        <f>+'RNL - Lab 2'!$BK$65</f>
        <v>0</v>
      </c>
      <c r="AP656" s="299">
        <f>+'RNL - Lab 2'!$BK$66</f>
        <v>0</v>
      </c>
      <c r="AQ656" s="299">
        <f>+'RNL - Lab 2'!$BK$67</f>
        <v>0</v>
      </c>
      <c r="AR656" s="299">
        <f>+'RNL - Lab 2'!$BK$68</f>
        <v>0</v>
      </c>
      <c r="AS656" s="299">
        <f>+'RNL - Lab 2'!$BK$69</f>
        <v>0</v>
      </c>
      <c r="AT656" s="299">
        <f>+'RNL - Lab 2'!$BK$70</f>
        <v>0</v>
      </c>
      <c r="AU656" s="299">
        <f>+'RNL - Lab 2'!$BK$71</f>
        <v>0</v>
      </c>
      <c r="AV656" s="299">
        <f>+'RNL - Lab 2'!$BK$72</f>
        <v>0</v>
      </c>
      <c r="AW656" s="299">
        <f>+'RNL - Lab 2'!$BK$73</f>
        <v>0</v>
      </c>
      <c r="AX656" s="299">
        <f>+'RNL - Lab 2'!$BK$75</f>
        <v>0</v>
      </c>
      <c r="AY656" s="299">
        <f>+'RNL - Lab 2'!$BK$76</f>
        <v>0</v>
      </c>
      <c r="AZ656" s="299">
        <f>+'RNL - Lab 2'!$BK$77</f>
        <v>0</v>
      </c>
      <c r="BA656" s="299">
        <f>+'RNL - Lab 2'!$BK$78</f>
        <v>0</v>
      </c>
      <c r="BB656" s="299">
        <f>+'RNL - Lab 2'!$BK$79</f>
        <v>0</v>
      </c>
      <c r="BC656" s="299">
        <f>+'RNL - Lab 2'!$BK$80</f>
        <v>0</v>
      </c>
      <c r="BD656" s="299">
        <f>+'RNL - Lab 2'!$BK$81</f>
        <v>0</v>
      </c>
      <c r="BE656" s="299">
        <f>+'RNL - Lab 2'!$BK$82</f>
        <v>0</v>
      </c>
      <c r="BF656" s="299">
        <f>+'RNL - Lab 2'!$BK$84</f>
        <v>0</v>
      </c>
      <c r="BG656" s="299">
        <f>+'RNL - Lab 2'!$BK$85</f>
        <v>0</v>
      </c>
      <c r="BH656" s="299">
        <f>+'RNL - Lab 2'!$BK$86</f>
        <v>0</v>
      </c>
      <c r="BI656" s="299">
        <f>+'RNL - Lab 2'!$BK$87</f>
        <v>0</v>
      </c>
      <c r="BJ656" s="299">
        <f>+'RNL - Lab 2'!$BK$88</f>
        <v>0</v>
      </c>
      <c r="BK656" s="299">
        <f>+'RNL - Lab 2'!$BK$89</f>
        <v>0</v>
      </c>
      <c r="BL656" s="299">
        <f>+'RNL - Lab 2'!$BK$90</f>
        <v>0</v>
      </c>
      <c r="BM656" s="299">
        <f>+'RNL - Lab 2'!$BK$91</f>
        <v>0</v>
      </c>
    </row>
    <row r="657" spans="2:65" s="26" customFormat="1" ht="1.5" customHeight="1" x14ac:dyDescent="0.25">
      <c r="B657" s="289" t="s">
        <v>85</v>
      </c>
      <c r="C657" s="299">
        <f>+'RNL - Lab 3'!$BK$25</f>
        <v>0</v>
      </c>
      <c r="D657" s="299">
        <f>+'RNL - Lab 3'!$BK$26</f>
        <v>0</v>
      </c>
      <c r="E657" s="299">
        <f>+'RNL - Lab 3'!$BK$27</f>
        <v>0</v>
      </c>
      <c r="F657" s="299">
        <f>+'RNL - Lab 3'!$BK$28</f>
        <v>0</v>
      </c>
      <c r="G657" s="299">
        <f>+'RNL - Lab 3'!$BK$29</f>
        <v>0</v>
      </c>
      <c r="H657" s="299">
        <f>+'RNL - Lab 3'!$BK$30</f>
        <v>0</v>
      </c>
      <c r="I657" s="299">
        <f>+'RNL - Lab 3'!$BK$31</f>
        <v>0</v>
      </c>
      <c r="J657" s="299">
        <f>+'RNL - Lab 3'!$BK$32</f>
        <v>0</v>
      </c>
      <c r="K657" s="299">
        <f>+'RNL - Lab 3'!$BK$33</f>
        <v>0</v>
      </c>
      <c r="L657" s="299">
        <f>+'RNL - Lab 3'!$BK$34</f>
        <v>0</v>
      </c>
      <c r="M657" s="299">
        <f>+'RNL - Lab 3'!$BK$35</f>
        <v>0</v>
      </c>
      <c r="N657" s="299">
        <f>+'RNL - Lab 3'!$BK$36</f>
        <v>0</v>
      </c>
      <c r="O657" s="299">
        <f>+'RNL - Lab 3'!$BK$37</f>
        <v>0</v>
      </c>
      <c r="P657" s="299">
        <f>+'RNL - Lab 3'!$BK$39</f>
        <v>0</v>
      </c>
      <c r="Q657" s="299">
        <f>+'RNL - Lab 3'!$BK$40</f>
        <v>0</v>
      </c>
      <c r="R657" s="299">
        <f>+'RNL - Lab 3'!$BK$41</f>
        <v>0</v>
      </c>
      <c r="S657" s="299">
        <f>+'RNL - Lab 3'!$BK$42</f>
        <v>0</v>
      </c>
      <c r="T657" s="299">
        <f>+'RNL - Lab 3'!$BK$43</f>
        <v>0</v>
      </c>
      <c r="U657" s="299">
        <f>+'RNL - Lab 3'!$BK$44</f>
        <v>0</v>
      </c>
      <c r="V657" s="299">
        <f>+'RNL - Lab 3'!$BK$45</f>
        <v>0</v>
      </c>
      <c r="W657" s="300">
        <f>+'RNL - Lab 3'!$BK$46</f>
        <v>0</v>
      </c>
      <c r="X657" s="300">
        <f>+'RNL - Lab 3'!$BK$47</f>
        <v>0</v>
      </c>
      <c r="Y657" s="299">
        <f>+'RNL - Lab 3'!$BK$48</f>
        <v>0</v>
      </c>
      <c r="Z657" s="299">
        <f>+'RNL - Lab 3'!$BK$49</f>
        <v>0</v>
      </c>
      <c r="AA657" s="299">
        <f>+'RNL - Lab 3'!$BK$50</f>
        <v>0</v>
      </c>
      <c r="AB657" s="299">
        <f>+'RNL - Lab 3'!$BK$51</f>
        <v>0</v>
      </c>
      <c r="AC657" s="299">
        <f>+'RNL - Lab 3'!$BK$52</f>
        <v>0</v>
      </c>
      <c r="AD657" s="299">
        <f>+'RNL - Lab 3'!$BK$53</f>
        <v>0</v>
      </c>
      <c r="AE657" s="299">
        <f>+'RNL - Lab 3'!$BK$54</f>
        <v>0</v>
      </c>
      <c r="AF657" s="299">
        <f>+'RNL - Lab 3'!$BK$55</f>
        <v>0</v>
      </c>
      <c r="AG657" s="299">
        <f>+'RNL - Lab 3'!$BK$56</f>
        <v>0</v>
      </c>
      <c r="AH657" s="299">
        <f>+'RNL - Lab 3'!$BK$57</f>
        <v>0</v>
      </c>
      <c r="AI657" s="299">
        <f>+'RNL - Lab 3'!$BK$58</f>
        <v>0</v>
      </c>
      <c r="AJ657" s="299">
        <f>+'RNL - Lab 3'!$BK$59</f>
        <v>0</v>
      </c>
      <c r="AK657" s="299">
        <f>+'RNL - Lab 3'!$BK$60</f>
        <v>0</v>
      </c>
      <c r="AL657" s="299">
        <f>+'RNL - Lab 3'!$BK$62</f>
        <v>0</v>
      </c>
      <c r="AM657" s="299">
        <f>+'RNL - Lab 3'!$BK$63</f>
        <v>0</v>
      </c>
      <c r="AN657" s="299">
        <f>+'RNL - Lab 3'!$BK$64</f>
        <v>0</v>
      </c>
      <c r="AO657" s="299">
        <f>+'RNL - Lab 3'!$BK$65</f>
        <v>0</v>
      </c>
      <c r="AP657" s="299">
        <f>+'RNL - Lab 3'!$BK$66</f>
        <v>0</v>
      </c>
      <c r="AQ657" s="299">
        <f>+'RNL - Lab 3'!$BK$67</f>
        <v>0</v>
      </c>
      <c r="AR657" s="299">
        <f>+'RNL - Lab 3'!$BK$68</f>
        <v>0</v>
      </c>
      <c r="AS657" s="299">
        <f>+'RNL - Lab 3'!$BK$69</f>
        <v>0</v>
      </c>
      <c r="AT657" s="299">
        <f>+'RNL - Lab 3'!$BK$70</f>
        <v>0</v>
      </c>
      <c r="AU657" s="299">
        <f>+'RNL - Lab 3'!$BK$71</f>
        <v>0</v>
      </c>
      <c r="AV657" s="299">
        <f>+'RNL - Lab 3'!$BK$72</f>
        <v>0</v>
      </c>
      <c r="AW657" s="299">
        <f>+'RNL - Lab 3'!$BK$73</f>
        <v>0</v>
      </c>
      <c r="AX657" s="299">
        <f>+'RNL - Lab 3'!$BK$75</f>
        <v>0</v>
      </c>
      <c r="AY657" s="299">
        <f>+'RNL - Lab 3'!$BK$76</f>
        <v>0</v>
      </c>
      <c r="AZ657" s="299">
        <f>+'RNL - Lab 3'!$BK$77</f>
        <v>0</v>
      </c>
      <c r="BA657" s="299">
        <f>+'RNL - Lab 3'!$BK$78</f>
        <v>0</v>
      </c>
      <c r="BB657" s="299">
        <f>+'RNL - Lab 3'!$BK$79</f>
        <v>0</v>
      </c>
      <c r="BC657" s="299">
        <f>+'RNL - Lab 3'!$BK$80</f>
        <v>0</v>
      </c>
      <c r="BD657" s="299">
        <f>+'RNL - Lab 3'!$BK$81</f>
        <v>0</v>
      </c>
      <c r="BE657" s="299">
        <f>+'RNL - Lab 3'!$BK$82</f>
        <v>0</v>
      </c>
      <c r="BF657" s="299">
        <f>+'RNL - Lab 3'!$BK$84</f>
        <v>0</v>
      </c>
      <c r="BG657" s="299">
        <f>+'RNL - Lab 3'!$BK$85</f>
        <v>0</v>
      </c>
      <c r="BH657" s="299">
        <f>+'RNL - Lab 3'!$BK$86</f>
        <v>0</v>
      </c>
      <c r="BI657" s="299">
        <f>+'RNL - Lab 3'!$BK$87</f>
        <v>0</v>
      </c>
      <c r="BJ657" s="299">
        <f>+'RNL - Lab 3'!$BK$88</f>
        <v>0</v>
      </c>
      <c r="BK657" s="299">
        <f>+'RNL - Lab 3'!$BK$89</f>
        <v>0</v>
      </c>
      <c r="BL657" s="299">
        <f>+'RNL - Lab 3'!$BK$90</f>
        <v>0</v>
      </c>
      <c r="BM657" s="299">
        <f>+'RNL - Lab 3'!$BK$91</f>
        <v>0</v>
      </c>
    </row>
    <row r="658" spans="2:65" s="26" customFormat="1" ht="1.5" customHeight="1" x14ac:dyDescent="0.25">
      <c r="B658" s="289" t="s">
        <v>86</v>
      </c>
      <c r="C658" s="299">
        <f>+'RNL - Lab 4'!$BK$25</f>
        <v>0</v>
      </c>
      <c r="D658" s="299">
        <f>+'RNL - Lab 4'!$BK$26</f>
        <v>0</v>
      </c>
      <c r="E658" s="299">
        <f>+'RNL - Lab 4'!$BK$27</f>
        <v>0</v>
      </c>
      <c r="F658" s="299">
        <f>+'RNL - Lab 4'!$BK$28</f>
        <v>0</v>
      </c>
      <c r="G658" s="299">
        <f>+'RNL - Lab 4'!$BK$29</f>
        <v>0</v>
      </c>
      <c r="H658" s="299">
        <f>+'RNL - Lab 4'!$BK$30</f>
        <v>0</v>
      </c>
      <c r="I658" s="299">
        <f>+'RNL - Lab 4'!$BK$31</f>
        <v>0</v>
      </c>
      <c r="J658" s="299">
        <f>+'RNL - Lab 4'!$BK$32</f>
        <v>0</v>
      </c>
      <c r="K658" s="299">
        <f>+'RNL - Lab 4'!$BK$33</f>
        <v>0</v>
      </c>
      <c r="L658" s="299">
        <f>+'RNL - Lab 4'!$BK$34</f>
        <v>0</v>
      </c>
      <c r="M658" s="299">
        <f>+'RNL - Lab 4'!$BK$35</f>
        <v>0</v>
      </c>
      <c r="N658" s="299">
        <f>+'RNL - Lab 4'!$BK$36</f>
        <v>0</v>
      </c>
      <c r="O658" s="299">
        <f>+'RNL - Lab 4'!$BK$37</f>
        <v>0</v>
      </c>
      <c r="P658" s="299">
        <f>+'RNL - Lab 4'!$BK$39</f>
        <v>0</v>
      </c>
      <c r="Q658" s="299">
        <f>+'RNL - Lab 4'!$BK$40</f>
        <v>0</v>
      </c>
      <c r="R658" s="299">
        <f>+'RNL - Lab 4'!$BK$41</f>
        <v>0</v>
      </c>
      <c r="S658" s="299">
        <f>+'RNL - Lab 4'!$BK$42</f>
        <v>0</v>
      </c>
      <c r="T658" s="299">
        <f>+'RNL - Lab 4'!$BK$43</f>
        <v>0</v>
      </c>
      <c r="U658" s="299">
        <f>+'RNL - Lab 4'!$BK$44</f>
        <v>0</v>
      </c>
      <c r="V658" s="299">
        <f>+'RNL - Lab 4'!$BK$45</f>
        <v>0</v>
      </c>
      <c r="W658" s="300">
        <f>+'RNL - Lab 4'!$BK$46</f>
        <v>0</v>
      </c>
      <c r="X658" s="300">
        <f>+'RNL - Lab 4'!$BK$47</f>
        <v>0</v>
      </c>
      <c r="Y658" s="299">
        <f>+'RNL - Lab 4'!$BK$48</f>
        <v>0</v>
      </c>
      <c r="Z658" s="299">
        <f>+'RNL - Lab 4'!$BK$49</f>
        <v>0</v>
      </c>
      <c r="AA658" s="299">
        <f>+'RNL - Lab 4'!$BK$50</f>
        <v>0</v>
      </c>
      <c r="AB658" s="299">
        <f>+'RNL - Lab 4'!$BK$51</f>
        <v>0</v>
      </c>
      <c r="AC658" s="299">
        <f>+'RNL - Lab 4'!$BK$52</f>
        <v>0</v>
      </c>
      <c r="AD658" s="299">
        <f>+'RNL - Lab 4'!$BK$53</f>
        <v>0</v>
      </c>
      <c r="AE658" s="299">
        <f>+'RNL - Lab 4'!$BK$54</f>
        <v>0</v>
      </c>
      <c r="AF658" s="299">
        <f>+'RNL - Lab 4'!$BK$55</f>
        <v>0</v>
      </c>
      <c r="AG658" s="299">
        <f>+'RNL - Lab 4'!$BK$56</f>
        <v>0</v>
      </c>
      <c r="AH658" s="299">
        <f>+'RNL - Lab 4'!$BK$57</f>
        <v>0</v>
      </c>
      <c r="AI658" s="299">
        <f>+'RNL - Lab 4'!$BK$58</f>
        <v>0</v>
      </c>
      <c r="AJ658" s="299">
        <f>+'RNL - Lab 4'!$BK$59</f>
        <v>0</v>
      </c>
      <c r="AK658" s="299">
        <f>+'RNL - Lab 4'!$BK$60</f>
        <v>0</v>
      </c>
      <c r="AL658" s="299">
        <f>+'RNL - Lab 4'!$BK$62</f>
        <v>0</v>
      </c>
      <c r="AM658" s="299">
        <f>+'RNL - Lab 4'!$BK$63</f>
        <v>0</v>
      </c>
      <c r="AN658" s="299">
        <f>+'RNL - Lab 4'!$BK$64</f>
        <v>0</v>
      </c>
      <c r="AO658" s="299">
        <f>+'RNL - Lab 4'!$BK$65</f>
        <v>0</v>
      </c>
      <c r="AP658" s="299">
        <f>+'RNL - Lab 4'!$BK$66</f>
        <v>0</v>
      </c>
      <c r="AQ658" s="299">
        <f>+'RNL - Lab 4'!$BK$67</f>
        <v>0</v>
      </c>
      <c r="AR658" s="299">
        <f>+'RNL - Lab 4'!$BK$68</f>
        <v>0</v>
      </c>
      <c r="AS658" s="299">
        <f>+'RNL - Lab 4'!$BK$69</f>
        <v>0</v>
      </c>
      <c r="AT658" s="299">
        <f>+'RNL - Lab 4'!$BK$70</f>
        <v>0</v>
      </c>
      <c r="AU658" s="299">
        <f>+'RNL - Lab 4'!$BK$71</f>
        <v>0</v>
      </c>
      <c r="AV658" s="299">
        <f>+'RNL - Lab 4'!$BK$72</f>
        <v>0</v>
      </c>
      <c r="AW658" s="299">
        <f>+'RNL - Lab 4'!$BK$73</f>
        <v>0</v>
      </c>
      <c r="AX658" s="299">
        <f>+'RNL - Lab 4'!$BK$75</f>
        <v>0</v>
      </c>
      <c r="AY658" s="299">
        <f>+'RNL - Lab 4'!$BK$76</f>
        <v>0</v>
      </c>
      <c r="AZ658" s="299">
        <f>+'RNL - Lab 4'!$BK$77</f>
        <v>0</v>
      </c>
      <c r="BA658" s="299">
        <f>+'RNL - Lab 4'!$BK$78</f>
        <v>0</v>
      </c>
      <c r="BB658" s="299">
        <f>+'RNL - Lab 4'!$BK$79</f>
        <v>0</v>
      </c>
      <c r="BC658" s="299">
        <f>+'RNL - Lab 4'!$BK$80</f>
        <v>0</v>
      </c>
      <c r="BD658" s="299">
        <f>+'RNL - Lab 4'!$BK$81</f>
        <v>0</v>
      </c>
      <c r="BE658" s="299">
        <f>+'RNL - Lab 4'!$BK$82</f>
        <v>0</v>
      </c>
      <c r="BF658" s="299">
        <f>+'RNL - Lab 4'!$BK$84</f>
        <v>0</v>
      </c>
      <c r="BG658" s="299">
        <f>+'RNL - Lab 4'!$BK$85</f>
        <v>0</v>
      </c>
      <c r="BH658" s="299">
        <f>+'RNL - Lab 4'!$BK$86</f>
        <v>0</v>
      </c>
      <c r="BI658" s="299">
        <f>+'RNL - Lab 4'!$BK$87</f>
        <v>0</v>
      </c>
      <c r="BJ658" s="299">
        <f>+'RNL - Lab 4'!$BK$88</f>
        <v>0</v>
      </c>
      <c r="BK658" s="299">
        <f>+'RNL - Lab 4'!$BK$89</f>
        <v>0</v>
      </c>
      <c r="BL658" s="299">
        <f>+'RNL - Lab 4'!$BK$90</f>
        <v>0</v>
      </c>
      <c r="BM658" s="299">
        <f>+'RNL - Lab 4'!$BK$91</f>
        <v>0</v>
      </c>
    </row>
    <row r="659" spans="2:65" s="26" customFormat="1" ht="1.5" customHeight="1" x14ac:dyDescent="0.25">
      <c r="B659" s="289" t="s">
        <v>87</v>
      </c>
      <c r="C659" s="299">
        <f>+'RNL - Lab 5'!$BK$25</f>
        <v>0</v>
      </c>
      <c r="D659" s="299">
        <f>+'RNL - Lab 5'!$BK$26</f>
        <v>0</v>
      </c>
      <c r="E659" s="299">
        <f>+'RNL - Lab 5'!$BK$27</f>
        <v>0</v>
      </c>
      <c r="F659" s="299">
        <f>+'RNL - Lab 5'!$BK$28</f>
        <v>0</v>
      </c>
      <c r="G659" s="299">
        <f>+'RNL - Lab 5'!$BK$29</f>
        <v>0</v>
      </c>
      <c r="H659" s="299">
        <f>+'RNL - Lab 5'!$BK$30</f>
        <v>0</v>
      </c>
      <c r="I659" s="299">
        <f>+'RNL - Lab 5'!$BK$31</f>
        <v>0</v>
      </c>
      <c r="J659" s="299">
        <f>+'RNL - Lab 5'!$BK$32</f>
        <v>0</v>
      </c>
      <c r="K659" s="299">
        <f>+'RNL - Lab 5'!$BK$33</f>
        <v>0</v>
      </c>
      <c r="L659" s="299">
        <f>+'RNL - Lab 5'!$BK$34</f>
        <v>0</v>
      </c>
      <c r="M659" s="299">
        <f>+'RNL - Lab 5'!$BK$35</f>
        <v>0</v>
      </c>
      <c r="N659" s="299">
        <f>+'RNL - Lab 5'!$BK$36</f>
        <v>0</v>
      </c>
      <c r="O659" s="299">
        <f>+'RNL - Lab 5'!$BK$37</f>
        <v>0</v>
      </c>
      <c r="P659" s="299">
        <f>+'RNL - Lab 5'!$BK$39</f>
        <v>0</v>
      </c>
      <c r="Q659" s="299">
        <f>+'RNL - Lab 5'!$BK$40</f>
        <v>0</v>
      </c>
      <c r="R659" s="299">
        <f>+'RNL - Lab 5'!$BK$41</f>
        <v>0</v>
      </c>
      <c r="S659" s="299">
        <f>+'RNL - Lab 5'!$BK$42</f>
        <v>0</v>
      </c>
      <c r="T659" s="299">
        <f>+'RNL - Lab 5'!$BK$43</f>
        <v>0</v>
      </c>
      <c r="U659" s="299">
        <f>+'RNL - Lab 5'!$BK$44</f>
        <v>0</v>
      </c>
      <c r="V659" s="299">
        <f>+'RNL - Lab 5'!$BK$45</f>
        <v>0</v>
      </c>
      <c r="W659" s="300">
        <f>+'RNL - Lab 5'!$BK$46</f>
        <v>0</v>
      </c>
      <c r="X659" s="300">
        <f>+'RNL - Lab 5'!$BK$47</f>
        <v>0</v>
      </c>
      <c r="Y659" s="299">
        <f>+'RNL - Lab 5'!$BK$48</f>
        <v>0</v>
      </c>
      <c r="Z659" s="299">
        <f>+'RNL - Lab 5'!$BK$49</f>
        <v>0</v>
      </c>
      <c r="AA659" s="299">
        <f>+'RNL - Lab 5'!$BK$50</f>
        <v>0</v>
      </c>
      <c r="AB659" s="299">
        <f>+'RNL - Lab 5'!$BK$51</f>
        <v>0</v>
      </c>
      <c r="AC659" s="299">
        <f>+'RNL - Lab 5'!$BK$52</f>
        <v>0</v>
      </c>
      <c r="AD659" s="299">
        <f>+'RNL - Lab 5'!$BK$53</f>
        <v>0</v>
      </c>
      <c r="AE659" s="299">
        <f>+'RNL - Lab 5'!$BK$54</f>
        <v>0</v>
      </c>
      <c r="AF659" s="299">
        <f>+'RNL - Lab 5'!$BK$55</f>
        <v>0</v>
      </c>
      <c r="AG659" s="299">
        <f>+'RNL - Lab 5'!$BK$56</f>
        <v>0</v>
      </c>
      <c r="AH659" s="299">
        <f>+'RNL - Lab 5'!$BK$57</f>
        <v>0</v>
      </c>
      <c r="AI659" s="299">
        <f>+'RNL - Lab 5'!$BK$58</f>
        <v>0</v>
      </c>
      <c r="AJ659" s="299">
        <f>+'RNL - Lab 5'!$BK$59</f>
        <v>0</v>
      </c>
      <c r="AK659" s="299">
        <f>+'RNL - Lab 5'!$BK$60</f>
        <v>0</v>
      </c>
      <c r="AL659" s="299">
        <f>+'RNL - Lab 5'!$BK$62</f>
        <v>0</v>
      </c>
      <c r="AM659" s="299">
        <f>+'RNL - Lab 5'!$BK$63</f>
        <v>0</v>
      </c>
      <c r="AN659" s="299">
        <f>+'RNL - Lab 5'!$BK$64</f>
        <v>0</v>
      </c>
      <c r="AO659" s="299">
        <f>+'RNL - Lab 5'!$BK$65</f>
        <v>0</v>
      </c>
      <c r="AP659" s="299">
        <f>+'RNL - Lab 5'!$BK$66</f>
        <v>0</v>
      </c>
      <c r="AQ659" s="299">
        <f>+'RNL - Lab 5'!$BK$67</f>
        <v>0</v>
      </c>
      <c r="AR659" s="299">
        <f>+'RNL - Lab 5'!$BK$68</f>
        <v>0</v>
      </c>
      <c r="AS659" s="299">
        <f>+'RNL - Lab 5'!$BK$69</f>
        <v>0</v>
      </c>
      <c r="AT659" s="299">
        <f>+'RNL - Lab 5'!$BK$70</f>
        <v>0</v>
      </c>
      <c r="AU659" s="299">
        <f>+'RNL - Lab 5'!$BK$71</f>
        <v>0</v>
      </c>
      <c r="AV659" s="299">
        <f>+'RNL - Lab 5'!$BK$72</f>
        <v>0</v>
      </c>
      <c r="AW659" s="299">
        <f>+'RNL - Lab 5'!$BK$73</f>
        <v>0</v>
      </c>
      <c r="AX659" s="299">
        <f>+'RNL - Lab 5'!$BK$75</f>
        <v>0</v>
      </c>
      <c r="AY659" s="299">
        <f>+'RNL - Lab 5'!$BK$76</f>
        <v>0</v>
      </c>
      <c r="AZ659" s="299">
        <f>+'RNL - Lab 5'!$BK$77</f>
        <v>0</v>
      </c>
      <c r="BA659" s="299">
        <f>+'RNL - Lab 5'!$BK$78</f>
        <v>0</v>
      </c>
      <c r="BB659" s="299">
        <f>+'RNL - Lab 5'!$BK$79</f>
        <v>0</v>
      </c>
      <c r="BC659" s="299">
        <f>+'RNL - Lab 5'!$BK$80</f>
        <v>0</v>
      </c>
      <c r="BD659" s="299">
        <f>+'RNL - Lab 5'!$BK$81</f>
        <v>0</v>
      </c>
      <c r="BE659" s="299">
        <f>+'RNL - Lab 5'!$BK$82</f>
        <v>0</v>
      </c>
      <c r="BF659" s="299">
        <f>+'RNL - Lab 5'!$BK$84</f>
        <v>0</v>
      </c>
      <c r="BG659" s="299">
        <f>+'RNL - Lab 5'!$BK$85</f>
        <v>0</v>
      </c>
      <c r="BH659" s="299">
        <f>+'RNL - Lab 5'!$BK$86</f>
        <v>0</v>
      </c>
      <c r="BI659" s="299">
        <f>+'RNL - Lab 5'!$BK$87</f>
        <v>0</v>
      </c>
      <c r="BJ659" s="299">
        <f>+'RNL - Lab 5'!$BK$88</f>
        <v>0</v>
      </c>
      <c r="BK659" s="299">
        <f>+'RNL - Lab 5'!$BK$89</f>
        <v>0</v>
      </c>
      <c r="BL659" s="299">
        <f>+'RNL - Lab 5'!$BK$90</f>
        <v>0</v>
      </c>
      <c r="BM659" s="299">
        <f>+'RNL - Lab 5'!$BK$91</f>
        <v>0</v>
      </c>
    </row>
    <row r="660" spans="2:65" s="26" customFormat="1" ht="1.5" customHeight="1" x14ac:dyDescent="0.25">
      <c r="B660" s="289" t="s">
        <v>88</v>
      </c>
      <c r="C660" s="299">
        <f>+'RNL - Lab 6'!$BK$25</f>
        <v>0</v>
      </c>
      <c r="D660" s="299">
        <f>+'RNL - Lab 6'!$BK$26</f>
        <v>0</v>
      </c>
      <c r="E660" s="299">
        <f>+'RNL - Lab 6'!$BK$27</f>
        <v>0</v>
      </c>
      <c r="F660" s="299">
        <f>+'RNL - Lab 6'!$BK$28</f>
        <v>0</v>
      </c>
      <c r="G660" s="299">
        <f>+'RNL - Lab 6'!$BK$29</f>
        <v>0</v>
      </c>
      <c r="H660" s="299">
        <f>+'RNL - Lab 6'!$BK$30</f>
        <v>0</v>
      </c>
      <c r="I660" s="299">
        <f>+'RNL - Lab 6'!$BK$31</f>
        <v>0</v>
      </c>
      <c r="J660" s="299">
        <f>+'RNL - Lab 6'!$BK$32</f>
        <v>0</v>
      </c>
      <c r="K660" s="299">
        <f>+'RNL - Lab 6'!$BK$33</f>
        <v>0</v>
      </c>
      <c r="L660" s="299">
        <f>+'RNL - Lab 6'!$BK$34</f>
        <v>0</v>
      </c>
      <c r="M660" s="299">
        <f>+'RNL - Lab 6'!$BK$35</f>
        <v>0</v>
      </c>
      <c r="N660" s="299">
        <f>+'RNL - Lab 6'!$BK$36</f>
        <v>0</v>
      </c>
      <c r="O660" s="299">
        <f>+'RNL - Lab 6'!$BK$37</f>
        <v>0</v>
      </c>
      <c r="P660" s="299">
        <f>+'RNL - Lab 6'!$BK$39</f>
        <v>0</v>
      </c>
      <c r="Q660" s="299">
        <f>+'RNL - Lab 6'!$BK$40</f>
        <v>0</v>
      </c>
      <c r="R660" s="299">
        <f>+'RNL - Lab 6'!$BK$41</f>
        <v>0</v>
      </c>
      <c r="S660" s="299">
        <f>+'RNL - Lab 6'!$BK$42</f>
        <v>0</v>
      </c>
      <c r="T660" s="299">
        <f>+'RNL - Lab 6'!$BK$43</f>
        <v>0</v>
      </c>
      <c r="U660" s="299">
        <f>+'RNL - Lab 6'!$BK$44</f>
        <v>0</v>
      </c>
      <c r="V660" s="299">
        <f>+'RNL - Lab 6'!$BK$45</f>
        <v>0</v>
      </c>
      <c r="W660" s="300">
        <f>+'RNL - Lab 6'!$BK$46</f>
        <v>0</v>
      </c>
      <c r="X660" s="300">
        <f>+'RNL - Lab 6'!$BK$47</f>
        <v>0</v>
      </c>
      <c r="Y660" s="299">
        <f>+'RNL - Lab 6'!$BK$48</f>
        <v>0</v>
      </c>
      <c r="Z660" s="299">
        <f>+'RNL - Lab 6'!$BK$49</f>
        <v>0</v>
      </c>
      <c r="AA660" s="299">
        <f>+'RNL - Lab 6'!$BK$50</f>
        <v>0</v>
      </c>
      <c r="AB660" s="299">
        <f>+'RNL - Lab 6'!$BK$51</f>
        <v>0</v>
      </c>
      <c r="AC660" s="299">
        <f>+'RNL - Lab 6'!$BK$52</f>
        <v>0</v>
      </c>
      <c r="AD660" s="299">
        <f>+'RNL - Lab 6'!$BK$53</f>
        <v>0</v>
      </c>
      <c r="AE660" s="299">
        <f>+'RNL - Lab 6'!$BK$54</f>
        <v>0</v>
      </c>
      <c r="AF660" s="299">
        <f>+'RNL - Lab 6'!$BK$55</f>
        <v>0</v>
      </c>
      <c r="AG660" s="299">
        <f>+'RNL - Lab 6'!$BK$56</f>
        <v>0</v>
      </c>
      <c r="AH660" s="299">
        <f>+'RNL - Lab 6'!$BK$57</f>
        <v>0</v>
      </c>
      <c r="AI660" s="299">
        <f>+'RNL - Lab 6'!$BK$58</f>
        <v>0</v>
      </c>
      <c r="AJ660" s="299">
        <f>+'RNL - Lab 6'!$BK$59</f>
        <v>0</v>
      </c>
      <c r="AK660" s="299">
        <f>+'RNL - Lab 6'!$BK$60</f>
        <v>0</v>
      </c>
      <c r="AL660" s="299">
        <f>+'RNL - Lab 6'!$BK$62</f>
        <v>0</v>
      </c>
      <c r="AM660" s="299">
        <f>+'RNL - Lab 6'!$BK$63</f>
        <v>0</v>
      </c>
      <c r="AN660" s="299">
        <f>+'RNL - Lab 6'!$BK$64</f>
        <v>0</v>
      </c>
      <c r="AO660" s="299">
        <f>+'RNL - Lab 6'!$BK$65</f>
        <v>0</v>
      </c>
      <c r="AP660" s="299">
        <f>+'RNL - Lab 6'!$BK$66</f>
        <v>0</v>
      </c>
      <c r="AQ660" s="299">
        <f>+'RNL - Lab 6'!$BK$67</f>
        <v>0</v>
      </c>
      <c r="AR660" s="299">
        <f>+'RNL - Lab 6'!$BK$68</f>
        <v>0</v>
      </c>
      <c r="AS660" s="299">
        <f>+'RNL - Lab 6'!$BK$69</f>
        <v>0</v>
      </c>
      <c r="AT660" s="299">
        <f>+'RNL - Lab 6'!$BK$70</f>
        <v>0</v>
      </c>
      <c r="AU660" s="299">
        <f>+'RNL - Lab 6'!$BK$71</f>
        <v>0</v>
      </c>
      <c r="AV660" s="299">
        <f>+'RNL - Lab 6'!$BK$72</f>
        <v>0</v>
      </c>
      <c r="AW660" s="299">
        <f>+'RNL - Lab 6'!$BK$73</f>
        <v>0</v>
      </c>
      <c r="AX660" s="299">
        <f>+'RNL - Lab 6'!$BK$75</f>
        <v>0</v>
      </c>
      <c r="AY660" s="299">
        <f>+'RNL - Lab 6'!$BK$76</f>
        <v>0</v>
      </c>
      <c r="AZ660" s="299">
        <f>+'RNL - Lab 6'!$BK$77</f>
        <v>0</v>
      </c>
      <c r="BA660" s="299">
        <f>+'RNL - Lab 6'!$BK$78</f>
        <v>0</v>
      </c>
      <c r="BB660" s="299">
        <f>+'RNL - Lab 6'!$BK$79</f>
        <v>0</v>
      </c>
      <c r="BC660" s="299">
        <f>+'RNL - Lab 6'!$BK$80</f>
        <v>0</v>
      </c>
      <c r="BD660" s="299">
        <f>+'RNL - Lab 6'!$BK$81</f>
        <v>0</v>
      </c>
      <c r="BE660" s="299">
        <f>+'RNL - Lab 6'!$BK$82</f>
        <v>0</v>
      </c>
      <c r="BF660" s="299">
        <f>+'RNL - Lab 6'!$BK$84</f>
        <v>0</v>
      </c>
      <c r="BG660" s="299">
        <f>+'RNL - Lab 6'!$BK$85</f>
        <v>0</v>
      </c>
      <c r="BH660" s="299">
        <f>+'RNL - Lab 6'!$BK$86</f>
        <v>0</v>
      </c>
      <c r="BI660" s="299">
        <f>+'RNL - Lab 6'!$BK$87</f>
        <v>0</v>
      </c>
      <c r="BJ660" s="299">
        <f>+'RNL - Lab 6'!$BK$88</f>
        <v>0</v>
      </c>
      <c r="BK660" s="299">
        <f>+'RNL - Lab 6'!$BK$89</f>
        <v>0</v>
      </c>
      <c r="BL660" s="299">
        <f>+'RNL - Lab 6'!$BK$90</f>
        <v>0</v>
      </c>
      <c r="BM660" s="299">
        <f>+'RNL - Lab 6'!$BK$91</f>
        <v>0</v>
      </c>
    </row>
    <row r="661" spans="2:65" s="26" customFormat="1" ht="1.5" customHeight="1" x14ac:dyDescent="0.25">
      <c r="B661" s="289" t="s">
        <v>89</v>
      </c>
      <c r="C661" s="299">
        <f>+'RNL - Lab 7'!$BK$25</f>
        <v>0</v>
      </c>
      <c r="D661" s="299">
        <f>+'RNL - Lab 7'!$BK$26</f>
        <v>0</v>
      </c>
      <c r="E661" s="299">
        <f>+'RNL - Lab 7'!$BK$27</f>
        <v>0</v>
      </c>
      <c r="F661" s="299">
        <f>+'RNL - Lab 7'!$BK$28</f>
        <v>0</v>
      </c>
      <c r="G661" s="299">
        <f>+'RNL - Lab 7'!$BK$29</f>
        <v>0</v>
      </c>
      <c r="H661" s="299">
        <f>+'RNL - Lab 7'!$BK$30</f>
        <v>0</v>
      </c>
      <c r="I661" s="299">
        <f>+'RNL - Lab 7'!$BK$31</f>
        <v>0</v>
      </c>
      <c r="J661" s="299">
        <f>+'RNL - Lab 7'!$BK$32</f>
        <v>0</v>
      </c>
      <c r="K661" s="299">
        <f>+'RNL - Lab 7'!$BK$33</f>
        <v>0</v>
      </c>
      <c r="L661" s="299">
        <f>+'RNL - Lab 7'!$BK$34</f>
        <v>0</v>
      </c>
      <c r="M661" s="299">
        <f>+'RNL - Lab 7'!$BK$35</f>
        <v>0</v>
      </c>
      <c r="N661" s="299">
        <f>+'RNL - Lab 7'!$BK$36</f>
        <v>0</v>
      </c>
      <c r="O661" s="299">
        <f>+'RNL - Lab 7'!$BK$37</f>
        <v>0</v>
      </c>
      <c r="P661" s="299">
        <f>+'RNL - Lab 7'!$BK$39</f>
        <v>0</v>
      </c>
      <c r="Q661" s="299">
        <f>+'RNL - Lab 7'!$BK$40</f>
        <v>0</v>
      </c>
      <c r="R661" s="299">
        <f>+'RNL - Lab 7'!$BK$41</f>
        <v>0</v>
      </c>
      <c r="S661" s="299">
        <f>+'RNL - Lab 7'!$BK$42</f>
        <v>0</v>
      </c>
      <c r="T661" s="299">
        <f>+'RNL - Lab 7'!$BK$43</f>
        <v>0</v>
      </c>
      <c r="U661" s="299">
        <f>+'RNL - Lab 7'!$BK$44</f>
        <v>0</v>
      </c>
      <c r="V661" s="299">
        <f>+'RNL - Lab 7'!$BK$45</f>
        <v>0</v>
      </c>
      <c r="W661" s="300">
        <f>+'RNL - Lab 7'!$BK$46</f>
        <v>0</v>
      </c>
      <c r="X661" s="300">
        <f>+'RNL - Lab 7'!$BK$47</f>
        <v>0</v>
      </c>
      <c r="Y661" s="299">
        <f>+'RNL - Lab 7'!$BK$48</f>
        <v>0</v>
      </c>
      <c r="Z661" s="299">
        <f>+'RNL - Lab 7'!$BK$49</f>
        <v>0</v>
      </c>
      <c r="AA661" s="299">
        <f>+'RNL - Lab 7'!$BK$50</f>
        <v>0</v>
      </c>
      <c r="AB661" s="299">
        <f>+'RNL - Lab 7'!$BK$51</f>
        <v>0</v>
      </c>
      <c r="AC661" s="299">
        <f>+'RNL - Lab 7'!$BK$52</f>
        <v>0</v>
      </c>
      <c r="AD661" s="299">
        <f>+'RNL - Lab 7'!$BK$53</f>
        <v>0</v>
      </c>
      <c r="AE661" s="299">
        <f>+'RNL - Lab 7'!$BK$54</f>
        <v>0</v>
      </c>
      <c r="AF661" s="299">
        <f>+'RNL - Lab 7'!$BK$55</f>
        <v>0</v>
      </c>
      <c r="AG661" s="299">
        <f>+'RNL - Lab 7'!$BK$56</f>
        <v>0</v>
      </c>
      <c r="AH661" s="299">
        <f>+'RNL - Lab 7'!$BK$57</f>
        <v>0</v>
      </c>
      <c r="AI661" s="299">
        <f>+'RNL - Lab 7'!$BK$58</f>
        <v>0</v>
      </c>
      <c r="AJ661" s="299">
        <f>+'RNL - Lab 7'!$BK$59</f>
        <v>0</v>
      </c>
      <c r="AK661" s="299">
        <f>+'RNL - Lab 7'!$BK$60</f>
        <v>0</v>
      </c>
      <c r="AL661" s="299">
        <f>+'RNL - Lab 7'!$BK$62</f>
        <v>0</v>
      </c>
      <c r="AM661" s="299">
        <f>+'RNL - Lab 7'!$BK$63</f>
        <v>0</v>
      </c>
      <c r="AN661" s="299">
        <f>+'RNL - Lab 7'!$BK$64</f>
        <v>0</v>
      </c>
      <c r="AO661" s="299">
        <f>+'RNL - Lab 7'!$BK$65</f>
        <v>0</v>
      </c>
      <c r="AP661" s="299">
        <f>+'RNL - Lab 7'!$BK$66</f>
        <v>0</v>
      </c>
      <c r="AQ661" s="299">
        <f>+'RNL - Lab 7'!$BK$67</f>
        <v>0</v>
      </c>
      <c r="AR661" s="299">
        <f>+'RNL - Lab 7'!$BK$68</f>
        <v>0</v>
      </c>
      <c r="AS661" s="299">
        <f>+'RNL - Lab 7'!$BK$69</f>
        <v>0</v>
      </c>
      <c r="AT661" s="299">
        <f>+'RNL - Lab 7'!$BK$70</f>
        <v>0</v>
      </c>
      <c r="AU661" s="299">
        <f>+'RNL - Lab 7'!$BK$71</f>
        <v>0</v>
      </c>
      <c r="AV661" s="299">
        <f>+'RNL - Lab 7'!$BK$72</f>
        <v>0</v>
      </c>
      <c r="AW661" s="299">
        <f>+'RNL - Lab 7'!$BK$73</f>
        <v>0</v>
      </c>
      <c r="AX661" s="299">
        <f>+'RNL - Lab 7'!$BK$75</f>
        <v>0</v>
      </c>
      <c r="AY661" s="299">
        <f>+'RNL - Lab 7'!$BK$76</f>
        <v>0</v>
      </c>
      <c r="AZ661" s="299">
        <f>+'RNL - Lab 7'!$BK$77</f>
        <v>0</v>
      </c>
      <c r="BA661" s="299">
        <f>+'RNL - Lab 7'!$BK$78</f>
        <v>0</v>
      </c>
      <c r="BB661" s="299">
        <f>+'RNL - Lab 7'!$BK$79</f>
        <v>0</v>
      </c>
      <c r="BC661" s="299">
        <f>+'RNL - Lab 7'!$BK$80</f>
        <v>0</v>
      </c>
      <c r="BD661" s="299">
        <f>+'RNL - Lab 7'!$BK$81</f>
        <v>0</v>
      </c>
      <c r="BE661" s="299">
        <f>+'RNL - Lab 7'!$BK$82</f>
        <v>0</v>
      </c>
      <c r="BF661" s="299">
        <f>+'RNL - Lab 7'!$BK$84</f>
        <v>0</v>
      </c>
      <c r="BG661" s="299">
        <f>+'RNL - Lab 7'!$BK$85</f>
        <v>0</v>
      </c>
      <c r="BH661" s="299">
        <f>+'RNL - Lab 7'!$BK$86</f>
        <v>0</v>
      </c>
      <c r="BI661" s="299">
        <f>+'RNL - Lab 7'!$BK$87</f>
        <v>0</v>
      </c>
      <c r="BJ661" s="299">
        <f>+'RNL - Lab 7'!$BK$88</f>
        <v>0</v>
      </c>
      <c r="BK661" s="299">
        <f>+'RNL - Lab 7'!$BK$89</f>
        <v>0</v>
      </c>
      <c r="BL661" s="299">
        <f>+'RNL - Lab 7'!$BK$90</f>
        <v>0</v>
      </c>
      <c r="BM661" s="299">
        <f>+'RNL - Lab 7'!$BK$91</f>
        <v>0</v>
      </c>
    </row>
    <row r="662" spans="2:65" s="26" customFormat="1" ht="1.5" customHeight="1" x14ac:dyDescent="0.25">
      <c r="B662" s="289" t="s">
        <v>90</v>
      </c>
      <c r="C662" s="299">
        <f>+'RNL - Lab 8'!$BK$25</f>
        <v>0</v>
      </c>
      <c r="D662" s="299">
        <f>+'RNL - Lab 8'!$BK$26</f>
        <v>0</v>
      </c>
      <c r="E662" s="299">
        <f>+'RNL - Lab 8'!$BK$27</f>
        <v>0</v>
      </c>
      <c r="F662" s="299">
        <f>+'RNL - Lab 8'!$BK$28</f>
        <v>0</v>
      </c>
      <c r="G662" s="299">
        <f>+'RNL - Lab 8'!$BK$29</f>
        <v>0</v>
      </c>
      <c r="H662" s="299">
        <f>+'RNL - Lab 8'!$BK$30</f>
        <v>0</v>
      </c>
      <c r="I662" s="299">
        <f>+'RNL - Lab 8'!$BK$31</f>
        <v>0</v>
      </c>
      <c r="J662" s="299">
        <f>+'RNL - Lab 8'!$BK$32</f>
        <v>0</v>
      </c>
      <c r="K662" s="299">
        <f>+'RNL - Lab 8'!$BK$33</f>
        <v>0</v>
      </c>
      <c r="L662" s="299">
        <f>+'RNL - Lab 8'!$BK$34</f>
        <v>0</v>
      </c>
      <c r="M662" s="299">
        <f>+'RNL - Lab 8'!$BK$35</f>
        <v>0</v>
      </c>
      <c r="N662" s="299">
        <f>+'RNL - Lab 8'!$BK$36</f>
        <v>0</v>
      </c>
      <c r="O662" s="299">
        <f>+'RNL - Lab 8'!$BK$37</f>
        <v>0</v>
      </c>
      <c r="P662" s="299">
        <f>+'RNL - Lab 8'!$BK$39</f>
        <v>0</v>
      </c>
      <c r="Q662" s="299">
        <f>+'RNL - Lab 8'!$BK$40</f>
        <v>0</v>
      </c>
      <c r="R662" s="299">
        <f>+'RNL - Lab 8'!$BK$41</f>
        <v>0</v>
      </c>
      <c r="S662" s="299">
        <f>+'RNL - Lab 8'!$BK$42</f>
        <v>0</v>
      </c>
      <c r="T662" s="299">
        <f>+'RNL - Lab 8'!$BK$43</f>
        <v>0</v>
      </c>
      <c r="U662" s="299">
        <f>+'RNL - Lab 8'!$BK$44</f>
        <v>0</v>
      </c>
      <c r="V662" s="299">
        <f>+'RNL - Lab 8'!$BK$45</f>
        <v>0</v>
      </c>
      <c r="W662" s="300">
        <f>+'RNL - Lab 8'!$BK$46</f>
        <v>0</v>
      </c>
      <c r="X662" s="300">
        <f>+'RNL - Lab 8'!$BK$47</f>
        <v>0</v>
      </c>
      <c r="Y662" s="299">
        <f>+'RNL - Lab 8'!$BK$48</f>
        <v>0</v>
      </c>
      <c r="Z662" s="299">
        <f>+'RNL - Lab 8'!$BK$49</f>
        <v>0</v>
      </c>
      <c r="AA662" s="299">
        <f>+'RNL - Lab 8'!$BK$50</f>
        <v>0</v>
      </c>
      <c r="AB662" s="299">
        <f>+'RNL - Lab 8'!$BK$51</f>
        <v>0</v>
      </c>
      <c r="AC662" s="299">
        <f>+'RNL - Lab 8'!$BK$52</f>
        <v>0</v>
      </c>
      <c r="AD662" s="299">
        <f>+'RNL - Lab 8'!$BK$53</f>
        <v>0</v>
      </c>
      <c r="AE662" s="299">
        <f>+'RNL - Lab 8'!$BK$54</f>
        <v>0</v>
      </c>
      <c r="AF662" s="299">
        <f>+'RNL - Lab 8'!$BK$55</f>
        <v>0</v>
      </c>
      <c r="AG662" s="299">
        <f>+'RNL - Lab 8'!$BK$56</f>
        <v>0</v>
      </c>
      <c r="AH662" s="299">
        <f>+'RNL - Lab 8'!$BK$57</f>
        <v>0</v>
      </c>
      <c r="AI662" s="299">
        <f>+'RNL - Lab 8'!$BK$58</f>
        <v>0</v>
      </c>
      <c r="AJ662" s="299">
        <f>+'RNL - Lab 8'!$BK$59</f>
        <v>0</v>
      </c>
      <c r="AK662" s="299">
        <f>+'RNL - Lab 8'!$BK$60</f>
        <v>0</v>
      </c>
      <c r="AL662" s="299">
        <f>+'RNL - Lab 8'!$BK$62</f>
        <v>0</v>
      </c>
      <c r="AM662" s="299">
        <f>+'RNL - Lab 8'!$BK$63</f>
        <v>0</v>
      </c>
      <c r="AN662" s="299">
        <f>+'RNL - Lab 8'!$BK$64</f>
        <v>0</v>
      </c>
      <c r="AO662" s="299">
        <f>+'RNL - Lab 8'!$BK$65</f>
        <v>0</v>
      </c>
      <c r="AP662" s="299">
        <f>+'RNL - Lab 8'!$BK$66</f>
        <v>0</v>
      </c>
      <c r="AQ662" s="299">
        <f>+'RNL - Lab 8'!$BK$67</f>
        <v>0</v>
      </c>
      <c r="AR662" s="299">
        <f>+'RNL - Lab 8'!$BK$68</f>
        <v>0</v>
      </c>
      <c r="AS662" s="299">
        <f>+'RNL - Lab 8'!$BK$69</f>
        <v>0</v>
      </c>
      <c r="AT662" s="299">
        <f>+'RNL - Lab 8'!$BK$70</f>
        <v>0</v>
      </c>
      <c r="AU662" s="299">
        <f>+'RNL - Lab 8'!$BK$71</f>
        <v>0</v>
      </c>
      <c r="AV662" s="299">
        <f>+'RNL - Lab 8'!$BK$72</f>
        <v>0</v>
      </c>
      <c r="AW662" s="299">
        <f>+'RNL - Lab 8'!$BK$73</f>
        <v>0</v>
      </c>
      <c r="AX662" s="299">
        <f>+'RNL - Lab 8'!$BK$75</f>
        <v>0</v>
      </c>
      <c r="AY662" s="299">
        <f>+'RNL - Lab 8'!$BK$76</f>
        <v>0</v>
      </c>
      <c r="AZ662" s="299">
        <f>+'RNL - Lab 8'!$BK$77</f>
        <v>0</v>
      </c>
      <c r="BA662" s="299">
        <f>+'RNL - Lab 8'!$BK$78</f>
        <v>0</v>
      </c>
      <c r="BB662" s="299">
        <f>+'RNL - Lab 8'!$BK$79</f>
        <v>0</v>
      </c>
      <c r="BC662" s="299">
        <f>+'RNL - Lab 8'!$BK$80</f>
        <v>0</v>
      </c>
      <c r="BD662" s="299">
        <f>+'RNL - Lab 8'!$BK$81</f>
        <v>0</v>
      </c>
      <c r="BE662" s="299">
        <f>+'RNL - Lab 8'!$BK$82</f>
        <v>0</v>
      </c>
      <c r="BF662" s="299">
        <f>+'RNL - Lab 8'!$BK$84</f>
        <v>0</v>
      </c>
      <c r="BG662" s="299">
        <f>+'RNL - Lab 8'!$BK$85</f>
        <v>0</v>
      </c>
      <c r="BH662" s="299">
        <f>+'RNL - Lab 8'!$BK$86</f>
        <v>0</v>
      </c>
      <c r="BI662" s="299">
        <f>+'RNL - Lab 8'!$BK$87</f>
        <v>0</v>
      </c>
      <c r="BJ662" s="299">
        <f>+'RNL - Lab 8'!$BK$88</f>
        <v>0</v>
      </c>
      <c r="BK662" s="299">
        <f>+'RNL - Lab 8'!$BK$89</f>
        <v>0</v>
      </c>
      <c r="BL662" s="299">
        <f>+'RNL - Lab 8'!$BK$90</f>
        <v>0</v>
      </c>
      <c r="BM662" s="299">
        <f>+'RNL - Lab 8'!$BK$91</f>
        <v>0</v>
      </c>
    </row>
    <row r="663" spans="2:65" s="26" customFormat="1" ht="1.5" customHeight="1" x14ac:dyDescent="0.25">
      <c r="B663" s="289" t="s">
        <v>91</v>
      </c>
      <c r="C663" s="299">
        <f>+'RNL - Lab 9'!$BK$25</f>
        <v>0</v>
      </c>
      <c r="D663" s="299">
        <f>+'RNL - Lab 9'!$BK$26</f>
        <v>0</v>
      </c>
      <c r="E663" s="299">
        <f>+'RNL - Lab 9'!$BK$27</f>
        <v>0</v>
      </c>
      <c r="F663" s="299">
        <f>+'RNL - Lab 9'!$BK$28</f>
        <v>0</v>
      </c>
      <c r="G663" s="299">
        <f>+'RNL - Lab 9'!$BK$29</f>
        <v>0</v>
      </c>
      <c r="H663" s="299">
        <f>+'RNL - Lab 9'!$BK$30</f>
        <v>0</v>
      </c>
      <c r="I663" s="299">
        <f>+'RNL - Lab 9'!$BK$31</f>
        <v>0</v>
      </c>
      <c r="J663" s="299">
        <f>+'RNL - Lab 9'!$BK$32</f>
        <v>0</v>
      </c>
      <c r="K663" s="299">
        <f>+'RNL - Lab 9'!$BK$33</f>
        <v>0</v>
      </c>
      <c r="L663" s="299">
        <f>+'RNL - Lab 9'!$BK$34</f>
        <v>0</v>
      </c>
      <c r="M663" s="299">
        <f>+'RNL - Lab 9'!$BK$35</f>
        <v>0</v>
      </c>
      <c r="N663" s="299">
        <f>+'RNL - Lab 9'!$BK$36</f>
        <v>0</v>
      </c>
      <c r="O663" s="299">
        <f>+'RNL - Lab 9'!$BK$37</f>
        <v>0</v>
      </c>
      <c r="P663" s="299">
        <f>+'RNL - Lab 9'!$BK$39</f>
        <v>0</v>
      </c>
      <c r="Q663" s="299">
        <f>+'RNL - Lab 9'!$BK$40</f>
        <v>0</v>
      </c>
      <c r="R663" s="299">
        <f>+'RNL - Lab 9'!$BK$41</f>
        <v>0</v>
      </c>
      <c r="S663" s="299">
        <f>+'RNL - Lab 9'!$BK$42</f>
        <v>0</v>
      </c>
      <c r="T663" s="299">
        <f>+'RNL - Lab 9'!$BK$43</f>
        <v>0</v>
      </c>
      <c r="U663" s="299">
        <f>+'RNL - Lab 9'!$BK$44</f>
        <v>0</v>
      </c>
      <c r="V663" s="299">
        <f>+'RNL - Lab 9'!$BK$45</f>
        <v>0</v>
      </c>
      <c r="W663" s="300">
        <f>+'RNL - Lab 9'!$BK$46</f>
        <v>0</v>
      </c>
      <c r="X663" s="300">
        <f>+'RNL - Lab 9'!$BK$47</f>
        <v>0</v>
      </c>
      <c r="Y663" s="299">
        <f>+'RNL - Lab 9'!$BK$48</f>
        <v>0</v>
      </c>
      <c r="Z663" s="299">
        <f>+'RNL - Lab 9'!$BK$49</f>
        <v>0</v>
      </c>
      <c r="AA663" s="299">
        <f>+'RNL - Lab 9'!$BK$50</f>
        <v>0</v>
      </c>
      <c r="AB663" s="299">
        <f>+'RNL - Lab 9'!$BK$51</f>
        <v>0</v>
      </c>
      <c r="AC663" s="299">
        <f>+'RNL - Lab 9'!$BK$52</f>
        <v>0</v>
      </c>
      <c r="AD663" s="299">
        <f>+'RNL - Lab 9'!$BK$53</f>
        <v>0</v>
      </c>
      <c r="AE663" s="299">
        <f>+'RNL - Lab 9'!$BK$54</f>
        <v>0</v>
      </c>
      <c r="AF663" s="299">
        <f>+'RNL - Lab 9'!$BK$55</f>
        <v>0</v>
      </c>
      <c r="AG663" s="299">
        <f>+'RNL - Lab 9'!$BK$56</f>
        <v>0</v>
      </c>
      <c r="AH663" s="299">
        <f>+'RNL - Lab 9'!$BK$57</f>
        <v>0</v>
      </c>
      <c r="AI663" s="299">
        <f>+'RNL - Lab 9'!$BK$58</f>
        <v>0</v>
      </c>
      <c r="AJ663" s="299">
        <f>+'RNL - Lab 9'!$BK$59</f>
        <v>0</v>
      </c>
      <c r="AK663" s="299">
        <f>+'RNL - Lab 9'!$BK$60</f>
        <v>0</v>
      </c>
      <c r="AL663" s="299">
        <f>+'RNL - Lab 9'!$BK$62</f>
        <v>0</v>
      </c>
      <c r="AM663" s="299">
        <f>+'RNL - Lab 9'!$BK$63</f>
        <v>0</v>
      </c>
      <c r="AN663" s="299">
        <f>+'RNL - Lab 9'!$BK$64</f>
        <v>0</v>
      </c>
      <c r="AO663" s="299">
        <f>+'RNL - Lab 9'!$BK$65</f>
        <v>0</v>
      </c>
      <c r="AP663" s="299">
        <f>+'RNL - Lab 9'!$BK$66</f>
        <v>0</v>
      </c>
      <c r="AQ663" s="299">
        <f>+'RNL - Lab 9'!$BK$67</f>
        <v>0</v>
      </c>
      <c r="AR663" s="299">
        <f>+'RNL - Lab 9'!$BK$68</f>
        <v>0</v>
      </c>
      <c r="AS663" s="299">
        <f>+'RNL - Lab 9'!$BK$69</f>
        <v>0</v>
      </c>
      <c r="AT663" s="299">
        <f>+'RNL - Lab 9'!$BK$70</f>
        <v>0</v>
      </c>
      <c r="AU663" s="299">
        <f>+'RNL - Lab 9'!$BK$71</f>
        <v>0</v>
      </c>
      <c r="AV663" s="299">
        <f>+'RNL - Lab 9'!$BK$72</f>
        <v>0</v>
      </c>
      <c r="AW663" s="299">
        <f>+'RNL - Lab 9'!$BK$73</f>
        <v>0</v>
      </c>
      <c r="AX663" s="299">
        <f>+'RNL - Lab 9'!$BK$75</f>
        <v>0</v>
      </c>
      <c r="AY663" s="299">
        <f>+'RNL - Lab 9'!$BK$76</f>
        <v>0</v>
      </c>
      <c r="AZ663" s="299">
        <f>+'RNL - Lab 9'!$BK$77</f>
        <v>0</v>
      </c>
      <c r="BA663" s="299">
        <f>+'RNL - Lab 9'!$BK$78</f>
        <v>0</v>
      </c>
      <c r="BB663" s="299">
        <f>+'RNL - Lab 9'!$BK$79</f>
        <v>0</v>
      </c>
      <c r="BC663" s="299">
        <f>+'RNL - Lab 9'!$BK$80</f>
        <v>0</v>
      </c>
      <c r="BD663" s="299">
        <f>+'RNL - Lab 9'!$BK$81</f>
        <v>0</v>
      </c>
      <c r="BE663" s="299">
        <f>+'RNL - Lab 9'!$BK$82</f>
        <v>0</v>
      </c>
      <c r="BF663" s="299">
        <f>+'RNL - Lab 9'!$BK$84</f>
        <v>0</v>
      </c>
      <c r="BG663" s="299">
        <f>+'RNL - Lab 9'!$BK$85</f>
        <v>0</v>
      </c>
      <c r="BH663" s="299">
        <f>+'RNL - Lab 9'!$BK$86</f>
        <v>0</v>
      </c>
      <c r="BI663" s="299">
        <f>+'RNL - Lab 9'!$BK$87</f>
        <v>0</v>
      </c>
      <c r="BJ663" s="299">
        <f>+'RNL - Lab 9'!$BK$88</f>
        <v>0</v>
      </c>
      <c r="BK663" s="299">
        <f>+'RNL - Lab 9'!$BK$89</f>
        <v>0</v>
      </c>
      <c r="BL663" s="299">
        <f>+'RNL - Lab 9'!$BK$90</f>
        <v>0</v>
      </c>
      <c r="BM663" s="299">
        <f>+'RNL - Lab 9'!$BK$91</f>
        <v>0</v>
      </c>
    </row>
    <row r="664" spans="2:65" s="26" customFormat="1" ht="1.5" customHeight="1" x14ac:dyDescent="0.25">
      <c r="B664" s="289" t="s">
        <v>92</v>
      </c>
      <c r="C664" s="299">
        <f>+'RNL - Lab 10'!$BK$25</f>
        <v>0</v>
      </c>
      <c r="D664" s="299">
        <f>+'RNL - Lab 10'!$BK$26</f>
        <v>0</v>
      </c>
      <c r="E664" s="299">
        <f>+'RNL - Lab 10'!$BK$27</f>
        <v>0</v>
      </c>
      <c r="F664" s="299">
        <f>+'RNL - Lab 10'!$BK$28</f>
        <v>0</v>
      </c>
      <c r="G664" s="299">
        <f>+'RNL - Lab 10'!$BK$29</f>
        <v>0</v>
      </c>
      <c r="H664" s="299">
        <f>+'RNL - Lab 10'!$BK$30</f>
        <v>0</v>
      </c>
      <c r="I664" s="299">
        <f>+'RNL - Lab 10'!$BK$31</f>
        <v>0</v>
      </c>
      <c r="J664" s="299">
        <f>+'RNL - Lab 10'!$BK$32</f>
        <v>0</v>
      </c>
      <c r="K664" s="299">
        <f>+'RNL - Lab 10'!$BK$33</f>
        <v>0</v>
      </c>
      <c r="L664" s="299">
        <f>+'RNL - Lab 10'!$BK$34</f>
        <v>0</v>
      </c>
      <c r="M664" s="299">
        <f>+'RNL - Lab 10'!$BK$35</f>
        <v>0</v>
      </c>
      <c r="N664" s="299">
        <f>+'RNL - Lab 10'!$BK$36</f>
        <v>0</v>
      </c>
      <c r="O664" s="299">
        <f>+'RNL - Lab 10'!$BK$37</f>
        <v>0</v>
      </c>
      <c r="P664" s="299">
        <f>+'RNL - Lab 10'!$BK$39</f>
        <v>0</v>
      </c>
      <c r="Q664" s="299">
        <f>+'RNL - Lab 10'!$BK$40</f>
        <v>0</v>
      </c>
      <c r="R664" s="299">
        <f>+'RNL - Lab 10'!$BK$41</f>
        <v>0</v>
      </c>
      <c r="S664" s="299">
        <f>+'RNL - Lab 10'!$BK$42</f>
        <v>0</v>
      </c>
      <c r="T664" s="299">
        <f>+'RNL - Lab 10'!$BK$43</f>
        <v>0</v>
      </c>
      <c r="U664" s="299">
        <f>+'RNL - Lab 10'!$BK$44</f>
        <v>0</v>
      </c>
      <c r="V664" s="299">
        <f>+'RNL - Lab 10'!$BK$45</f>
        <v>0</v>
      </c>
      <c r="W664" s="300">
        <f>+'RNL - Lab 10'!$BK$46</f>
        <v>0</v>
      </c>
      <c r="X664" s="300">
        <f>+'RNL - Lab 10'!$BK$47</f>
        <v>0</v>
      </c>
      <c r="Y664" s="299">
        <f>+'RNL - Lab 10'!$BK$48</f>
        <v>0</v>
      </c>
      <c r="Z664" s="299">
        <f>+'RNL - Lab 10'!$BK$49</f>
        <v>0</v>
      </c>
      <c r="AA664" s="299">
        <f>+'RNL - Lab 10'!$BK$50</f>
        <v>0</v>
      </c>
      <c r="AB664" s="299">
        <f>+'RNL - Lab 10'!$BK$51</f>
        <v>0</v>
      </c>
      <c r="AC664" s="299">
        <f>+'RNL - Lab 10'!$BK$52</f>
        <v>0</v>
      </c>
      <c r="AD664" s="299">
        <f>+'RNL - Lab 10'!$BK$53</f>
        <v>0</v>
      </c>
      <c r="AE664" s="299">
        <f>+'RNL - Lab 10'!$BK$54</f>
        <v>0</v>
      </c>
      <c r="AF664" s="299">
        <f>+'RNL - Lab 10'!$BK$55</f>
        <v>0</v>
      </c>
      <c r="AG664" s="299">
        <f>+'RNL - Lab 10'!$BK$56</f>
        <v>0</v>
      </c>
      <c r="AH664" s="299">
        <f>+'RNL - Lab 10'!$BK$57</f>
        <v>0</v>
      </c>
      <c r="AI664" s="299">
        <f>+'RNL - Lab 10'!$BK$58</f>
        <v>0</v>
      </c>
      <c r="AJ664" s="299">
        <f>+'RNL - Lab 10'!$BK$59</f>
        <v>0</v>
      </c>
      <c r="AK664" s="299">
        <f>+'RNL - Lab 10'!$BK$60</f>
        <v>0</v>
      </c>
      <c r="AL664" s="299">
        <f>+'RNL - Lab 10'!$BK$62</f>
        <v>0</v>
      </c>
      <c r="AM664" s="299">
        <f>+'RNL - Lab 10'!$BK$63</f>
        <v>0</v>
      </c>
      <c r="AN664" s="299">
        <f>+'RNL - Lab 10'!$BK$64</f>
        <v>0</v>
      </c>
      <c r="AO664" s="299">
        <f>+'RNL - Lab 10'!$BK$65</f>
        <v>0</v>
      </c>
      <c r="AP664" s="299">
        <f>+'RNL - Lab 10'!$BK$66</f>
        <v>0</v>
      </c>
      <c r="AQ664" s="299">
        <f>+'RNL - Lab 10'!$BK$67</f>
        <v>0</v>
      </c>
      <c r="AR664" s="299">
        <f>+'RNL - Lab 10'!$BK$68</f>
        <v>0</v>
      </c>
      <c r="AS664" s="299">
        <f>+'RNL - Lab 10'!$BK$69</f>
        <v>0</v>
      </c>
      <c r="AT664" s="299">
        <f>+'RNL - Lab 10'!$BK$70</f>
        <v>0</v>
      </c>
      <c r="AU664" s="299">
        <f>+'RNL - Lab 10'!$BK$71</f>
        <v>0</v>
      </c>
      <c r="AV664" s="299">
        <f>+'RNL - Lab 10'!$BK$72</f>
        <v>0</v>
      </c>
      <c r="AW664" s="299">
        <f>+'RNL - Lab 10'!$BK$73</f>
        <v>0</v>
      </c>
      <c r="AX664" s="299">
        <f>+'RNL - Lab 10'!$BK$75</f>
        <v>0</v>
      </c>
      <c r="AY664" s="299">
        <f>+'RNL - Lab 10'!$BK$76</f>
        <v>0</v>
      </c>
      <c r="AZ664" s="299">
        <f>+'RNL - Lab 10'!$BK$77</f>
        <v>0</v>
      </c>
      <c r="BA664" s="299">
        <f>+'RNL - Lab 10'!$BK$78</f>
        <v>0</v>
      </c>
      <c r="BB664" s="299">
        <f>+'RNL - Lab 10'!$BK$79</f>
        <v>0</v>
      </c>
      <c r="BC664" s="299">
        <f>+'RNL - Lab 10'!$BK$80</f>
        <v>0</v>
      </c>
      <c r="BD664" s="299">
        <f>+'RNL - Lab 10'!$BK$81</f>
        <v>0</v>
      </c>
      <c r="BE664" s="299">
        <f>+'RNL - Lab 10'!$BK$82</f>
        <v>0</v>
      </c>
      <c r="BF664" s="299">
        <f>+'RNL - Lab 10'!$BK$84</f>
        <v>0</v>
      </c>
      <c r="BG664" s="299">
        <f>+'RNL - Lab 10'!$BK$85</f>
        <v>0</v>
      </c>
      <c r="BH664" s="299">
        <f>+'RNL - Lab 10'!$BK$86</f>
        <v>0</v>
      </c>
      <c r="BI664" s="299">
        <f>+'RNL - Lab 10'!$BK$87</f>
        <v>0</v>
      </c>
      <c r="BJ664" s="299">
        <f>+'RNL - Lab 10'!$BK$88</f>
        <v>0</v>
      </c>
      <c r="BK664" s="299">
        <f>+'RNL - Lab 10'!$BK$89</f>
        <v>0</v>
      </c>
      <c r="BL664" s="299">
        <f>+'RNL - Lab 10'!$BK$90</f>
        <v>0</v>
      </c>
      <c r="BM664" s="299">
        <f>+'RNL - Lab 10'!$BK$91</f>
        <v>0</v>
      </c>
    </row>
    <row r="665" spans="2:65" s="26" customFormat="1" ht="1.5" customHeight="1" x14ac:dyDescent="0.25">
      <c r="B665" s="289" t="s">
        <v>488</v>
      </c>
      <c r="C665" s="299">
        <f>+RNLConsolidado!$BK$25</f>
        <v>0</v>
      </c>
      <c r="D665" s="299">
        <f>+RNLConsolidado!$BK$26</f>
        <v>0</v>
      </c>
      <c r="E665" s="299">
        <f>+RNLConsolidado!$BK$27</f>
        <v>0</v>
      </c>
      <c r="F665" s="299">
        <f>+RNLConsolidado!$BK$28</f>
        <v>0</v>
      </c>
      <c r="G665" s="299">
        <f>+RNLConsolidado!$BK$29</f>
        <v>0</v>
      </c>
      <c r="H665" s="299">
        <f>+RNLConsolidado!$BK$30</f>
        <v>0</v>
      </c>
      <c r="I665" s="299">
        <f>+RNLConsolidado!$BK$31</f>
        <v>0</v>
      </c>
      <c r="J665" s="299">
        <f>+RNLConsolidado!$BK$32</f>
        <v>0</v>
      </c>
      <c r="K665" s="299">
        <f>+RNLConsolidado!$BK$33</f>
        <v>0</v>
      </c>
      <c r="L665" s="299">
        <f>+RNLConsolidado!$BK$34</f>
        <v>0</v>
      </c>
      <c r="M665" s="299">
        <f>+RNLConsolidado!$BK$35</f>
        <v>0</v>
      </c>
      <c r="N665" s="299">
        <f>+RNLConsolidado!$BK$36</f>
        <v>0</v>
      </c>
      <c r="O665" s="299">
        <f>+RNLConsolidado!$BK$37</f>
        <v>0</v>
      </c>
      <c r="P665" s="299">
        <f>+RNLConsolidado!$BK$39</f>
        <v>0</v>
      </c>
      <c r="Q665" s="299">
        <f>+RNLConsolidado!$BK$40</f>
        <v>0</v>
      </c>
      <c r="R665" s="299">
        <f>+RNLConsolidado!$BK$41</f>
        <v>0</v>
      </c>
      <c r="S665" s="299">
        <f>+RNLConsolidado!$BK$42</f>
        <v>0</v>
      </c>
      <c r="T665" s="299">
        <f>+RNLConsolidado!$BK$43</f>
        <v>0</v>
      </c>
      <c r="U665" s="299">
        <f>+RNLConsolidado!$BK$44</f>
        <v>0</v>
      </c>
      <c r="V665" s="299">
        <f>+RNLConsolidado!$BK$45</f>
        <v>0</v>
      </c>
      <c r="W665" s="299">
        <f>+RNLConsolidado!$BK$46</f>
        <v>0</v>
      </c>
      <c r="X665" s="299">
        <f>+RNLConsolidado!$BK$47</f>
        <v>0</v>
      </c>
      <c r="Y665" s="299">
        <f>+RNLConsolidado!$BK$48</f>
        <v>0</v>
      </c>
      <c r="Z665" s="299">
        <f>+RNLConsolidado!$BK$49</f>
        <v>0</v>
      </c>
      <c r="AA665" s="299">
        <f>+RNLConsolidado!$BK$50</f>
        <v>0</v>
      </c>
      <c r="AB665" s="299">
        <f>+RNLConsolidado!$BK$51</f>
        <v>0</v>
      </c>
      <c r="AC665" s="299">
        <f>+RNLConsolidado!$BK$52</f>
        <v>0</v>
      </c>
      <c r="AD665" s="299">
        <f>+RNLConsolidado!$BK$53</f>
        <v>0</v>
      </c>
      <c r="AE665" s="299">
        <f>+RNLConsolidado!$BK$54</f>
        <v>0</v>
      </c>
      <c r="AF665" s="299">
        <f>+RNLConsolidado!$BK$55</f>
        <v>0</v>
      </c>
      <c r="AG665" s="299">
        <f>+RNLConsolidado!$BK$56</f>
        <v>0</v>
      </c>
      <c r="AH665" s="299">
        <f>+RNLConsolidado!$BK$57</f>
        <v>0</v>
      </c>
      <c r="AI665" s="299">
        <f>+RNLConsolidado!$BK$58</f>
        <v>0</v>
      </c>
      <c r="AJ665" s="299">
        <f>+RNLConsolidado!$BK$59</f>
        <v>0</v>
      </c>
      <c r="AK665" s="299">
        <f>+RNLConsolidado!$BK$60</f>
        <v>0</v>
      </c>
      <c r="AL665" s="299">
        <f>+RNLConsolidado!$BK$62</f>
        <v>0</v>
      </c>
      <c r="AM665" s="299">
        <f>+RNLConsolidado!$BK$63</f>
        <v>0</v>
      </c>
      <c r="AN665" s="299">
        <f>+RNLConsolidado!$BK$64</f>
        <v>0</v>
      </c>
      <c r="AO665" s="299">
        <f>+RNLConsolidado!$BK$65</f>
        <v>0</v>
      </c>
      <c r="AP665" s="299">
        <f>+RNLConsolidado!$BK$66</f>
        <v>0</v>
      </c>
      <c r="AQ665" s="299">
        <f>+RNLConsolidado!$BK$67</f>
        <v>0</v>
      </c>
      <c r="AR665" s="299">
        <f>+RNLConsolidado!$BK$68</f>
        <v>0</v>
      </c>
      <c r="AS665" s="299">
        <f>+RNLConsolidado!$BK$69</f>
        <v>0</v>
      </c>
      <c r="AT665" s="299">
        <f>+RNLConsolidado!$BK$70</f>
        <v>0</v>
      </c>
      <c r="AU665" s="299">
        <f>+RNLConsolidado!$BK$71</f>
        <v>0</v>
      </c>
      <c r="AV665" s="299">
        <f>+RNLConsolidado!$BK$72</f>
        <v>0</v>
      </c>
      <c r="AW665" s="299">
        <f>+RNLConsolidado!$BK$73</f>
        <v>0</v>
      </c>
      <c r="AX665" s="299">
        <f>+RNLConsolidado!$BK$75</f>
        <v>0</v>
      </c>
      <c r="AY665" s="299">
        <f>+RNLConsolidado!$BK$76</f>
        <v>0</v>
      </c>
      <c r="AZ665" s="299">
        <f>+RNLConsolidado!$BK$77</f>
        <v>0</v>
      </c>
      <c r="BA665" s="299">
        <f>+RNLConsolidado!$BK$78</f>
        <v>0</v>
      </c>
      <c r="BB665" s="299">
        <f>+RNLConsolidado!$BK$79</f>
        <v>0</v>
      </c>
      <c r="BC665" s="299">
        <f>+RNLConsolidado!$BK$80</f>
        <v>0</v>
      </c>
      <c r="BD665" s="299">
        <f>+RNLConsolidado!$BK$81</f>
        <v>0</v>
      </c>
      <c r="BE665" s="299">
        <f>+RNLConsolidado!$BK$82</f>
        <v>0</v>
      </c>
      <c r="BF665" s="299">
        <f>+RNLConsolidado!$BK$84</f>
        <v>0</v>
      </c>
      <c r="BG665" s="299">
        <f>+RNLConsolidado!$BK$85</f>
        <v>0</v>
      </c>
      <c r="BH665" s="299">
        <f>+RNLConsolidado!$BK$86</f>
        <v>0</v>
      </c>
      <c r="BI665" s="299">
        <f>+RNLConsolidado!$BK$87</f>
        <v>0</v>
      </c>
      <c r="BJ665" s="299">
        <f>+RNLConsolidado!$BK$88</f>
        <v>0</v>
      </c>
      <c r="BK665" s="299">
        <f>+RNLConsolidado!$BK$89</f>
        <v>0</v>
      </c>
      <c r="BL665" s="299">
        <f>+RNLConsolidado!$BK$90</f>
        <v>0</v>
      </c>
      <c r="BM665" s="299">
        <f>+RNLConsolidado!$BK$91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cG5sEPfr6t8NGUTZwsMbkOWIpVK90hLs0wYxjX3GXnRtQ29xwTJ5cMWdS4vCjNvSaDhRdq6dlTq5B20hx1jSYA==" saltValue="T2q1nMhMxI5slR2DGlBY3Q=="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9:R53"/>
  <sheetViews>
    <sheetView topLeftCell="A22" zoomScale="55" zoomScaleNormal="55" workbookViewId="0">
      <selection activeCell="D29" sqref="D29"/>
    </sheetView>
  </sheetViews>
  <sheetFormatPr baseColWidth="10" defaultRowHeight="15" x14ac:dyDescent="0.25"/>
  <cols>
    <col min="1" max="1" width="0.28515625" style="1" customWidth="1"/>
    <col min="2" max="2" width="1.85546875" style="1" customWidth="1"/>
    <col min="3" max="3" width="102.42578125" style="1" customWidth="1"/>
    <col min="4" max="4" width="40.42578125" style="1" customWidth="1"/>
    <col min="5" max="5" width="39.42578125" style="1" customWidth="1"/>
    <col min="6" max="6" width="30.5703125" style="1" customWidth="1"/>
    <col min="7" max="7" width="44" style="1" customWidth="1"/>
    <col min="8" max="8" width="29.7109375" style="1" customWidth="1"/>
    <col min="9" max="11" width="39.7109375" style="1" customWidth="1"/>
    <col min="12" max="18" width="37.5703125" style="1" customWidth="1"/>
    <col min="19" max="16384" width="11.42578125" style="1"/>
  </cols>
  <sheetData>
    <row r="9" spans="3:11" ht="31.5" x14ac:dyDescent="0.5">
      <c r="C9" s="369" t="s">
        <v>8</v>
      </c>
      <c r="D9" s="369"/>
      <c r="E9" s="369"/>
      <c r="F9" s="369"/>
      <c r="G9" s="369"/>
      <c r="H9" s="369"/>
      <c r="I9" s="369"/>
      <c r="J9" s="22"/>
      <c r="K9" s="22"/>
    </row>
    <row r="12" spans="3:11" ht="20.25" x14ac:dyDescent="0.25">
      <c r="C12" s="12" t="s">
        <v>0</v>
      </c>
      <c r="D12" s="370"/>
      <c r="E12" s="371"/>
    </row>
    <row r="13" spans="3:11" ht="20.25" x14ac:dyDescent="0.25">
      <c r="C13" s="12" t="s">
        <v>54</v>
      </c>
      <c r="D13" s="370"/>
      <c r="E13" s="371"/>
    </row>
    <row r="14" spans="3:11" ht="20.25" x14ac:dyDescent="0.25">
      <c r="C14" s="12" t="s">
        <v>2</v>
      </c>
      <c r="D14" s="370"/>
      <c r="E14" s="371"/>
    </row>
    <row r="15" spans="3:11" ht="21" thickBot="1" x14ac:dyDescent="0.3">
      <c r="C15" s="13" t="s">
        <v>1</v>
      </c>
      <c r="D15" s="372"/>
      <c r="E15" s="373"/>
    </row>
    <row r="16" spans="3:11" ht="21" x14ac:dyDescent="0.35">
      <c r="C16" s="14"/>
    </row>
    <row r="17" spans="3:18" ht="26.25" x14ac:dyDescent="0.4">
      <c r="C17" s="18" t="s">
        <v>34</v>
      </c>
    </row>
    <row r="18" spans="3:18" ht="26.25" x14ac:dyDescent="0.4">
      <c r="C18" s="376" t="s">
        <v>35</v>
      </c>
      <c r="D18" s="376"/>
      <c r="E18" s="376"/>
      <c r="F18" s="376"/>
      <c r="G18" s="376"/>
      <c r="H18" s="376"/>
      <c r="I18" s="376"/>
      <c r="J18" s="23"/>
      <c r="K18" s="23"/>
    </row>
    <row r="19" spans="3:18" ht="26.25" x14ac:dyDescent="0.4">
      <c r="C19" s="376" t="s">
        <v>26</v>
      </c>
      <c r="D19" s="376"/>
      <c r="E19" s="376"/>
      <c r="F19" s="376"/>
      <c r="G19" s="376"/>
      <c r="H19" s="376"/>
      <c r="I19" s="376"/>
      <c r="J19" s="23"/>
      <c r="K19" s="23"/>
    </row>
    <row r="20" spans="3:18" ht="26.25" x14ac:dyDescent="0.4">
      <c r="C20" s="376" t="s">
        <v>27</v>
      </c>
      <c r="D20" s="376"/>
      <c r="E20" s="376"/>
      <c r="F20" s="376"/>
      <c r="G20" s="376"/>
      <c r="H20" s="376"/>
      <c r="I20" s="376"/>
      <c r="J20" s="23"/>
      <c r="K20" s="23"/>
    </row>
    <row r="23" spans="3:18" ht="18" x14ac:dyDescent="0.25">
      <c r="C23" s="377" t="s">
        <v>5</v>
      </c>
      <c r="D23" s="378" t="s">
        <v>9</v>
      </c>
      <c r="E23" s="379"/>
      <c r="F23" s="379"/>
      <c r="G23" s="379"/>
      <c r="H23" s="379"/>
      <c r="I23" s="380"/>
      <c r="J23" s="381" t="s">
        <v>55</v>
      </c>
      <c r="K23" s="381" t="s">
        <v>56</v>
      </c>
      <c r="L23" s="384" t="s">
        <v>10</v>
      </c>
      <c r="M23" s="385"/>
      <c r="N23" s="385"/>
      <c r="O23" s="385"/>
      <c r="P23" s="385"/>
      <c r="Q23" s="385"/>
      <c r="R23" s="385"/>
    </row>
    <row r="24" spans="3:18" ht="18" x14ac:dyDescent="0.25">
      <c r="C24" s="377"/>
      <c r="D24" s="378" t="s">
        <v>11</v>
      </c>
      <c r="E24" s="379"/>
      <c r="F24" s="379"/>
      <c r="G24" s="380"/>
      <c r="H24" s="388" t="s">
        <v>4</v>
      </c>
      <c r="I24" s="388"/>
      <c r="J24" s="382"/>
      <c r="K24" s="382"/>
      <c r="L24" s="386"/>
      <c r="M24" s="387"/>
      <c r="N24" s="387"/>
      <c r="O24" s="387"/>
      <c r="P24" s="387"/>
      <c r="Q24" s="387"/>
      <c r="R24" s="387"/>
    </row>
    <row r="25" spans="3:18" ht="72" x14ac:dyDescent="0.25">
      <c r="C25" s="377"/>
      <c r="D25" s="20" t="s">
        <v>49</v>
      </c>
      <c r="E25" s="20" t="s">
        <v>50</v>
      </c>
      <c r="F25" s="21" t="s">
        <v>51</v>
      </c>
      <c r="G25" s="21" t="s">
        <v>52</v>
      </c>
      <c r="H25" s="6" t="s">
        <v>53</v>
      </c>
      <c r="I25" s="6" t="s">
        <v>3</v>
      </c>
      <c r="J25" s="383"/>
      <c r="K25" s="383"/>
      <c r="L25" s="5" t="s">
        <v>57</v>
      </c>
      <c r="M25" s="5" t="s">
        <v>63</v>
      </c>
      <c r="N25" s="5" t="s">
        <v>58</v>
      </c>
      <c r="O25" s="5" t="s">
        <v>59</v>
      </c>
      <c r="P25" s="5" t="s">
        <v>60</v>
      </c>
      <c r="Q25" s="5" t="s">
        <v>61</v>
      </c>
      <c r="R25" s="5" t="s">
        <v>62</v>
      </c>
    </row>
    <row r="26" spans="3:18" ht="51.75" x14ac:dyDescent="0.25">
      <c r="C26" s="7" t="s">
        <v>14</v>
      </c>
      <c r="D26" s="4">
        <f>+'RNL - Lab 1'!E24+'RNL - Lab 2'!E24+'RNL - Lab 3'!E24+'RNL - Lab 4'!E24+'RNL - Lab 5'!E24+'RNL - Lab 6'!E24+'RNL - Lab 7'!E24+'RNL - Lab 8'!E24+'RNL - Lab 9'!E24+'RNL - Lab 10'!E24</f>
        <v>0</v>
      </c>
      <c r="E26" s="4">
        <f>+'RNL - Lab 1'!F24+'RNL - Lab 2'!F24+'RNL - Lab 3'!F24+'RNL - Lab 4'!F24+'RNL - Lab 5'!F24+'RNL - Lab 6'!F24+'RNL - Lab 7'!F24+'RNL - Lab 8'!F24+'RNL - Lab 9'!F24+'RNL - Lab 10'!F24</f>
        <v>0</v>
      </c>
      <c r="F26" s="4">
        <f>+'RNL - Lab 1'!G24+'RNL - Lab 2'!G24+'RNL - Lab 3'!G24+'RNL - Lab 4'!G24+'RNL - Lab 5'!G24+'RNL - Lab 6'!G24+'RNL - Lab 7'!G24+'RNL - Lab 8'!G24+'RNL - Lab 9'!G24+'RNL - Lab 10'!G24</f>
        <v>0</v>
      </c>
      <c r="G26" s="4">
        <f>+'RNL - Lab 1'!H24+'RNL - Lab 2'!H24+'RNL - Lab 3'!H24+'RNL - Lab 4'!H24+'RNL - Lab 5'!H24+'RNL - Lab 6'!H24+'RNL - Lab 7'!H24+'RNL - Lab 8'!H24+'RNL - Lab 9'!H24+'RNL - Lab 10'!H24</f>
        <v>0</v>
      </c>
      <c r="H26" s="4">
        <f>+'RNL - Lab 1'!I24+'RNL - Lab 2'!I24+'RNL - Lab 3'!I24+'RNL - Lab 4'!I24+'RNL - Lab 5'!I24+'RNL - Lab 6'!I24+'RNL - Lab 7'!I24+'RNL - Lab 8'!I24+'RNL - Lab 9'!I24+'RNL - Lab 10'!I24</f>
        <v>0</v>
      </c>
      <c r="I26" s="4">
        <f>+'RNL - Lab 1'!J24+'RNL - Lab 2'!J24+'RNL - Lab 3'!J24+'RNL - Lab 4'!J24+'RNL - Lab 5'!J24+'RNL - Lab 6'!J24+'RNL - Lab 7'!J24+'RNL - Lab 8'!J24+'RNL - Lab 9'!J24+'RNL - Lab 10'!J24</f>
        <v>0</v>
      </c>
      <c r="J26" s="4"/>
      <c r="K26" s="4"/>
      <c r="L26" s="25" t="str">
        <f>IFERROR(D26/F26,"")</f>
        <v/>
      </c>
      <c r="M26" s="25" t="str">
        <f>IFERROR(D26/H26,"")</f>
        <v/>
      </c>
      <c r="N26" s="24" t="str">
        <f>IFERROR(F26/H26,"")</f>
        <v/>
      </c>
      <c r="O26" s="25" t="str">
        <f>IFERROR(E26/G26,"")</f>
        <v/>
      </c>
      <c r="P26" s="25" t="str">
        <f>IFERROR(E26/I26,"")</f>
        <v/>
      </c>
      <c r="Q26" s="25" t="str">
        <f>IFERROR(G26/I26,"")</f>
        <v/>
      </c>
      <c r="R26" s="4" t="str">
        <f>IFERROR(J26/K26,"")</f>
        <v/>
      </c>
    </row>
    <row r="27" spans="3:18" ht="66.75" x14ac:dyDescent="0.25">
      <c r="C27" s="8" t="s">
        <v>13</v>
      </c>
      <c r="D27" s="4">
        <f>+'RNL - Lab 1'!E25+'RNL - Lab 2'!E25+'RNL - Lab 3'!E25+'RNL - Lab 4'!E25+'RNL - Lab 5'!E25+'RNL - Lab 6'!E25+'RNL - Lab 7'!E25+'RNL - Lab 8'!E25+'RNL - Lab 9'!E25+'RNL - Lab 10'!E25</f>
        <v>0</v>
      </c>
      <c r="E27" s="4">
        <f>+'RNL - Lab 1'!F25+'RNL - Lab 2'!F25+'RNL - Lab 3'!F25+'RNL - Lab 4'!F25+'RNL - Lab 5'!F25+'RNL - Lab 6'!F25+'RNL - Lab 7'!F25+'RNL - Lab 8'!F25+'RNL - Lab 9'!F25+'RNL - Lab 10'!F25</f>
        <v>0</v>
      </c>
      <c r="F27" s="4">
        <f>+'RNL - Lab 1'!G25+'RNL - Lab 2'!G25+'RNL - Lab 3'!G25+'RNL - Lab 4'!G25+'RNL - Lab 5'!G25+'RNL - Lab 6'!G25+'RNL - Lab 7'!G25+'RNL - Lab 8'!G25+'RNL - Lab 9'!G25+'RNL - Lab 10'!G25</f>
        <v>0</v>
      </c>
      <c r="G27" s="4">
        <f>+'RNL - Lab 1'!H25+'RNL - Lab 2'!H25+'RNL - Lab 3'!H25+'RNL - Lab 4'!H25+'RNL - Lab 5'!H25+'RNL - Lab 6'!H25+'RNL - Lab 7'!H25+'RNL - Lab 8'!H25+'RNL - Lab 9'!H25+'RNL - Lab 10'!H25</f>
        <v>0</v>
      </c>
      <c r="H27" s="4">
        <f>+'RNL - Lab 1'!I25+'RNL - Lab 2'!I25+'RNL - Lab 3'!I25+'RNL - Lab 4'!I25+'RNL - Lab 5'!I25+'RNL - Lab 6'!I25+'RNL - Lab 7'!I25+'RNL - Lab 8'!I25+'RNL - Lab 9'!I25+'RNL - Lab 10'!I25</f>
        <v>0</v>
      </c>
      <c r="I27" s="4">
        <f>+'RNL - Lab 1'!J25+'RNL - Lab 2'!J25+'RNL - Lab 3'!J25+'RNL - Lab 4'!J25+'RNL - Lab 5'!J25+'RNL - Lab 6'!J25+'RNL - Lab 7'!J25+'RNL - Lab 8'!J25+'RNL - Lab 9'!J25+'RNL - Lab 10'!J25</f>
        <v>0</v>
      </c>
      <c r="J27" s="4"/>
      <c r="K27" s="4"/>
      <c r="L27" s="25" t="str">
        <f t="shared" ref="L27:L38" si="0">IFERROR(D27/F27,"")</f>
        <v/>
      </c>
      <c r="M27" s="25" t="str">
        <f t="shared" ref="M27:M38" si="1">IFERROR(D27/H27,"")</f>
        <v/>
      </c>
      <c r="N27" s="25" t="str">
        <f t="shared" ref="N27:N38" si="2">IFERROR(F27/H27,"")</f>
        <v/>
      </c>
      <c r="O27" s="25" t="str">
        <f t="shared" ref="O27:O38" si="3">IFERROR(E27/G27,"")</f>
        <v/>
      </c>
      <c r="P27" s="25" t="str">
        <f t="shared" ref="P27:P38" si="4">IFERROR(E27/I27,"")</f>
        <v/>
      </c>
      <c r="Q27" s="25" t="str">
        <f t="shared" ref="Q27:Q38" si="5">IFERROR(G27/I27,"")</f>
        <v/>
      </c>
      <c r="R27" s="4" t="str">
        <f t="shared" ref="R27:R38" si="6">IFERROR(J27/K27,"")</f>
        <v/>
      </c>
    </row>
    <row r="28" spans="3:18" ht="51.75" x14ac:dyDescent="0.25">
      <c r="C28" s="7" t="s">
        <v>12</v>
      </c>
      <c r="D28" s="4">
        <f>+'RNL - Lab 1'!E26+'RNL - Lab 2'!E26+'RNL - Lab 3'!E26+'RNL - Lab 4'!E26+'RNL - Lab 5'!E26+'RNL - Lab 6'!E26+'RNL - Lab 7'!E26+'RNL - Lab 8'!E26+'RNL - Lab 9'!E26+'RNL - Lab 10'!E26</f>
        <v>0</v>
      </c>
      <c r="E28" s="4">
        <f>+'RNL - Lab 1'!F26+'RNL - Lab 2'!F26+'RNL - Lab 3'!F26+'RNL - Lab 4'!F26+'RNL - Lab 5'!F26+'RNL - Lab 6'!F26+'RNL - Lab 7'!F26+'RNL - Lab 8'!F26+'RNL - Lab 9'!F26+'RNL - Lab 10'!F26</f>
        <v>0</v>
      </c>
      <c r="F28" s="4">
        <f>+'RNL - Lab 1'!G26+'RNL - Lab 2'!G26+'RNL - Lab 3'!G26+'RNL - Lab 4'!G26+'RNL - Lab 5'!G26+'RNL - Lab 6'!G26+'RNL - Lab 7'!G26+'RNL - Lab 8'!G26+'RNL - Lab 9'!G26+'RNL - Lab 10'!G26</f>
        <v>0</v>
      </c>
      <c r="G28" s="4">
        <f>+'RNL - Lab 1'!H26+'RNL - Lab 2'!H26+'RNL - Lab 3'!H26+'RNL - Lab 4'!H26+'RNL - Lab 5'!H26+'RNL - Lab 6'!H26+'RNL - Lab 7'!H26+'RNL - Lab 8'!H26+'RNL - Lab 9'!H26+'RNL - Lab 10'!H26</f>
        <v>0</v>
      </c>
      <c r="H28" s="4">
        <f>+'RNL - Lab 1'!I26+'RNL - Lab 2'!I26+'RNL - Lab 3'!I26+'RNL - Lab 4'!I26+'RNL - Lab 5'!I26+'RNL - Lab 6'!I26+'RNL - Lab 7'!I26+'RNL - Lab 8'!I26+'RNL - Lab 9'!I26+'RNL - Lab 10'!I26</f>
        <v>0</v>
      </c>
      <c r="I28" s="4">
        <f>+'RNL - Lab 1'!J26+'RNL - Lab 2'!J26+'RNL - Lab 3'!J26+'RNL - Lab 4'!J26+'RNL - Lab 5'!J26+'RNL - Lab 6'!J26+'RNL - Lab 7'!J26+'RNL - Lab 8'!J26+'RNL - Lab 9'!J26+'RNL - Lab 10'!J26</f>
        <v>0</v>
      </c>
      <c r="J28" s="4"/>
      <c r="K28" s="4"/>
      <c r="L28" s="25" t="str">
        <f t="shared" si="0"/>
        <v/>
      </c>
      <c r="M28" s="25" t="str">
        <f t="shared" si="1"/>
        <v/>
      </c>
      <c r="N28" s="25" t="str">
        <f t="shared" si="2"/>
        <v/>
      </c>
      <c r="O28" s="25" t="str">
        <f t="shared" si="3"/>
        <v/>
      </c>
      <c r="P28" s="25" t="str">
        <f t="shared" si="4"/>
        <v/>
      </c>
      <c r="Q28" s="25" t="str">
        <f t="shared" si="5"/>
        <v/>
      </c>
      <c r="R28" s="4" t="str">
        <f t="shared" si="6"/>
        <v/>
      </c>
    </row>
    <row r="29" spans="3:18" ht="66.75" x14ac:dyDescent="0.25">
      <c r="C29" s="8" t="s">
        <v>15</v>
      </c>
      <c r="D29" s="4">
        <f>+'RNL - Lab 1'!E27+'RNL - Lab 2'!E27+'RNL - Lab 3'!E27+'RNL - Lab 4'!E27+'RNL - Lab 5'!E27+'RNL - Lab 6'!E27+'RNL - Lab 7'!E27+'RNL - Lab 8'!E27+'RNL - Lab 9'!E27+'RNL - Lab 10'!E27</f>
        <v>0</v>
      </c>
      <c r="E29" s="4">
        <f>+'RNL - Lab 1'!F27+'RNL - Lab 2'!F27+'RNL - Lab 3'!F27+'RNL - Lab 4'!F27+'RNL - Lab 5'!F27+'RNL - Lab 6'!F27+'RNL - Lab 7'!F27+'RNL - Lab 8'!F27+'RNL - Lab 9'!F27+'RNL - Lab 10'!F27</f>
        <v>0</v>
      </c>
      <c r="F29" s="4">
        <f>+'RNL - Lab 1'!G27+'RNL - Lab 2'!G27+'RNL - Lab 3'!G27+'RNL - Lab 4'!G27+'RNL - Lab 5'!G27+'RNL - Lab 6'!G27+'RNL - Lab 7'!G27+'RNL - Lab 8'!G27+'RNL - Lab 9'!G27+'RNL - Lab 10'!G27</f>
        <v>0</v>
      </c>
      <c r="G29" s="4">
        <f>+'RNL - Lab 1'!H27+'RNL - Lab 2'!H27+'RNL - Lab 3'!H27+'RNL - Lab 4'!H27+'RNL - Lab 5'!H27+'RNL - Lab 6'!H27+'RNL - Lab 7'!H27+'RNL - Lab 8'!H27+'RNL - Lab 9'!H27+'RNL - Lab 10'!H27</f>
        <v>0</v>
      </c>
      <c r="H29" s="4">
        <f>+'RNL - Lab 1'!I27+'RNL - Lab 2'!I27+'RNL - Lab 3'!I27+'RNL - Lab 4'!I27+'RNL - Lab 5'!I27+'RNL - Lab 6'!I27+'RNL - Lab 7'!I27+'RNL - Lab 8'!I27+'RNL - Lab 9'!I27+'RNL - Lab 10'!I27</f>
        <v>0</v>
      </c>
      <c r="I29" s="4">
        <f>+'RNL - Lab 1'!J27+'RNL - Lab 2'!J27+'RNL - Lab 3'!J27+'RNL - Lab 4'!J27+'RNL - Lab 5'!J27+'RNL - Lab 6'!J27+'RNL - Lab 7'!J27+'RNL - Lab 8'!J27+'RNL - Lab 9'!J27+'RNL - Lab 10'!J27</f>
        <v>0</v>
      </c>
      <c r="J29" s="4"/>
      <c r="K29" s="4"/>
      <c r="L29" s="25" t="str">
        <f t="shared" si="0"/>
        <v/>
      </c>
      <c r="M29" s="25" t="str">
        <f t="shared" si="1"/>
        <v/>
      </c>
      <c r="N29" s="25" t="str">
        <f t="shared" si="2"/>
        <v/>
      </c>
      <c r="O29" s="25" t="str">
        <f t="shared" si="3"/>
        <v/>
      </c>
      <c r="P29" s="25" t="str">
        <f t="shared" si="4"/>
        <v/>
      </c>
      <c r="Q29" s="25" t="str">
        <f t="shared" si="5"/>
        <v/>
      </c>
      <c r="R29" s="4" t="str">
        <f t="shared" si="6"/>
        <v/>
      </c>
    </row>
    <row r="30" spans="3:18" ht="86.25" x14ac:dyDescent="0.25">
      <c r="C30" s="9" t="s">
        <v>16</v>
      </c>
      <c r="D30" s="4">
        <f>+'RNL - Lab 1'!E28+'RNL - Lab 2'!E28+'RNL - Lab 3'!E28+'RNL - Lab 4'!E28+'RNL - Lab 5'!E28+'RNL - Lab 6'!E28+'RNL - Lab 7'!E28+'RNL - Lab 8'!E28+'RNL - Lab 9'!E28+'RNL - Lab 10'!E28</f>
        <v>0</v>
      </c>
      <c r="E30" s="4">
        <f>+'RNL - Lab 1'!F28+'RNL - Lab 2'!F28+'RNL - Lab 3'!F28+'RNL - Lab 4'!F28+'RNL - Lab 5'!F28+'RNL - Lab 6'!F28+'RNL - Lab 7'!F28+'RNL - Lab 8'!F28+'RNL - Lab 9'!F28+'RNL - Lab 10'!F28</f>
        <v>0</v>
      </c>
      <c r="F30" s="4">
        <f>+'RNL - Lab 1'!G28+'RNL - Lab 2'!G28+'RNL - Lab 3'!G28+'RNL - Lab 4'!G28+'RNL - Lab 5'!G28+'RNL - Lab 6'!G28+'RNL - Lab 7'!G28+'RNL - Lab 8'!G28+'RNL - Lab 9'!G28+'RNL - Lab 10'!G28</f>
        <v>0</v>
      </c>
      <c r="G30" s="4">
        <f>+'RNL - Lab 1'!H28+'RNL - Lab 2'!H28+'RNL - Lab 3'!H28+'RNL - Lab 4'!H28+'RNL - Lab 5'!H28+'RNL - Lab 6'!H28+'RNL - Lab 7'!H28+'RNL - Lab 8'!H28+'RNL - Lab 9'!H28+'RNL - Lab 10'!H28</f>
        <v>0</v>
      </c>
      <c r="H30" s="4">
        <f>+'RNL - Lab 1'!I28+'RNL - Lab 2'!I28+'RNL - Lab 3'!I28+'RNL - Lab 4'!I28+'RNL - Lab 5'!I28+'RNL - Lab 6'!I28+'RNL - Lab 7'!I28+'RNL - Lab 8'!I28+'RNL - Lab 9'!I28+'RNL - Lab 10'!I28</f>
        <v>0</v>
      </c>
      <c r="I30" s="4">
        <f>+'RNL - Lab 1'!J28+'RNL - Lab 2'!J28+'RNL - Lab 3'!J28+'RNL - Lab 4'!J28+'RNL - Lab 5'!J28+'RNL - Lab 6'!J28+'RNL - Lab 7'!J28+'RNL - Lab 8'!J28+'RNL - Lab 9'!J28+'RNL - Lab 10'!J28</f>
        <v>0</v>
      </c>
      <c r="J30" s="4"/>
      <c r="K30" s="4"/>
      <c r="L30" s="25" t="str">
        <f t="shared" si="0"/>
        <v/>
      </c>
      <c r="M30" s="25" t="str">
        <f t="shared" si="1"/>
        <v/>
      </c>
      <c r="N30" s="25" t="str">
        <f t="shared" si="2"/>
        <v/>
      </c>
      <c r="O30" s="25" t="str">
        <f t="shared" si="3"/>
        <v/>
      </c>
      <c r="P30" s="25" t="str">
        <f t="shared" si="4"/>
        <v/>
      </c>
      <c r="Q30" s="25" t="str">
        <f t="shared" si="5"/>
        <v/>
      </c>
      <c r="R30" s="4" t="str">
        <f t="shared" si="6"/>
        <v/>
      </c>
    </row>
    <row r="31" spans="3:18" ht="66.75" x14ac:dyDescent="0.25">
      <c r="C31" s="10" t="s">
        <v>17</v>
      </c>
      <c r="D31" s="4">
        <f>+'RNL - Lab 1'!E29+'RNL - Lab 2'!E29+'RNL - Lab 3'!E29+'RNL - Lab 4'!E29+'RNL - Lab 5'!E29+'RNL - Lab 6'!E29+'RNL - Lab 7'!E29+'RNL - Lab 8'!E29+'RNL - Lab 9'!E29+'RNL - Lab 10'!E29</f>
        <v>0</v>
      </c>
      <c r="E31" s="4">
        <f>+'RNL - Lab 1'!F29+'RNL - Lab 2'!F29+'RNL - Lab 3'!F29+'RNL - Lab 4'!F29+'RNL - Lab 5'!F29+'RNL - Lab 6'!F29+'RNL - Lab 7'!F29+'RNL - Lab 8'!F29+'RNL - Lab 9'!F29+'RNL - Lab 10'!F29</f>
        <v>0</v>
      </c>
      <c r="F31" s="4">
        <f>+'RNL - Lab 1'!G29+'RNL - Lab 2'!G29+'RNL - Lab 3'!G29+'RNL - Lab 4'!G29+'RNL - Lab 5'!G29+'RNL - Lab 6'!G29+'RNL - Lab 7'!G29+'RNL - Lab 8'!G29+'RNL - Lab 9'!G29+'RNL - Lab 10'!G29</f>
        <v>0</v>
      </c>
      <c r="G31" s="4">
        <f>+'RNL - Lab 1'!H29+'RNL - Lab 2'!H29+'RNL - Lab 3'!H29+'RNL - Lab 4'!H29+'RNL - Lab 5'!H29+'RNL - Lab 6'!H29+'RNL - Lab 7'!H29+'RNL - Lab 8'!H29+'RNL - Lab 9'!H29+'RNL - Lab 10'!H29</f>
        <v>0</v>
      </c>
      <c r="H31" s="4">
        <f>+'RNL - Lab 1'!I29+'RNL - Lab 2'!I29+'RNL - Lab 3'!I29+'RNL - Lab 4'!I29+'RNL - Lab 5'!I29+'RNL - Lab 6'!I29+'RNL - Lab 7'!I29+'RNL - Lab 8'!I29+'RNL - Lab 9'!I29+'RNL - Lab 10'!I29</f>
        <v>0</v>
      </c>
      <c r="I31" s="4">
        <f>+'RNL - Lab 1'!J29+'RNL - Lab 2'!J29+'RNL - Lab 3'!J29+'RNL - Lab 4'!J29+'RNL - Lab 5'!J29+'RNL - Lab 6'!J29+'RNL - Lab 7'!J29+'RNL - Lab 8'!J29+'RNL - Lab 9'!J29+'RNL - Lab 10'!J29</f>
        <v>0</v>
      </c>
      <c r="J31" s="4"/>
      <c r="K31" s="4"/>
      <c r="L31" s="25" t="str">
        <f t="shared" si="0"/>
        <v/>
      </c>
      <c r="M31" s="25" t="str">
        <f t="shared" si="1"/>
        <v/>
      </c>
      <c r="N31" s="25" t="str">
        <f t="shared" si="2"/>
        <v/>
      </c>
      <c r="O31" s="25" t="str">
        <f t="shared" si="3"/>
        <v/>
      </c>
      <c r="P31" s="25" t="str">
        <f t="shared" si="4"/>
        <v/>
      </c>
      <c r="Q31" s="25" t="str">
        <f t="shared" si="5"/>
        <v/>
      </c>
      <c r="R31" s="4" t="str">
        <f t="shared" si="6"/>
        <v/>
      </c>
    </row>
    <row r="32" spans="3:18" ht="51.75" x14ac:dyDescent="0.25">
      <c r="C32" s="10" t="s">
        <v>18</v>
      </c>
      <c r="D32" s="4">
        <f>+'RNL - Lab 1'!E30+'RNL - Lab 2'!E30+'RNL - Lab 3'!E30+'RNL - Lab 4'!E30+'RNL - Lab 5'!E30+'RNL - Lab 6'!E30+'RNL - Lab 7'!E30+'RNL - Lab 8'!E30+'RNL - Lab 9'!E30+'RNL - Lab 10'!E30</f>
        <v>0</v>
      </c>
      <c r="E32" s="4">
        <f>+'RNL - Lab 1'!F30+'RNL - Lab 2'!F30+'RNL - Lab 3'!F30+'RNL - Lab 4'!F30+'RNL - Lab 5'!F30+'RNL - Lab 6'!F30+'RNL - Lab 7'!F30+'RNL - Lab 8'!F30+'RNL - Lab 9'!F30+'RNL - Lab 10'!F30</f>
        <v>0</v>
      </c>
      <c r="F32" s="4">
        <f>+'RNL - Lab 1'!G30+'RNL - Lab 2'!G30+'RNL - Lab 3'!G30+'RNL - Lab 4'!G30+'RNL - Lab 5'!G30+'RNL - Lab 6'!G30+'RNL - Lab 7'!G30+'RNL - Lab 8'!G30+'RNL - Lab 9'!G30+'RNL - Lab 10'!G30</f>
        <v>0</v>
      </c>
      <c r="G32" s="4">
        <f>+'RNL - Lab 1'!H30+'RNL - Lab 2'!H30+'RNL - Lab 3'!H30+'RNL - Lab 4'!H30+'RNL - Lab 5'!H30+'RNL - Lab 6'!H30+'RNL - Lab 7'!H30+'RNL - Lab 8'!H30+'RNL - Lab 9'!H30+'RNL - Lab 10'!H30</f>
        <v>0</v>
      </c>
      <c r="H32" s="4">
        <f>+'RNL - Lab 1'!I30+'RNL - Lab 2'!I30+'RNL - Lab 3'!I30+'RNL - Lab 4'!I30+'RNL - Lab 5'!I30+'RNL - Lab 6'!I30+'RNL - Lab 7'!I30+'RNL - Lab 8'!I30+'RNL - Lab 9'!I30+'RNL - Lab 10'!I30</f>
        <v>0</v>
      </c>
      <c r="I32" s="4">
        <f>+'RNL - Lab 1'!J30+'RNL - Lab 2'!J30+'RNL - Lab 3'!J30+'RNL - Lab 4'!J30+'RNL - Lab 5'!J30+'RNL - Lab 6'!J30+'RNL - Lab 7'!J30+'RNL - Lab 8'!J30+'RNL - Lab 9'!J30+'RNL - Lab 10'!J30</f>
        <v>0</v>
      </c>
      <c r="J32" s="4"/>
      <c r="K32" s="4"/>
      <c r="L32" s="25" t="str">
        <f t="shared" si="0"/>
        <v/>
      </c>
      <c r="M32" s="25" t="str">
        <f t="shared" si="1"/>
        <v/>
      </c>
      <c r="N32" s="25" t="str">
        <f t="shared" si="2"/>
        <v/>
      </c>
      <c r="O32" s="25" t="str">
        <f t="shared" si="3"/>
        <v/>
      </c>
      <c r="P32" s="25" t="str">
        <f t="shared" si="4"/>
        <v/>
      </c>
      <c r="Q32" s="25" t="str">
        <f t="shared" si="5"/>
        <v/>
      </c>
      <c r="R32" s="4" t="str">
        <f t="shared" si="6"/>
        <v/>
      </c>
    </row>
    <row r="33" spans="2:18" ht="81" x14ac:dyDescent="0.25">
      <c r="C33" s="10" t="s">
        <v>19</v>
      </c>
      <c r="D33" s="4">
        <f>+'RNL - Lab 1'!E31+'RNL - Lab 2'!E31+'RNL - Lab 3'!E31+'RNL - Lab 4'!E31+'RNL - Lab 5'!E31+'RNL - Lab 6'!E31+'RNL - Lab 7'!E31+'RNL - Lab 8'!E31+'RNL - Lab 9'!E31+'RNL - Lab 10'!E31</f>
        <v>0</v>
      </c>
      <c r="E33" s="4">
        <f>+'RNL - Lab 1'!F31+'RNL - Lab 2'!F31+'RNL - Lab 3'!F31+'RNL - Lab 4'!F31+'RNL - Lab 5'!F31+'RNL - Lab 6'!F31+'RNL - Lab 7'!F31+'RNL - Lab 8'!F31+'RNL - Lab 9'!F31+'RNL - Lab 10'!F31</f>
        <v>0</v>
      </c>
      <c r="F33" s="4">
        <f>+'RNL - Lab 1'!G31+'RNL - Lab 2'!G31+'RNL - Lab 3'!G31+'RNL - Lab 4'!G31+'RNL - Lab 5'!G31+'RNL - Lab 6'!G31+'RNL - Lab 7'!G31+'RNL - Lab 8'!G31+'RNL - Lab 9'!G31+'RNL - Lab 10'!G31</f>
        <v>0</v>
      </c>
      <c r="G33" s="4">
        <f>+'RNL - Lab 1'!H31+'RNL - Lab 2'!H31+'RNL - Lab 3'!H31+'RNL - Lab 4'!H31+'RNL - Lab 5'!H31+'RNL - Lab 6'!H31+'RNL - Lab 7'!H31+'RNL - Lab 8'!H31+'RNL - Lab 9'!H31+'RNL - Lab 10'!H31</f>
        <v>0</v>
      </c>
      <c r="H33" s="4">
        <f>+'RNL - Lab 1'!I31+'RNL - Lab 2'!I31+'RNL - Lab 3'!I31+'RNL - Lab 4'!I31+'RNL - Lab 5'!I31+'RNL - Lab 6'!I31+'RNL - Lab 7'!I31+'RNL - Lab 8'!I31+'RNL - Lab 9'!I31+'RNL - Lab 10'!I31</f>
        <v>0</v>
      </c>
      <c r="I33" s="4">
        <f>+'RNL - Lab 1'!J31+'RNL - Lab 2'!J31+'RNL - Lab 3'!J31+'RNL - Lab 4'!J31+'RNL - Lab 5'!J31+'RNL - Lab 6'!J31+'RNL - Lab 7'!J31+'RNL - Lab 8'!J31+'RNL - Lab 9'!J31+'RNL - Lab 10'!J31</f>
        <v>0</v>
      </c>
      <c r="J33" s="4"/>
      <c r="K33" s="4"/>
      <c r="L33" s="25" t="str">
        <f t="shared" si="0"/>
        <v/>
      </c>
      <c r="M33" s="25" t="str">
        <f t="shared" si="1"/>
        <v/>
      </c>
      <c r="N33" s="25" t="str">
        <f t="shared" si="2"/>
        <v/>
      </c>
      <c r="O33" s="25" t="str">
        <f t="shared" si="3"/>
        <v/>
      </c>
      <c r="P33" s="25" t="str">
        <f t="shared" si="4"/>
        <v/>
      </c>
      <c r="Q33" s="25" t="str">
        <f t="shared" si="5"/>
        <v/>
      </c>
      <c r="R33" s="4" t="str">
        <f t="shared" si="6"/>
        <v/>
      </c>
    </row>
    <row r="34" spans="2:18" ht="86.25" x14ac:dyDescent="0.25">
      <c r="C34" s="10" t="s">
        <v>20</v>
      </c>
      <c r="D34" s="4">
        <f>+'RNL - Lab 1'!E32+'RNL - Lab 2'!E32+'RNL - Lab 3'!E32+'RNL - Lab 4'!E32+'RNL - Lab 5'!E32+'RNL - Lab 6'!E32+'RNL - Lab 7'!E32+'RNL - Lab 8'!E32+'RNL - Lab 9'!E32+'RNL - Lab 10'!E32</f>
        <v>0</v>
      </c>
      <c r="E34" s="4">
        <f>+'RNL - Lab 1'!F32+'RNL - Lab 2'!F32+'RNL - Lab 3'!F32+'RNL - Lab 4'!F32+'RNL - Lab 5'!F32+'RNL - Lab 6'!F32+'RNL - Lab 7'!F32+'RNL - Lab 8'!F32+'RNL - Lab 9'!F32+'RNL - Lab 10'!F32</f>
        <v>0</v>
      </c>
      <c r="F34" s="4">
        <f>+'RNL - Lab 1'!G32+'RNL - Lab 2'!G32+'RNL - Lab 3'!G32+'RNL - Lab 4'!G32+'RNL - Lab 5'!G32+'RNL - Lab 6'!G32+'RNL - Lab 7'!G32+'RNL - Lab 8'!G32+'RNL - Lab 9'!G32+'RNL - Lab 10'!G32</f>
        <v>0</v>
      </c>
      <c r="G34" s="4">
        <f>+'RNL - Lab 1'!H32+'RNL - Lab 2'!H32+'RNL - Lab 3'!H32+'RNL - Lab 4'!H32+'RNL - Lab 5'!H32+'RNL - Lab 6'!H32+'RNL - Lab 7'!H32+'RNL - Lab 8'!H32+'RNL - Lab 9'!H32+'RNL - Lab 10'!H32</f>
        <v>0</v>
      </c>
      <c r="H34" s="4">
        <f>+'RNL - Lab 1'!I32+'RNL - Lab 2'!I32+'RNL - Lab 3'!I32+'RNL - Lab 4'!I32+'RNL - Lab 5'!I32+'RNL - Lab 6'!I32+'RNL - Lab 7'!I32+'RNL - Lab 8'!I32+'RNL - Lab 9'!I32+'RNL - Lab 10'!I32</f>
        <v>0</v>
      </c>
      <c r="I34" s="4">
        <f>+'RNL - Lab 1'!J32+'RNL - Lab 2'!J32+'RNL - Lab 3'!J32+'RNL - Lab 4'!J32+'RNL - Lab 5'!J32+'RNL - Lab 6'!J32+'RNL - Lab 7'!J32+'RNL - Lab 8'!J32+'RNL - Lab 9'!J32+'RNL - Lab 10'!J32</f>
        <v>0</v>
      </c>
      <c r="J34" s="4"/>
      <c r="K34" s="4"/>
      <c r="L34" s="25" t="str">
        <f t="shared" si="0"/>
        <v/>
      </c>
      <c r="M34" s="25" t="str">
        <f t="shared" si="1"/>
        <v/>
      </c>
      <c r="N34" s="25" t="str">
        <f t="shared" si="2"/>
        <v/>
      </c>
      <c r="O34" s="25" t="str">
        <f t="shared" si="3"/>
        <v/>
      </c>
      <c r="P34" s="25" t="str">
        <f t="shared" si="4"/>
        <v/>
      </c>
      <c r="Q34" s="25" t="str">
        <f t="shared" si="5"/>
        <v/>
      </c>
      <c r="R34" s="4" t="str">
        <f t="shared" si="6"/>
        <v/>
      </c>
    </row>
    <row r="35" spans="2:18" ht="66.75" x14ac:dyDescent="0.25">
      <c r="C35" s="10" t="s">
        <v>21</v>
      </c>
      <c r="D35" s="4">
        <f>+'RNL - Lab 1'!E33+'RNL - Lab 2'!E33+'RNL - Lab 3'!E33+'RNL - Lab 4'!E33+'RNL - Lab 5'!E33+'RNL - Lab 6'!E33+'RNL - Lab 7'!E33+'RNL - Lab 8'!E33+'RNL - Lab 9'!E33+'RNL - Lab 10'!E33</f>
        <v>0</v>
      </c>
      <c r="E35" s="4">
        <f>+'RNL - Lab 1'!F33+'RNL - Lab 2'!F33+'RNL - Lab 3'!F33+'RNL - Lab 4'!F33+'RNL - Lab 5'!F33+'RNL - Lab 6'!F33+'RNL - Lab 7'!F33+'RNL - Lab 8'!F33+'RNL - Lab 9'!F33+'RNL - Lab 10'!F33</f>
        <v>0</v>
      </c>
      <c r="F35" s="4">
        <f>+'RNL - Lab 1'!G33+'RNL - Lab 2'!G33+'RNL - Lab 3'!G33+'RNL - Lab 4'!G33+'RNL - Lab 5'!G33+'RNL - Lab 6'!G33+'RNL - Lab 7'!G33+'RNL - Lab 8'!G33+'RNL - Lab 9'!G33+'RNL - Lab 10'!G33</f>
        <v>0</v>
      </c>
      <c r="G35" s="4">
        <f>+'RNL - Lab 1'!H33+'RNL - Lab 2'!H33+'RNL - Lab 3'!H33+'RNL - Lab 4'!H33+'RNL - Lab 5'!H33+'RNL - Lab 6'!H33+'RNL - Lab 7'!H33+'RNL - Lab 8'!H33+'RNL - Lab 9'!H33+'RNL - Lab 10'!H33</f>
        <v>0</v>
      </c>
      <c r="H35" s="4">
        <f>+'RNL - Lab 1'!I33+'RNL - Lab 2'!I33+'RNL - Lab 3'!I33+'RNL - Lab 4'!I33+'RNL - Lab 5'!I33+'RNL - Lab 6'!I33+'RNL - Lab 7'!I33+'RNL - Lab 8'!I33+'RNL - Lab 9'!I33+'RNL - Lab 10'!I33</f>
        <v>0</v>
      </c>
      <c r="I35" s="4">
        <f>+'RNL - Lab 1'!J33+'RNL - Lab 2'!J33+'RNL - Lab 3'!J33+'RNL - Lab 4'!J33+'RNL - Lab 5'!J33+'RNL - Lab 6'!J33+'RNL - Lab 7'!J33+'RNL - Lab 8'!J33+'RNL - Lab 9'!J33+'RNL - Lab 10'!J33</f>
        <v>0</v>
      </c>
      <c r="J35" s="4"/>
      <c r="K35" s="4"/>
      <c r="L35" s="25" t="str">
        <f t="shared" si="0"/>
        <v/>
      </c>
      <c r="M35" s="25" t="str">
        <f t="shared" si="1"/>
        <v/>
      </c>
      <c r="N35" s="25" t="str">
        <f t="shared" si="2"/>
        <v/>
      </c>
      <c r="O35" s="25" t="str">
        <f t="shared" si="3"/>
        <v/>
      </c>
      <c r="P35" s="25" t="str">
        <f t="shared" si="4"/>
        <v/>
      </c>
      <c r="Q35" s="25" t="str">
        <f t="shared" si="5"/>
        <v/>
      </c>
      <c r="R35" s="4" t="str">
        <f t="shared" si="6"/>
        <v/>
      </c>
    </row>
    <row r="36" spans="2:18" ht="71.25" x14ac:dyDescent="0.25">
      <c r="C36" s="10" t="s">
        <v>22</v>
      </c>
      <c r="D36" s="4">
        <f>+'RNL - Lab 1'!E34+'RNL - Lab 2'!E34+'RNL - Lab 3'!E34+'RNL - Lab 4'!E34+'RNL - Lab 5'!E34+'RNL - Lab 6'!E34+'RNL - Lab 7'!E34+'RNL - Lab 8'!E34+'RNL - Lab 9'!E34+'RNL - Lab 10'!E34</f>
        <v>0</v>
      </c>
      <c r="E36" s="4">
        <f>+'RNL - Lab 1'!F34+'RNL - Lab 2'!F34+'RNL - Lab 3'!F34+'RNL - Lab 4'!F34+'RNL - Lab 5'!F34+'RNL - Lab 6'!F34+'RNL - Lab 7'!F34+'RNL - Lab 8'!F34+'RNL - Lab 9'!F34+'RNL - Lab 10'!F34</f>
        <v>0</v>
      </c>
      <c r="F36" s="4">
        <f>+'RNL - Lab 1'!G34+'RNL - Lab 2'!G34+'RNL - Lab 3'!G34+'RNL - Lab 4'!G34+'RNL - Lab 5'!G34+'RNL - Lab 6'!G34+'RNL - Lab 7'!G34+'RNL - Lab 8'!G34+'RNL - Lab 9'!G34+'RNL - Lab 10'!G34</f>
        <v>0</v>
      </c>
      <c r="G36" s="4">
        <f>+'RNL - Lab 1'!H34+'RNL - Lab 2'!H34+'RNL - Lab 3'!H34+'RNL - Lab 4'!H34+'RNL - Lab 5'!H34+'RNL - Lab 6'!H34+'RNL - Lab 7'!H34+'RNL - Lab 8'!H34+'RNL - Lab 9'!H34+'RNL - Lab 10'!H34</f>
        <v>0</v>
      </c>
      <c r="H36" s="4">
        <f>+'RNL - Lab 1'!I34+'RNL - Lab 2'!I34+'RNL - Lab 3'!I34+'RNL - Lab 4'!I34+'RNL - Lab 5'!I34+'RNL - Lab 6'!I34+'RNL - Lab 7'!I34+'RNL - Lab 8'!I34+'RNL - Lab 9'!I34+'RNL - Lab 10'!I34</f>
        <v>0</v>
      </c>
      <c r="I36" s="4">
        <f>+'RNL - Lab 1'!J34+'RNL - Lab 2'!J34+'RNL - Lab 3'!J34+'RNL - Lab 4'!J34+'RNL - Lab 5'!J34+'RNL - Lab 6'!J34+'RNL - Lab 7'!J34+'RNL - Lab 8'!J34+'RNL - Lab 9'!J34+'RNL - Lab 10'!J34</f>
        <v>0</v>
      </c>
      <c r="J36" s="4"/>
      <c r="K36" s="4"/>
      <c r="L36" s="25" t="str">
        <f t="shared" si="0"/>
        <v/>
      </c>
      <c r="M36" s="25" t="str">
        <f t="shared" si="1"/>
        <v/>
      </c>
      <c r="N36" s="25" t="str">
        <f t="shared" si="2"/>
        <v/>
      </c>
      <c r="O36" s="25" t="str">
        <f t="shared" si="3"/>
        <v/>
      </c>
      <c r="P36" s="25" t="str">
        <f t="shared" si="4"/>
        <v/>
      </c>
      <c r="Q36" s="25" t="str">
        <f t="shared" si="5"/>
        <v/>
      </c>
      <c r="R36" s="4" t="str">
        <f t="shared" si="6"/>
        <v/>
      </c>
    </row>
    <row r="37" spans="2:18" ht="121.5" x14ac:dyDescent="0.25">
      <c r="C37" s="10" t="s">
        <v>23</v>
      </c>
      <c r="D37" s="4">
        <f>+'RNL - Lab 1'!E35+'RNL - Lab 2'!E35+'RNL - Lab 3'!E35+'RNL - Lab 4'!E35+'RNL - Lab 5'!E35+'RNL - Lab 6'!E35+'RNL - Lab 7'!E35+'RNL - Lab 8'!E35+'RNL - Lab 9'!E35+'RNL - Lab 10'!E35</f>
        <v>0</v>
      </c>
      <c r="E37" s="4">
        <f>+'RNL - Lab 1'!F35+'RNL - Lab 2'!F35+'RNL - Lab 3'!F35+'RNL - Lab 4'!F35+'RNL - Lab 5'!F35+'RNL - Lab 6'!F35+'RNL - Lab 7'!F35+'RNL - Lab 8'!F35+'RNL - Lab 9'!F35+'RNL - Lab 10'!F35</f>
        <v>0</v>
      </c>
      <c r="F37" s="4">
        <f>+'RNL - Lab 1'!G35+'RNL - Lab 2'!G35+'RNL - Lab 3'!G35+'RNL - Lab 4'!G35+'RNL - Lab 5'!G35+'RNL - Lab 6'!G35+'RNL - Lab 7'!G35+'RNL - Lab 8'!G35+'RNL - Lab 9'!G35+'RNL - Lab 10'!G35</f>
        <v>0</v>
      </c>
      <c r="G37" s="4">
        <f>+'RNL - Lab 1'!H35+'RNL - Lab 2'!H35+'RNL - Lab 3'!H35+'RNL - Lab 4'!H35+'RNL - Lab 5'!H35+'RNL - Lab 6'!H35+'RNL - Lab 7'!H35+'RNL - Lab 8'!H35+'RNL - Lab 9'!H35+'RNL - Lab 10'!H35</f>
        <v>0</v>
      </c>
      <c r="H37" s="4">
        <f>+'RNL - Lab 1'!I35+'RNL - Lab 2'!I35+'RNL - Lab 3'!I35+'RNL - Lab 4'!I35+'RNL - Lab 5'!I35+'RNL - Lab 6'!I35+'RNL - Lab 7'!I35+'RNL - Lab 8'!I35+'RNL - Lab 9'!I35+'RNL - Lab 10'!I35</f>
        <v>0</v>
      </c>
      <c r="I37" s="4">
        <f>+'RNL - Lab 1'!J35+'RNL - Lab 2'!J35+'RNL - Lab 3'!J35+'RNL - Lab 4'!J35+'RNL - Lab 5'!J35+'RNL - Lab 6'!J35+'RNL - Lab 7'!J35+'RNL - Lab 8'!J35+'RNL - Lab 9'!J35+'RNL - Lab 10'!J35</f>
        <v>0</v>
      </c>
      <c r="J37" s="4"/>
      <c r="K37" s="4"/>
      <c r="L37" s="25" t="str">
        <f t="shared" si="0"/>
        <v/>
      </c>
      <c r="M37" s="25" t="str">
        <f t="shared" si="1"/>
        <v/>
      </c>
      <c r="N37" s="25" t="str">
        <f t="shared" si="2"/>
        <v/>
      </c>
      <c r="O37" s="25" t="str">
        <f t="shared" si="3"/>
        <v/>
      </c>
      <c r="P37" s="25" t="str">
        <f t="shared" si="4"/>
        <v/>
      </c>
      <c r="Q37" s="25" t="str">
        <f t="shared" si="5"/>
        <v/>
      </c>
      <c r="R37" s="4" t="str">
        <f t="shared" si="6"/>
        <v/>
      </c>
    </row>
    <row r="38" spans="2:18" ht="66.75" x14ac:dyDescent="0.25">
      <c r="C38" s="10" t="s">
        <v>24</v>
      </c>
      <c r="D38" s="4">
        <f>+'RNL - Lab 1'!E36+'RNL - Lab 2'!E36+'RNL - Lab 3'!E36+'RNL - Lab 4'!E36+'RNL - Lab 5'!E36+'RNL - Lab 6'!E36+'RNL - Lab 7'!E36+'RNL - Lab 8'!E36+'RNL - Lab 9'!E36+'RNL - Lab 10'!E36</f>
        <v>0</v>
      </c>
      <c r="E38" s="4">
        <f>+'RNL - Lab 1'!F36+'RNL - Lab 2'!F36+'RNL - Lab 3'!F36+'RNL - Lab 4'!F36+'RNL - Lab 5'!F36+'RNL - Lab 6'!F36+'RNL - Lab 7'!F36+'RNL - Lab 8'!F36+'RNL - Lab 9'!F36+'RNL - Lab 10'!F36</f>
        <v>0</v>
      </c>
      <c r="F38" s="4">
        <f>+'RNL - Lab 1'!G36+'RNL - Lab 2'!G36+'RNL - Lab 3'!G36+'RNL - Lab 4'!G36+'RNL - Lab 5'!G36+'RNL - Lab 6'!G36+'RNL - Lab 7'!G36+'RNL - Lab 8'!G36+'RNL - Lab 9'!G36+'RNL - Lab 10'!G36</f>
        <v>0</v>
      </c>
      <c r="G38" s="4">
        <f>+'RNL - Lab 1'!H36+'RNL - Lab 2'!H36+'RNL - Lab 3'!H36+'RNL - Lab 4'!H36+'RNL - Lab 5'!H36+'RNL - Lab 6'!H36+'RNL - Lab 7'!H36+'RNL - Lab 8'!H36+'RNL - Lab 9'!H36+'RNL - Lab 10'!H36</f>
        <v>0</v>
      </c>
      <c r="H38" s="4">
        <f>+'RNL - Lab 1'!I36+'RNL - Lab 2'!I36+'RNL - Lab 3'!I36+'RNL - Lab 4'!I36+'RNL - Lab 5'!I36+'RNL - Lab 6'!I36+'RNL - Lab 7'!I36+'RNL - Lab 8'!I36+'RNL - Lab 9'!I36+'RNL - Lab 10'!I36</f>
        <v>0</v>
      </c>
      <c r="I38" s="4">
        <f>+'RNL - Lab 1'!J36+'RNL - Lab 2'!J36+'RNL - Lab 3'!J36+'RNL - Lab 4'!J36+'RNL - Lab 5'!J36+'RNL - Lab 6'!J36+'RNL - Lab 7'!J36+'RNL - Lab 8'!J36+'RNL - Lab 9'!J36+'RNL - Lab 10'!J36</f>
        <v>0</v>
      </c>
      <c r="J38" s="4"/>
      <c r="K38" s="4"/>
      <c r="L38" s="25" t="str">
        <f t="shared" si="0"/>
        <v/>
      </c>
      <c r="M38" s="25" t="str">
        <f t="shared" si="1"/>
        <v/>
      </c>
      <c r="N38" s="25" t="str">
        <f t="shared" si="2"/>
        <v/>
      </c>
      <c r="O38" s="25" t="str">
        <f t="shared" si="3"/>
        <v/>
      </c>
      <c r="P38" s="25" t="str">
        <f t="shared" si="4"/>
        <v/>
      </c>
      <c r="Q38" s="25" t="str">
        <f t="shared" si="5"/>
        <v/>
      </c>
      <c r="R38" s="4" t="str">
        <f t="shared" si="6"/>
        <v/>
      </c>
    </row>
    <row r="39" spans="2:18" x14ac:dyDescent="0.25">
      <c r="C39" s="3"/>
      <c r="D39" s="3"/>
      <c r="E39" s="3"/>
      <c r="F39" s="3"/>
      <c r="G39" s="3"/>
      <c r="H39" s="3"/>
      <c r="I39" s="3"/>
      <c r="J39" s="3"/>
      <c r="K39" s="3"/>
      <c r="L39" s="3"/>
      <c r="M39" s="3"/>
      <c r="N39" s="3"/>
      <c r="O39" s="3"/>
      <c r="P39" s="3"/>
      <c r="Q39" s="3"/>
      <c r="R39" s="3"/>
    </row>
    <row r="41" spans="2:18" ht="15.75" thickBot="1" x14ac:dyDescent="0.3"/>
    <row r="42" spans="2:18" ht="26.25" x14ac:dyDescent="0.25">
      <c r="B42" s="19" t="s">
        <v>37</v>
      </c>
      <c r="C42" s="389" t="s">
        <v>25</v>
      </c>
      <c r="D42" s="390"/>
      <c r="E42" s="15"/>
    </row>
    <row r="43" spans="2:18" ht="26.25" x14ac:dyDescent="0.25">
      <c r="B43" s="19" t="s">
        <v>38</v>
      </c>
      <c r="C43" s="374" t="s">
        <v>29</v>
      </c>
      <c r="D43" s="375"/>
      <c r="E43" s="16"/>
    </row>
    <row r="44" spans="2:18" ht="26.25" x14ac:dyDescent="0.25">
      <c r="B44" s="19" t="s">
        <v>39</v>
      </c>
      <c r="C44" s="374" t="s">
        <v>30</v>
      </c>
      <c r="D44" s="375"/>
      <c r="E44" s="16"/>
    </row>
    <row r="45" spans="2:18" ht="26.25" x14ac:dyDescent="0.25">
      <c r="B45" s="19" t="s">
        <v>40</v>
      </c>
      <c r="C45" s="374" t="s">
        <v>31</v>
      </c>
      <c r="D45" s="375"/>
      <c r="E45" s="16"/>
    </row>
    <row r="46" spans="2:18" ht="26.25" x14ac:dyDescent="0.25">
      <c r="B46" s="19" t="s">
        <v>41</v>
      </c>
      <c r="C46" s="374" t="s">
        <v>32</v>
      </c>
      <c r="D46" s="375"/>
      <c r="E46" s="16"/>
    </row>
    <row r="47" spans="2:18" ht="26.25" x14ac:dyDescent="0.25">
      <c r="B47" s="19" t="s">
        <v>42</v>
      </c>
      <c r="C47" s="374" t="s">
        <v>33</v>
      </c>
      <c r="D47" s="375"/>
      <c r="E47" s="16"/>
    </row>
    <row r="48" spans="2:18" ht="26.25" x14ac:dyDescent="0.25">
      <c r="B48" s="19" t="s">
        <v>43</v>
      </c>
      <c r="C48" s="374" t="s">
        <v>47</v>
      </c>
      <c r="D48" s="375"/>
      <c r="E48" s="16"/>
    </row>
    <row r="49" spans="2:18" ht="27" thickBot="1" x14ac:dyDescent="0.3">
      <c r="B49" s="19" t="s">
        <v>44</v>
      </c>
      <c r="C49" s="402" t="s">
        <v>48</v>
      </c>
      <c r="D49" s="403"/>
      <c r="E49" s="17"/>
    </row>
    <row r="51" spans="2:18" ht="15.75" thickBot="1" x14ac:dyDescent="0.3"/>
    <row r="52" spans="2:18" ht="27" thickBot="1" x14ac:dyDescent="0.3">
      <c r="B52" s="2" t="s">
        <v>45</v>
      </c>
      <c r="C52" s="391" t="s">
        <v>36</v>
      </c>
      <c r="D52" s="392"/>
      <c r="E52" s="393"/>
      <c r="F52" s="394"/>
      <c r="G52" s="394"/>
      <c r="H52" s="394"/>
      <c r="I52" s="394"/>
      <c r="J52" s="394"/>
      <c r="K52" s="394"/>
      <c r="L52" s="394"/>
      <c r="M52" s="395"/>
      <c r="N52" s="395"/>
      <c r="O52" s="395"/>
      <c r="P52" s="395"/>
      <c r="Q52" s="395"/>
      <c r="R52" s="396"/>
    </row>
    <row r="53" spans="2:18" ht="27" thickBot="1" x14ac:dyDescent="0.3">
      <c r="B53" s="2" t="s">
        <v>46</v>
      </c>
      <c r="C53" s="397" t="s">
        <v>28</v>
      </c>
      <c r="D53" s="398"/>
      <c r="E53" s="399"/>
      <c r="F53" s="400"/>
      <c r="G53" s="400"/>
      <c r="H53" s="400"/>
      <c r="I53" s="400"/>
      <c r="J53" s="400"/>
      <c r="K53" s="400"/>
      <c r="L53" s="400"/>
      <c r="M53" s="400"/>
      <c r="N53" s="400"/>
      <c r="O53" s="400"/>
      <c r="P53" s="400"/>
      <c r="Q53" s="400"/>
      <c r="R53" s="401"/>
    </row>
  </sheetData>
  <mergeCells count="27">
    <mergeCell ref="C52:D52"/>
    <mergeCell ref="E52:R52"/>
    <mergeCell ref="C53:D53"/>
    <mergeCell ref="E53:R53"/>
    <mergeCell ref="C44:D44"/>
    <mergeCell ref="C45:D45"/>
    <mergeCell ref="C46:D46"/>
    <mergeCell ref="C47:D47"/>
    <mergeCell ref="C48:D48"/>
    <mergeCell ref="C49:D49"/>
    <mergeCell ref="K23:K25"/>
    <mergeCell ref="L23:R24"/>
    <mergeCell ref="D24:G24"/>
    <mergeCell ref="H24:I24"/>
    <mergeCell ref="C42:D42"/>
    <mergeCell ref="J23:J25"/>
    <mergeCell ref="C43:D43"/>
    <mergeCell ref="C18:I18"/>
    <mergeCell ref="C19:I19"/>
    <mergeCell ref="C20:I20"/>
    <mergeCell ref="C23:C25"/>
    <mergeCell ref="D23:I23"/>
    <mergeCell ref="C9:I9"/>
    <mergeCell ref="D12:E12"/>
    <mergeCell ref="D13:E13"/>
    <mergeCell ref="D14:E14"/>
    <mergeCell ref="D15:E15"/>
  </mergeCells>
  <pageMargins left="0.7" right="0.7" top="0.75" bottom="0.75" header="0.3" footer="0.3"/>
  <ignoredErrors>
    <ignoredError sqref="M26:P3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4:Z156"/>
  <sheetViews>
    <sheetView topLeftCell="A19" zoomScale="70" zoomScaleNormal="70" workbookViewId="0">
      <selection activeCell="G27" sqref="G27"/>
    </sheetView>
  </sheetViews>
  <sheetFormatPr baseColWidth="10" defaultRowHeight="18.75" x14ac:dyDescent="0.3"/>
  <cols>
    <col min="1" max="1" width="0.28515625" style="1" customWidth="1"/>
    <col min="2" max="2" width="7" style="1" customWidth="1"/>
    <col min="3" max="3" width="62.5703125" style="1" customWidth="1"/>
    <col min="4" max="4" width="83.5703125" style="163" customWidth="1"/>
    <col min="5" max="5" width="40.42578125" style="1" customWidth="1"/>
    <col min="6" max="6" width="39.42578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5" width="40.42578125" style="1" customWidth="1"/>
    <col min="26" max="26" width="34.5703125" style="1" customWidth="1"/>
    <col min="27" max="16384" width="11.42578125" style="1"/>
  </cols>
  <sheetData>
    <row r="4" spans="2:12" x14ac:dyDescent="0.3">
      <c r="E4" s="166"/>
      <c r="F4" s="166"/>
    </row>
    <row r="5" spans="2:12" ht="19.5" thickBot="1" x14ac:dyDescent="0.35">
      <c r="C5" s="163"/>
      <c r="E5" s="166"/>
      <c r="F5" s="166"/>
    </row>
    <row r="6" spans="2:12" ht="31.5" customHeight="1" x14ac:dyDescent="0.25">
      <c r="B6" s="224"/>
      <c r="C6" s="11" t="s">
        <v>487</v>
      </c>
      <c r="D6" s="408"/>
      <c r="E6" s="409"/>
      <c r="F6" s="169"/>
    </row>
    <row r="7" spans="2:12" ht="31.5" customHeight="1" x14ac:dyDescent="0.25">
      <c r="B7" s="224"/>
      <c r="C7" s="12" t="s">
        <v>354</v>
      </c>
      <c r="D7" s="410"/>
      <c r="E7" s="411"/>
      <c r="F7" s="169"/>
      <c r="G7" s="27"/>
    </row>
    <row r="8" spans="2:12" ht="31.5" customHeight="1" x14ac:dyDescent="0.25">
      <c r="B8" s="224"/>
      <c r="C8" s="12" t="s">
        <v>475</v>
      </c>
      <c r="D8" s="410"/>
      <c r="E8" s="411"/>
      <c r="F8" s="412" t="s">
        <v>8</v>
      </c>
      <c r="G8" s="412"/>
      <c r="H8" s="412"/>
      <c r="I8" s="412"/>
    </row>
    <row r="9" spans="2:12" ht="31.5" customHeight="1" x14ac:dyDescent="0.25">
      <c r="B9" s="224"/>
      <c r="C9" s="12" t="s">
        <v>2</v>
      </c>
      <c r="D9" s="410"/>
      <c r="E9" s="411"/>
      <c r="F9" s="412"/>
      <c r="G9" s="412"/>
      <c r="H9" s="412"/>
      <c r="I9" s="412"/>
    </row>
    <row r="10" spans="2:12" ht="31.5" customHeight="1" thickBot="1" x14ac:dyDescent="0.3">
      <c r="B10" s="224"/>
      <c r="C10" s="168" t="s">
        <v>1</v>
      </c>
      <c r="D10" s="410"/>
      <c r="E10" s="411"/>
      <c r="F10" s="412"/>
      <c r="G10" s="412"/>
      <c r="H10" s="412"/>
      <c r="I10" s="412"/>
    </row>
    <row r="11" spans="2:12" ht="108" customHeight="1" thickBot="1" x14ac:dyDescent="0.3">
      <c r="B11" s="224"/>
      <c r="C11" s="236" t="s">
        <v>565</v>
      </c>
      <c r="D11" s="405"/>
      <c r="E11" s="406"/>
      <c r="F11" s="166"/>
    </row>
    <row r="12" spans="2:12" x14ac:dyDescent="0.3">
      <c r="B12" s="224"/>
      <c r="C12" s="163"/>
      <c r="E12" s="166"/>
      <c r="F12" s="166"/>
    </row>
    <row r="13" spans="2:12" ht="26.25" x14ac:dyDescent="0.4">
      <c r="B13" s="224"/>
      <c r="C13" s="230" t="s">
        <v>578</v>
      </c>
    </row>
    <row r="14" spans="2:12" ht="26.25" x14ac:dyDescent="0.4">
      <c r="B14" s="224"/>
      <c r="C14" s="407" t="s">
        <v>478</v>
      </c>
      <c r="D14" s="407"/>
      <c r="E14" s="407"/>
      <c r="F14" s="407"/>
      <c r="G14" s="407"/>
      <c r="H14" s="407"/>
      <c r="I14" s="407"/>
      <c r="J14" s="407"/>
    </row>
    <row r="15" spans="2:12" ht="30" customHeight="1" x14ac:dyDescent="0.4">
      <c r="B15" s="224"/>
      <c r="C15" s="404" t="s">
        <v>479</v>
      </c>
      <c r="D15" s="404"/>
      <c r="E15" s="404"/>
      <c r="F15" s="404"/>
      <c r="G15" s="404"/>
      <c r="H15" s="404"/>
      <c r="I15" s="404"/>
      <c r="J15" s="404"/>
      <c r="K15" s="23"/>
      <c r="L15" s="23"/>
    </row>
    <row r="16" spans="2:12" ht="26.25" x14ac:dyDescent="0.4">
      <c r="B16" s="224"/>
      <c r="C16" s="407" t="s">
        <v>567</v>
      </c>
      <c r="D16" s="407"/>
      <c r="E16" s="407"/>
      <c r="F16" s="407"/>
      <c r="G16" s="407"/>
      <c r="H16" s="407"/>
      <c r="I16" s="407"/>
      <c r="J16" s="407"/>
      <c r="K16" s="23"/>
      <c r="L16" s="23"/>
    </row>
    <row r="17" spans="2:26" ht="26.25" x14ac:dyDescent="0.4">
      <c r="B17" s="224"/>
      <c r="C17" s="407" t="s">
        <v>568</v>
      </c>
      <c r="D17" s="407"/>
      <c r="E17" s="407"/>
      <c r="F17" s="407"/>
      <c r="G17" s="407"/>
      <c r="H17" s="407"/>
      <c r="I17" s="407"/>
      <c r="J17" s="407"/>
      <c r="K17" s="23"/>
      <c r="L17" s="23"/>
    </row>
    <row r="18" spans="2:26" ht="52.5" customHeight="1" x14ac:dyDescent="0.4">
      <c r="B18" s="224"/>
      <c r="C18" s="404" t="s">
        <v>566</v>
      </c>
      <c r="D18" s="404"/>
      <c r="E18" s="404"/>
      <c r="F18" s="404"/>
      <c r="G18" s="404"/>
      <c r="H18" s="404"/>
      <c r="I18" s="404"/>
      <c r="J18" s="404"/>
      <c r="V18" s="184"/>
    </row>
    <row r="19" spans="2:26" ht="26.25" x14ac:dyDescent="0.4">
      <c r="C19" s="23"/>
      <c r="D19" s="23"/>
      <c r="E19" s="23"/>
      <c r="F19" s="23"/>
      <c r="G19" s="23"/>
      <c r="H19" s="23"/>
      <c r="I19" s="23"/>
      <c r="J19" s="23"/>
    </row>
    <row r="21" spans="2:26" ht="18" customHeight="1" x14ac:dyDescent="0.25">
      <c r="C21" s="377" t="s">
        <v>5</v>
      </c>
      <c r="D21" s="388" t="s">
        <v>446</v>
      </c>
      <c r="E21" s="378" t="s">
        <v>9</v>
      </c>
      <c r="F21" s="379"/>
      <c r="G21" s="379"/>
      <c r="H21" s="379"/>
      <c r="I21" s="379"/>
      <c r="J21" s="380"/>
      <c r="K21" s="381" t="s">
        <v>55</v>
      </c>
      <c r="L21" s="381" t="s">
        <v>56</v>
      </c>
      <c r="M21" s="377" t="s">
        <v>545</v>
      </c>
      <c r="N21" s="377"/>
      <c r="O21" s="377"/>
      <c r="P21" s="377"/>
      <c r="Q21" s="377"/>
      <c r="R21" s="377"/>
      <c r="S21" s="377"/>
      <c r="T21" s="426" t="s">
        <v>531</v>
      </c>
      <c r="U21" s="426"/>
      <c r="V21" s="426"/>
      <c r="W21" s="426"/>
      <c r="X21" s="426"/>
      <c r="Y21" s="426"/>
    </row>
    <row r="22" spans="2:26" ht="18" customHeight="1" x14ac:dyDescent="0.25">
      <c r="C22" s="377"/>
      <c r="D22" s="388"/>
      <c r="E22" s="378" t="s">
        <v>11</v>
      </c>
      <c r="F22" s="379"/>
      <c r="G22" s="379"/>
      <c r="H22" s="380"/>
      <c r="I22" s="388" t="s">
        <v>4</v>
      </c>
      <c r="J22" s="388"/>
      <c r="K22" s="382"/>
      <c r="L22" s="382"/>
      <c r="M22" s="377"/>
      <c r="N22" s="377"/>
      <c r="O22" s="377"/>
      <c r="P22" s="377"/>
      <c r="Q22" s="377"/>
      <c r="R22" s="377"/>
      <c r="S22" s="377"/>
      <c r="T22" s="426"/>
      <c r="U22" s="426"/>
      <c r="V22" s="426"/>
      <c r="W22" s="426"/>
      <c r="X22" s="426"/>
      <c r="Y22" s="426"/>
    </row>
    <row r="23" spans="2:26" ht="90" x14ac:dyDescent="0.25">
      <c r="C23" s="377"/>
      <c r="D23" s="388"/>
      <c r="E23" s="20" t="s">
        <v>539</v>
      </c>
      <c r="F23" s="20" t="s">
        <v>540</v>
      </c>
      <c r="G23" s="21" t="s">
        <v>542</v>
      </c>
      <c r="H23" s="21" t="s">
        <v>543</v>
      </c>
      <c r="I23" s="6" t="s">
        <v>541</v>
      </c>
      <c r="J23" s="6" t="s">
        <v>544</v>
      </c>
      <c r="K23" s="383"/>
      <c r="L23" s="383"/>
      <c r="M23" s="177" t="s">
        <v>532</v>
      </c>
      <c r="N23" s="177" t="s">
        <v>533</v>
      </c>
      <c r="O23" s="177" t="s">
        <v>534</v>
      </c>
      <c r="P23" s="177" t="s">
        <v>535</v>
      </c>
      <c r="Q23" s="177" t="s">
        <v>536</v>
      </c>
      <c r="R23" s="177" t="s">
        <v>537</v>
      </c>
      <c r="S23" s="178" t="s">
        <v>538</v>
      </c>
      <c r="T23" s="177" t="s">
        <v>532</v>
      </c>
      <c r="U23" s="177" t="s">
        <v>533</v>
      </c>
      <c r="V23" s="177" t="s">
        <v>534</v>
      </c>
      <c r="W23" s="177" t="s">
        <v>535</v>
      </c>
      <c r="X23" s="177" t="s">
        <v>536</v>
      </c>
      <c r="Y23" s="177" t="s">
        <v>537</v>
      </c>
      <c r="Z23" s="178" t="s">
        <v>538</v>
      </c>
    </row>
    <row r="24" spans="2:26" ht="26.25" x14ac:dyDescent="0.25">
      <c r="C24" s="164" t="s">
        <v>344</v>
      </c>
      <c r="D24" s="162"/>
      <c r="E24" s="4"/>
      <c r="F24" s="25"/>
      <c r="G24" s="25"/>
      <c r="H24" s="25"/>
      <c r="I24" s="25"/>
      <c r="J24" s="25"/>
      <c r="K24" s="25"/>
      <c r="L24" s="25"/>
      <c r="M24" s="25"/>
      <c r="N24" s="25"/>
      <c r="O24" s="25"/>
      <c r="P24" s="25"/>
      <c r="Q24" s="25"/>
      <c r="R24" s="25"/>
      <c r="S24" s="25"/>
      <c r="T24" s="179"/>
      <c r="U24" s="179"/>
      <c r="V24" s="179"/>
      <c r="W24" s="179"/>
      <c r="X24" s="179"/>
      <c r="Y24" s="179"/>
      <c r="Z24" s="179"/>
    </row>
    <row r="25" spans="2:26" ht="85.5" customHeight="1" x14ac:dyDescent="0.25">
      <c r="C25" s="222" t="s">
        <v>345</v>
      </c>
      <c r="D25" s="181" t="s">
        <v>271</v>
      </c>
      <c r="E25" s="25"/>
      <c r="F25" s="25"/>
      <c r="G25" s="25"/>
      <c r="H25" s="25"/>
      <c r="I25" s="25"/>
      <c r="J25" s="25"/>
      <c r="K25" s="25"/>
      <c r="L25" s="25"/>
      <c r="M25" s="183" t="str">
        <f>IF(AND(E25="",G25=""),"",IF(E25&gt;G25,(G25/E25)*100,IF(E25&lt;G25,(E25/G25)*100,IF((E25=G25),100))))</f>
        <v/>
      </c>
      <c r="N25" s="183" t="str">
        <f>IF(AND(E25="",I25=""),"",IF(E25&gt;I25,(I25/E25)*100,IF(E25&lt;I25,(E25/I25)*100,IF((E25=I25),100))))</f>
        <v/>
      </c>
      <c r="O25" s="183" t="str">
        <f>IF(AND(G25="",I25=""),"",IF(G25&gt;I25,(I25/G25)*100,IF(G25&lt;I25,(G25/I25)*100,IF((G25=I25),100))))</f>
        <v/>
      </c>
      <c r="P25" s="183" t="str">
        <f>IF(AND(F25="",H25=""),"",IF(F25="","",IF(F25&gt;H25,(H25/F25)*100,IF(F25&lt;H25,(F25/H25)*100,IF((F25=H25),100)))))</f>
        <v/>
      </c>
      <c r="Q25" s="183" t="str">
        <f t="shared" ref="Q25" si="0">IF(F25="","",IF(F25&gt;J25,(J25/F25)*100,IF(F25&lt;J25,(F25/J25)*100,IF((F25=J25),100))))</f>
        <v/>
      </c>
      <c r="R25" s="183" t="str">
        <f t="shared" ref="R25" si="1">IF(H25="","",IF(H25&gt;J25,(J25/H25)*100,IF(H25&lt;J25,(H25/J25)*100,IF((H25=J25),100))))</f>
        <v/>
      </c>
      <c r="S25" s="183" t="str">
        <f t="shared" ref="S25" si="2">IF(K25="","",+IF(K25&gt;L25,(L25/K25)*100,IF(K25&lt;L25,(K25/L25)*100,IF((K25=L25),100))))</f>
        <v/>
      </c>
      <c r="T25" s="225" t="str">
        <f t="shared" ref="T25" si="3">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 t="shared" ref="W25" si="4">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180" t="str">
        <f>IF(K25="","",IF(K25=L25,"El Indicador recalculado es igual al reportado ",IF(K25&gt;L25,"El Indicador recalculado tiene una diferencia Mayor en "&amp;K25-L25&amp;" según lo reportado",IF(K25&lt;L25,"El Indicador recalculado tiene una diferencia Menor de "&amp;L25-K25&amp;"  según lo reportado"))))</f>
        <v/>
      </c>
    </row>
    <row r="26" spans="2:26" ht="42" x14ac:dyDescent="0.25">
      <c r="C26" s="222" t="s">
        <v>301</v>
      </c>
      <c r="D26" s="181" t="s">
        <v>467</v>
      </c>
      <c r="E26" s="25"/>
      <c r="F26" s="25"/>
      <c r="G26" s="25"/>
      <c r="H26" s="25"/>
      <c r="I26" s="25"/>
      <c r="J26" s="25"/>
      <c r="K26" s="25"/>
      <c r="L26" s="25"/>
      <c r="M26" s="183" t="str">
        <f t="shared" ref="M26:M89" si="5">IF(E26="","",IF(E26&gt;G26,(G26/E26)*100,IF(E26&lt;G26,(E26/G26)*100,IF((E26=G26),100))))</f>
        <v/>
      </c>
      <c r="N26" s="183" t="str">
        <f t="shared" ref="N26:N89" si="6">IF(E26="","",IF(E26&gt;I26,(I26/E26)*100,IF(E26&lt;I26,(E26/I26)*100,IF((E26=I26),100))))</f>
        <v/>
      </c>
      <c r="O26" s="183" t="str">
        <f t="shared" ref="O26:O89" si="7">IF(G26="","",IF(G26&gt;I26,(I26/G26)*100,IF(G26&lt;I26,(G26/I26)*100,IF((G26=I26),100))))</f>
        <v/>
      </c>
      <c r="P26" s="183" t="str">
        <f t="shared" ref="P26:P89" si="8">IF(F26="","",IF(F26&gt;H26,(H26/F26)*100,IF(F26&lt;H26,(F26/H26)*100,IF((F26=H26),100))))</f>
        <v/>
      </c>
      <c r="Q26" s="183" t="str">
        <f t="shared" ref="Q26:Q89" si="9">IF(F26="","",IF(F26&gt;J26,(J26/F26)*100,IF(F26&lt;J26,(F26/J26)*100,IF((F26=J26),100))))</f>
        <v/>
      </c>
      <c r="R26" s="183" t="str">
        <f t="shared" ref="R26:R89" si="10">IF(H26="","",IF(H26&gt;J26,(J26/H26)*100,IF(H26&lt;J26,(H26/J26)*100,IF((H26=J26),100))))</f>
        <v/>
      </c>
      <c r="S26" s="183" t="str">
        <f t="shared" ref="S26:S89" si="11">IF(K26="","",+IF(K26&gt;L26,(L26/K26)*100,IF(K26&lt;L26,(K26/L26)*100,IF((K26=L26),100))))</f>
        <v/>
      </c>
      <c r="T26" s="225" t="str">
        <f t="shared" ref="T26:T89" si="12">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3">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4">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5">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7">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180" t="str">
        <f t="shared" ref="Z26:Z89" si="18">IF(K26="","",IF(K26=L26,"El Indicador recalculado es igual al reportado ",IF(K26&gt;L26,"El Indicador recalculado tiene una diferencia Mayor en "&amp;K26-L26&amp;" según lo reportado",IF(K26&lt;L26,"El Indicador recalculado tiene una diferencia Menor de "&amp;L26-K26&amp;"  según lo reportado"))))</f>
        <v/>
      </c>
    </row>
    <row r="27" spans="2:26" ht="81" customHeight="1" x14ac:dyDescent="0.25">
      <c r="C27" s="222" t="s">
        <v>463</v>
      </c>
      <c r="D27" s="181" t="s">
        <v>468</v>
      </c>
      <c r="E27" s="25"/>
      <c r="F27" s="25"/>
      <c r="G27" s="25"/>
      <c r="H27" s="25"/>
      <c r="I27" s="25"/>
      <c r="J27" s="25"/>
      <c r="K27" s="25"/>
      <c r="L27" s="25"/>
      <c r="M27" s="183" t="str">
        <f t="shared" si="5"/>
        <v/>
      </c>
      <c r="N27" s="183" t="str">
        <f t="shared" si="6"/>
        <v/>
      </c>
      <c r="O27" s="183" t="str">
        <f t="shared" si="7"/>
        <v/>
      </c>
      <c r="P27" s="183" t="str">
        <f t="shared" si="8"/>
        <v/>
      </c>
      <c r="Q27" s="183" t="str">
        <f t="shared" si="9"/>
        <v/>
      </c>
      <c r="R27" s="183" t="str">
        <f t="shared" si="10"/>
        <v/>
      </c>
      <c r="S27" s="183" t="str">
        <f t="shared" si="11"/>
        <v/>
      </c>
      <c r="T27" s="225" t="str">
        <f t="shared" si="12"/>
        <v/>
      </c>
      <c r="U27" s="225" t="str">
        <f t="shared" si="13"/>
        <v/>
      </c>
      <c r="V27" s="225" t="str">
        <f t="shared" si="14"/>
        <v/>
      </c>
      <c r="W27" s="225" t="str">
        <f t="shared" si="15"/>
        <v/>
      </c>
      <c r="X27" s="225" t="str">
        <f t="shared" si="16"/>
        <v/>
      </c>
      <c r="Y27" s="225" t="str">
        <f t="shared" si="17"/>
        <v/>
      </c>
      <c r="Z27" s="180" t="str">
        <f t="shared" si="18"/>
        <v/>
      </c>
    </row>
    <row r="28" spans="2:26" ht="51.75" customHeight="1" x14ac:dyDescent="0.25">
      <c r="C28" s="222" t="s">
        <v>519</v>
      </c>
      <c r="D28" s="181" t="s">
        <v>520</v>
      </c>
      <c r="E28" s="25"/>
      <c r="F28" s="25"/>
      <c r="G28" s="25"/>
      <c r="H28" s="25"/>
      <c r="I28" s="25"/>
      <c r="J28" s="25"/>
      <c r="K28" s="25"/>
      <c r="L28" s="25"/>
      <c r="M28" s="183" t="str">
        <f t="shared" si="5"/>
        <v/>
      </c>
      <c r="N28" s="183" t="str">
        <f t="shared" si="6"/>
        <v/>
      </c>
      <c r="O28" s="183" t="str">
        <f t="shared" si="7"/>
        <v/>
      </c>
      <c r="P28" s="183" t="str">
        <f t="shared" si="8"/>
        <v/>
      </c>
      <c r="Q28" s="183" t="str">
        <f t="shared" si="9"/>
        <v/>
      </c>
      <c r="R28" s="183" t="str">
        <f t="shared" si="10"/>
        <v/>
      </c>
      <c r="S28" s="183" t="str">
        <f t="shared" si="11"/>
        <v/>
      </c>
      <c r="T28" s="225" t="str">
        <f t="shared" si="12"/>
        <v/>
      </c>
      <c r="U28" s="225" t="str">
        <f t="shared" si="13"/>
        <v/>
      </c>
      <c r="V28" s="225" t="str">
        <f t="shared" si="14"/>
        <v/>
      </c>
      <c r="W28" s="225" t="str">
        <f t="shared" si="15"/>
        <v/>
      </c>
      <c r="X28" s="225" t="str">
        <f t="shared" si="16"/>
        <v/>
      </c>
      <c r="Y28" s="225" t="str">
        <f t="shared" si="17"/>
        <v/>
      </c>
      <c r="Z28" s="180" t="str">
        <f t="shared" si="18"/>
        <v/>
      </c>
    </row>
    <row r="29" spans="2:26" ht="63" x14ac:dyDescent="0.25">
      <c r="C29" s="222" t="s">
        <v>521</v>
      </c>
      <c r="D29" s="181" t="s">
        <v>522</v>
      </c>
      <c r="E29" s="25"/>
      <c r="F29" s="25"/>
      <c r="G29" s="25"/>
      <c r="H29" s="25"/>
      <c r="I29" s="25"/>
      <c r="J29" s="25"/>
      <c r="K29" s="25"/>
      <c r="L29" s="25"/>
      <c r="M29" s="183" t="str">
        <f t="shared" si="5"/>
        <v/>
      </c>
      <c r="N29" s="183" t="str">
        <f t="shared" si="6"/>
        <v/>
      </c>
      <c r="O29" s="183" t="str">
        <f t="shared" si="7"/>
        <v/>
      </c>
      <c r="P29" s="183" t="str">
        <f t="shared" si="8"/>
        <v/>
      </c>
      <c r="Q29" s="183" t="str">
        <f t="shared" si="9"/>
        <v/>
      </c>
      <c r="R29" s="183" t="str">
        <f t="shared" si="10"/>
        <v/>
      </c>
      <c r="S29" s="183" t="str">
        <f t="shared" si="11"/>
        <v/>
      </c>
      <c r="T29" s="225" t="str">
        <f t="shared" si="12"/>
        <v/>
      </c>
      <c r="U29" s="225" t="str">
        <f t="shared" si="13"/>
        <v/>
      </c>
      <c r="V29" s="225" t="str">
        <f t="shared" si="14"/>
        <v/>
      </c>
      <c r="W29" s="225" t="str">
        <f t="shared" si="15"/>
        <v/>
      </c>
      <c r="X29" s="225" t="str">
        <f t="shared" si="16"/>
        <v/>
      </c>
      <c r="Y29" s="225" t="str">
        <f t="shared" si="17"/>
        <v/>
      </c>
      <c r="Z29" s="180" t="str">
        <f t="shared" si="18"/>
        <v/>
      </c>
    </row>
    <row r="30" spans="2:26" ht="63" x14ac:dyDescent="0.25">
      <c r="C30" s="222" t="s">
        <v>464</v>
      </c>
      <c r="D30" s="181" t="s">
        <v>469</v>
      </c>
      <c r="E30" s="25"/>
      <c r="F30" s="25"/>
      <c r="G30" s="25"/>
      <c r="H30" s="25"/>
      <c r="I30" s="25"/>
      <c r="J30" s="25"/>
      <c r="K30" s="25"/>
      <c r="L30" s="25"/>
      <c r="M30" s="183" t="str">
        <f t="shared" si="5"/>
        <v/>
      </c>
      <c r="N30" s="183" t="str">
        <f t="shared" si="6"/>
        <v/>
      </c>
      <c r="O30" s="183" t="str">
        <f t="shared" si="7"/>
        <v/>
      </c>
      <c r="P30" s="183" t="str">
        <f t="shared" si="8"/>
        <v/>
      </c>
      <c r="Q30" s="183" t="str">
        <f t="shared" si="9"/>
        <v/>
      </c>
      <c r="R30" s="183" t="str">
        <f t="shared" si="10"/>
        <v/>
      </c>
      <c r="S30" s="183" t="str">
        <f t="shared" si="11"/>
        <v/>
      </c>
      <c r="T30" s="225" t="str">
        <f t="shared" si="12"/>
        <v/>
      </c>
      <c r="U30" s="225" t="str">
        <f t="shared" si="13"/>
        <v/>
      </c>
      <c r="V30" s="225" t="str">
        <f t="shared" si="14"/>
        <v/>
      </c>
      <c r="W30" s="225" t="str">
        <f t="shared" si="15"/>
        <v/>
      </c>
      <c r="X30" s="225" t="str">
        <f t="shared" si="16"/>
        <v/>
      </c>
      <c r="Y30" s="225" t="str">
        <f t="shared" si="17"/>
        <v/>
      </c>
      <c r="Z30" s="180" t="str">
        <f t="shared" si="18"/>
        <v/>
      </c>
    </row>
    <row r="31" spans="2:26" ht="42" x14ac:dyDescent="0.25">
      <c r="C31" s="222" t="s">
        <v>465</v>
      </c>
      <c r="D31" s="182" t="s">
        <v>466</v>
      </c>
      <c r="E31" s="25"/>
      <c r="F31" s="25"/>
      <c r="G31" s="25"/>
      <c r="H31" s="25"/>
      <c r="I31" s="25"/>
      <c r="J31" s="25"/>
      <c r="K31" s="25"/>
      <c r="L31" s="25"/>
      <c r="M31" s="183" t="str">
        <f t="shared" si="5"/>
        <v/>
      </c>
      <c r="N31" s="183" t="str">
        <f t="shared" si="6"/>
        <v/>
      </c>
      <c r="O31" s="183" t="str">
        <f t="shared" si="7"/>
        <v/>
      </c>
      <c r="P31" s="183" t="str">
        <f t="shared" si="8"/>
        <v/>
      </c>
      <c r="Q31" s="183" t="str">
        <f t="shared" si="9"/>
        <v/>
      </c>
      <c r="R31" s="183" t="str">
        <f t="shared" si="10"/>
        <v/>
      </c>
      <c r="S31" s="183" t="str">
        <f t="shared" si="11"/>
        <v/>
      </c>
      <c r="T31" s="225" t="str">
        <f t="shared" si="12"/>
        <v/>
      </c>
      <c r="U31" s="225" t="str">
        <f t="shared" si="13"/>
        <v/>
      </c>
      <c r="V31" s="225" t="str">
        <f t="shared" si="14"/>
        <v/>
      </c>
      <c r="W31" s="225" t="str">
        <f t="shared" si="15"/>
        <v/>
      </c>
      <c r="X31" s="225" t="str">
        <f t="shared" si="16"/>
        <v/>
      </c>
      <c r="Y31" s="225" t="str">
        <f t="shared" si="17"/>
        <v/>
      </c>
      <c r="Z31" s="180" t="str">
        <f t="shared" si="18"/>
        <v/>
      </c>
    </row>
    <row r="32" spans="2:26" ht="83.25" customHeight="1" x14ac:dyDescent="0.25">
      <c r="C32" s="222" t="s">
        <v>308</v>
      </c>
      <c r="D32" s="181" t="s">
        <v>470</v>
      </c>
      <c r="E32" s="25"/>
      <c r="F32" s="25"/>
      <c r="G32" s="25"/>
      <c r="H32" s="25"/>
      <c r="I32" s="25"/>
      <c r="J32" s="25"/>
      <c r="K32" s="25"/>
      <c r="L32" s="25"/>
      <c r="M32" s="183" t="str">
        <f t="shared" si="5"/>
        <v/>
      </c>
      <c r="N32" s="183" t="str">
        <f t="shared" si="6"/>
        <v/>
      </c>
      <c r="O32" s="183" t="str">
        <f t="shared" si="7"/>
        <v/>
      </c>
      <c r="P32" s="183" t="str">
        <f t="shared" si="8"/>
        <v/>
      </c>
      <c r="Q32" s="183" t="str">
        <f t="shared" si="9"/>
        <v/>
      </c>
      <c r="R32" s="183" t="str">
        <f t="shared" si="10"/>
        <v/>
      </c>
      <c r="S32" s="183" t="str">
        <f t="shared" si="11"/>
        <v/>
      </c>
      <c r="T32" s="225" t="str">
        <f t="shared" si="12"/>
        <v/>
      </c>
      <c r="U32" s="225" t="str">
        <f t="shared" si="13"/>
        <v/>
      </c>
      <c r="V32" s="225" t="str">
        <f t="shared" si="14"/>
        <v/>
      </c>
      <c r="W32" s="225" t="str">
        <f t="shared" si="15"/>
        <v/>
      </c>
      <c r="X32" s="225" t="str">
        <f t="shared" si="16"/>
        <v/>
      </c>
      <c r="Y32" s="225" t="str">
        <f t="shared" si="17"/>
        <v/>
      </c>
      <c r="Z32" s="180" t="str">
        <f t="shared" si="18"/>
        <v/>
      </c>
    </row>
    <row r="33" spans="3:26" ht="54.75" customHeight="1" x14ac:dyDescent="0.25">
      <c r="C33" s="222" t="s">
        <v>451</v>
      </c>
      <c r="D33" s="182" t="s">
        <v>285</v>
      </c>
      <c r="E33" s="25"/>
      <c r="F33" s="25"/>
      <c r="G33" s="25"/>
      <c r="H33" s="25"/>
      <c r="I33" s="25"/>
      <c r="J33" s="25"/>
      <c r="K33" s="25"/>
      <c r="L33" s="25"/>
      <c r="M33" s="183" t="str">
        <f t="shared" si="5"/>
        <v/>
      </c>
      <c r="N33" s="183" t="str">
        <f t="shared" si="6"/>
        <v/>
      </c>
      <c r="O33" s="183" t="str">
        <f t="shared" si="7"/>
        <v/>
      </c>
      <c r="P33" s="183" t="str">
        <f t="shared" si="8"/>
        <v/>
      </c>
      <c r="Q33" s="183" t="str">
        <f t="shared" si="9"/>
        <v/>
      </c>
      <c r="R33" s="183" t="str">
        <f t="shared" si="10"/>
        <v/>
      </c>
      <c r="S33" s="183" t="str">
        <f t="shared" si="11"/>
        <v/>
      </c>
      <c r="T33" s="225" t="str">
        <f t="shared" si="12"/>
        <v/>
      </c>
      <c r="U33" s="225" t="str">
        <f t="shared" si="13"/>
        <v/>
      </c>
      <c r="V33" s="225" t="str">
        <f t="shared" si="14"/>
        <v/>
      </c>
      <c r="W33" s="225" t="str">
        <f t="shared" si="15"/>
        <v/>
      </c>
      <c r="X33" s="225" t="str">
        <f t="shared" si="16"/>
        <v/>
      </c>
      <c r="Y33" s="225" t="str">
        <f t="shared" si="17"/>
        <v/>
      </c>
      <c r="Z33" s="180" t="str">
        <f t="shared" si="18"/>
        <v/>
      </c>
    </row>
    <row r="34" spans="3:26" ht="36" customHeight="1" x14ac:dyDescent="0.25">
      <c r="C34" s="171"/>
      <c r="D34" s="182"/>
      <c r="E34" s="25"/>
      <c r="F34" s="25"/>
      <c r="G34" s="25"/>
      <c r="H34" s="25"/>
      <c r="I34" s="25"/>
      <c r="J34" s="25"/>
      <c r="K34" s="25"/>
      <c r="L34" s="25"/>
      <c r="M34" s="183" t="str">
        <f t="shared" si="5"/>
        <v/>
      </c>
      <c r="N34" s="183" t="str">
        <f t="shared" si="6"/>
        <v/>
      </c>
      <c r="O34" s="183" t="str">
        <f t="shared" si="7"/>
        <v/>
      </c>
      <c r="P34" s="183" t="str">
        <f t="shared" si="8"/>
        <v/>
      </c>
      <c r="Q34" s="183" t="str">
        <f t="shared" si="9"/>
        <v/>
      </c>
      <c r="R34" s="183" t="str">
        <f t="shared" si="10"/>
        <v/>
      </c>
      <c r="S34" s="183" t="str">
        <f t="shared" si="11"/>
        <v/>
      </c>
      <c r="T34" s="225" t="str">
        <f t="shared" si="12"/>
        <v/>
      </c>
      <c r="U34" s="225" t="str">
        <f t="shared" si="13"/>
        <v/>
      </c>
      <c r="V34" s="225" t="str">
        <f t="shared" si="14"/>
        <v/>
      </c>
      <c r="W34" s="225" t="str">
        <f t="shared" si="15"/>
        <v/>
      </c>
      <c r="X34" s="225" t="str">
        <f t="shared" si="16"/>
        <v/>
      </c>
      <c r="Y34" s="225" t="str">
        <f t="shared" si="17"/>
        <v/>
      </c>
      <c r="Z34" s="180" t="str">
        <f t="shared" si="18"/>
        <v/>
      </c>
    </row>
    <row r="35" spans="3:26" ht="36" customHeight="1" x14ac:dyDescent="0.25">
      <c r="C35" s="171"/>
      <c r="D35" s="182"/>
      <c r="E35" s="25"/>
      <c r="F35" s="25"/>
      <c r="G35" s="25"/>
      <c r="H35" s="25"/>
      <c r="I35" s="25"/>
      <c r="J35" s="25"/>
      <c r="K35" s="25"/>
      <c r="L35" s="25"/>
      <c r="M35" s="183" t="str">
        <f t="shared" si="5"/>
        <v/>
      </c>
      <c r="N35" s="183" t="str">
        <f t="shared" si="6"/>
        <v/>
      </c>
      <c r="O35" s="183" t="str">
        <f t="shared" si="7"/>
        <v/>
      </c>
      <c r="P35" s="183" t="str">
        <f t="shared" si="8"/>
        <v/>
      </c>
      <c r="Q35" s="183" t="str">
        <f t="shared" si="9"/>
        <v/>
      </c>
      <c r="R35" s="183" t="str">
        <f t="shared" si="10"/>
        <v/>
      </c>
      <c r="S35" s="183" t="str">
        <f t="shared" si="11"/>
        <v/>
      </c>
      <c r="T35" s="225" t="str">
        <f t="shared" si="12"/>
        <v/>
      </c>
      <c r="U35" s="225" t="str">
        <f t="shared" si="13"/>
        <v/>
      </c>
      <c r="V35" s="225" t="str">
        <f t="shared" si="14"/>
        <v/>
      </c>
      <c r="W35" s="225" t="str">
        <f t="shared" si="15"/>
        <v/>
      </c>
      <c r="X35" s="225" t="str">
        <f t="shared" si="16"/>
        <v/>
      </c>
      <c r="Y35" s="225" t="str">
        <f t="shared" si="17"/>
        <v/>
      </c>
      <c r="Z35" s="180" t="str">
        <f t="shared" si="18"/>
        <v/>
      </c>
    </row>
    <row r="36" spans="3:26" ht="36" customHeight="1" x14ac:dyDescent="0.25">
      <c r="C36" s="171"/>
      <c r="D36" s="182"/>
      <c r="E36" s="25"/>
      <c r="F36" s="25"/>
      <c r="G36" s="25"/>
      <c r="H36" s="25"/>
      <c r="I36" s="25"/>
      <c r="J36" s="25"/>
      <c r="K36" s="25"/>
      <c r="L36" s="25"/>
      <c r="M36" s="183" t="str">
        <f t="shared" si="5"/>
        <v/>
      </c>
      <c r="N36" s="183" t="str">
        <f t="shared" si="6"/>
        <v/>
      </c>
      <c r="O36" s="183" t="str">
        <f t="shared" si="7"/>
        <v/>
      </c>
      <c r="P36" s="183" t="str">
        <f t="shared" si="8"/>
        <v/>
      </c>
      <c r="Q36" s="183" t="str">
        <f t="shared" si="9"/>
        <v/>
      </c>
      <c r="R36" s="183" t="str">
        <f t="shared" si="10"/>
        <v/>
      </c>
      <c r="S36" s="183" t="str">
        <f t="shared" si="11"/>
        <v/>
      </c>
      <c r="T36" s="225" t="str">
        <f t="shared" si="12"/>
        <v/>
      </c>
      <c r="U36" s="225" t="str">
        <f t="shared" si="13"/>
        <v/>
      </c>
      <c r="V36" s="225" t="str">
        <f t="shared" si="14"/>
        <v/>
      </c>
      <c r="W36" s="225" t="str">
        <f t="shared" si="15"/>
        <v/>
      </c>
      <c r="X36" s="225" t="str">
        <f t="shared" si="16"/>
        <v/>
      </c>
      <c r="Y36" s="225" t="str">
        <f t="shared" si="17"/>
        <v/>
      </c>
      <c r="Z36" s="180" t="str">
        <f t="shared" si="18"/>
        <v/>
      </c>
    </row>
    <row r="37" spans="3:26" ht="36" customHeight="1" x14ac:dyDescent="0.25">
      <c r="C37" s="171"/>
      <c r="D37" s="182"/>
      <c r="E37" s="25"/>
      <c r="F37" s="25"/>
      <c r="G37" s="25"/>
      <c r="H37" s="25"/>
      <c r="I37" s="25"/>
      <c r="J37" s="25"/>
      <c r="K37" s="25"/>
      <c r="L37" s="25"/>
      <c r="M37" s="183" t="str">
        <f t="shared" si="5"/>
        <v/>
      </c>
      <c r="N37" s="183" t="str">
        <f t="shared" si="6"/>
        <v/>
      </c>
      <c r="O37" s="183" t="str">
        <f t="shared" si="7"/>
        <v/>
      </c>
      <c r="P37" s="183" t="str">
        <f t="shared" si="8"/>
        <v/>
      </c>
      <c r="Q37" s="183" t="str">
        <f t="shared" si="9"/>
        <v/>
      </c>
      <c r="R37" s="183" t="str">
        <f t="shared" si="10"/>
        <v/>
      </c>
      <c r="S37" s="183" t="str">
        <f t="shared" si="11"/>
        <v/>
      </c>
      <c r="T37" s="225" t="str">
        <f t="shared" si="12"/>
        <v/>
      </c>
      <c r="U37" s="225" t="str">
        <f t="shared" si="13"/>
        <v/>
      </c>
      <c r="V37" s="225" t="str">
        <f t="shared" si="14"/>
        <v/>
      </c>
      <c r="W37" s="225" t="str">
        <f t="shared" si="15"/>
        <v/>
      </c>
      <c r="X37" s="225" t="str">
        <f t="shared" si="16"/>
        <v/>
      </c>
      <c r="Y37" s="225" t="str">
        <f t="shared" si="17"/>
        <v/>
      </c>
      <c r="Z37" s="180" t="str">
        <f t="shared" si="18"/>
        <v/>
      </c>
    </row>
    <row r="38" spans="3:26" ht="52.5" x14ac:dyDescent="0.25">
      <c r="C38" s="173" t="s">
        <v>489</v>
      </c>
      <c r="D38" s="261"/>
      <c r="E38" s="25"/>
      <c r="F38" s="25"/>
      <c r="G38" s="25"/>
      <c r="H38" s="25"/>
      <c r="I38" s="25"/>
      <c r="J38" s="25"/>
      <c r="K38" s="25"/>
      <c r="L38" s="25"/>
      <c r="M38" s="183" t="str">
        <f t="shared" si="5"/>
        <v/>
      </c>
      <c r="N38" s="183" t="str">
        <f t="shared" si="6"/>
        <v/>
      </c>
      <c r="O38" s="183" t="str">
        <f t="shared" si="7"/>
        <v/>
      </c>
      <c r="P38" s="183" t="str">
        <f t="shared" si="8"/>
        <v/>
      </c>
      <c r="Q38" s="183" t="str">
        <f t="shared" si="9"/>
        <v/>
      </c>
      <c r="R38" s="183" t="str">
        <f t="shared" si="10"/>
        <v/>
      </c>
      <c r="S38" s="183" t="str">
        <f t="shared" si="11"/>
        <v/>
      </c>
      <c r="T38" s="225" t="str">
        <f t="shared" si="12"/>
        <v/>
      </c>
      <c r="U38" s="225" t="str">
        <f t="shared" si="13"/>
        <v/>
      </c>
      <c r="V38" s="225" t="str">
        <f t="shared" si="14"/>
        <v/>
      </c>
      <c r="W38" s="225" t="str">
        <f t="shared" si="15"/>
        <v/>
      </c>
      <c r="X38" s="225" t="str">
        <f t="shared" si="16"/>
        <v/>
      </c>
      <c r="Y38" s="225" t="str">
        <f t="shared" si="17"/>
        <v/>
      </c>
      <c r="Z38" s="180" t="str">
        <f t="shared" si="18"/>
        <v/>
      </c>
    </row>
    <row r="39" spans="3:26" ht="42" x14ac:dyDescent="0.25">
      <c r="C39" s="223" t="s">
        <v>490</v>
      </c>
      <c r="D39" s="182" t="s">
        <v>491</v>
      </c>
      <c r="E39" s="25"/>
      <c r="F39" s="25"/>
      <c r="G39" s="25"/>
      <c r="H39" s="25"/>
      <c r="I39" s="25"/>
      <c r="J39" s="25"/>
      <c r="K39" s="25"/>
      <c r="L39" s="25"/>
      <c r="M39" s="183" t="str">
        <f t="shared" si="5"/>
        <v/>
      </c>
      <c r="N39" s="183" t="str">
        <f t="shared" si="6"/>
        <v/>
      </c>
      <c r="O39" s="183" t="str">
        <f t="shared" si="7"/>
        <v/>
      </c>
      <c r="P39" s="183" t="str">
        <f t="shared" si="8"/>
        <v/>
      </c>
      <c r="Q39" s="183" t="str">
        <f t="shared" si="9"/>
        <v/>
      </c>
      <c r="R39" s="183" t="str">
        <f t="shared" si="10"/>
        <v/>
      </c>
      <c r="S39" s="183" t="str">
        <f t="shared" si="11"/>
        <v/>
      </c>
      <c r="T39" s="225" t="str">
        <f t="shared" si="12"/>
        <v/>
      </c>
      <c r="U39" s="225" t="str">
        <f t="shared" si="13"/>
        <v/>
      </c>
      <c r="V39" s="225" t="str">
        <f t="shared" si="14"/>
        <v/>
      </c>
      <c r="W39" s="225" t="str">
        <f t="shared" si="15"/>
        <v/>
      </c>
      <c r="X39" s="225" t="str">
        <f t="shared" si="16"/>
        <v/>
      </c>
      <c r="Y39" s="225" t="str">
        <f t="shared" si="17"/>
        <v/>
      </c>
      <c r="Z39" s="180" t="str">
        <f t="shared" si="18"/>
        <v/>
      </c>
    </row>
    <row r="40" spans="3:26" ht="80.25" customHeight="1" x14ac:dyDescent="0.25">
      <c r="C40" s="222" t="s">
        <v>513</v>
      </c>
      <c r="D40" s="181" t="s">
        <v>512</v>
      </c>
      <c r="E40" s="25"/>
      <c r="F40" s="25"/>
      <c r="G40" s="25"/>
      <c r="H40" s="25"/>
      <c r="I40" s="25"/>
      <c r="J40" s="25"/>
      <c r="K40" s="25"/>
      <c r="L40" s="25"/>
      <c r="M40" s="183" t="str">
        <f t="shared" si="5"/>
        <v/>
      </c>
      <c r="N40" s="183" t="str">
        <f t="shared" si="6"/>
        <v/>
      </c>
      <c r="O40" s="183" t="str">
        <f t="shared" si="7"/>
        <v/>
      </c>
      <c r="P40" s="183" t="str">
        <f t="shared" si="8"/>
        <v/>
      </c>
      <c r="Q40" s="183" t="str">
        <f t="shared" si="9"/>
        <v/>
      </c>
      <c r="R40" s="183" t="str">
        <f t="shared" si="10"/>
        <v/>
      </c>
      <c r="S40" s="183" t="str">
        <f t="shared" si="11"/>
        <v/>
      </c>
      <c r="T40" s="225" t="str">
        <f t="shared" si="12"/>
        <v/>
      </c>
      <c r="U40" s="225" t="str">
        <f t="shared" si="13"/>
        <v/>
      </c>
      <c r="V40" s="225" t="str">
        <f t="shared" si="14"/>
        <v/>
      </c>
      <c r="W40" s="225" t="str">
        <f t="shared" si="15"/>
        <v/>
      </c>
      <c r="X40" s="225" t="str">
        <f t="shared" si="16"/>
        <v/>
      </c>
      <c r="Y40" s="225" t="str">
        <f t="shared" si="17"/>
        <v/>
      </c>
      <c r="Z40" s="180" t="str">
        <f t="shared" si="18"/>
        <v/>
      </c>
    </row>
    <row r="41" spans="3:26" ht="78.75" customHeight="1" x14ac:dyDescent="0.25">
      <c r="C41" s="222" t="s">
        <v>492</v>
      </c>
      <c r="D41" s="181" t="s">
        <v>514</v>
      </c>
      <c r="E41" s="25"/>
      <c r="F41" s="25"/>
      <c r="G41" s="25"/>
      <c r="H41" s="25"/>
      <c r="I41" s="25"/>
      <c r="J41" s="25"/>
      <c r="K41" s="25"/>
      <c r="L41" s="25"/>
      <c r="M41" s="183" t="str">
        <f t="shared" si="5"/>
        <v/>
      </c>
      <c r="N41" s="183" t="str">
        <f t="shared" si="6"/>
        <v/>
      </c>
      <c r="O41" s="183" t="str">
        <f t="shared" si="7"/>
        <v/>
      </c>
      <c r="P41" s="183" t="str">
        <f t="shared" si="8"/>
        <v/>
      </c>
      <c r="Q41" s="183" t="str">
        <f t="shared" si="9"/>
        <v/>
      </c>
      <c r="R41" s="183" t="str">
        <f t="shared" si="10"/>
        <v/>
      </c>
      <c r="S41" s="183" t="str">
        <f t="shared" si="11"/>
        <v/>
      </c>
      <c r="T41" s="225" t="str">
        <f t="shared" si="12"/>
        <v/>
      </c>
      <c r="U41" s="225" t="str">
        <f t="shared" si="13"/>
        <v/>
      </c>
      <c r="V41" s="225" t="str">
        <f t="shared" si="14"/>
        <v/>
      </c>
      <c r="W41" s="225" t="str">
        <f t="shared" si="15"/>
        <v/>
      </c>
      <c r="X41" s="225" t="str">
        <f t="shared" si="16"/>
        <v/>
      </c>
      <c r="Y41" s="225" t="str">
        <f t="shared" si="17"/>
        <v/>
      </c>
      <c r="Z41" s="180" t="str">
        <f t="shared" si="18"/>
        <v/>
      </c>
    </row>
    <row r="42" spans="3:26" ht="76.5" customHeight="1" x14ac:dyDescent="0.25">
      <c r="C42" s="222" t="s">
        <v>493</v>
      </c>
      <c r="D42" s="181" t="s">
        <v>515</v>
      </c>
      <c r="E42" s="25"/>
      <c r="F42" s="25"/>
      <c r="G42" s="25"/>
      <c r="H42" s="25"/>
      <c r="I42" s="25"/>
      <c r="J42" s="25"/>
      <c r="K42" s="25"/>
      <c r="L42" s="25"/>
      <c r="M42" s="183" t="str">
        <f t="shared" si="5"/>
        <v/>
      </c>
      <c r="N42" s="183" t="str">
        <f t="shared" si="6"/>
        <v/>
      </c>
      <c r="O42" s="183" t="str">
        <f t="shared" si="7"/>
        <v/>
      </c>
      <c r="P42" s="183" t="str">
        <f t="shared" si="8"/>
        <v/>
      </c>
      <c r="Q42" s="183" t="str">
        <f t="shared" si="9"/>
        <v/>
      </c>
      <c r="R42" s="183" t="str">
        <f t="shared" si="10"/>
        <v/>
      </c>
      <c r="S42" s="183" t="str">
        <f t="shared" si="11"/>
        <v/>
      </c>
      <c r="T42" s="225" t="str">
        <f t="shared" si="12"/>
        <v/>
      </c>
      <c r="U42" s="225" t="str">
        <f t="shared" si="13"/>
        <v/>
      </c>
      <c r="V42" s="225" t="str">
        <f t="shared" si="14"/>
        <v/>
      </c>
      <c r="W42" s="225" t="str">
        <f t="shared" si="15"/>
        <v/>
      </c>
      <c r="X42" s="225" t="str">
        <f t="shared" si="16"/>
        <v/>
      </c>
      <c r="Y42" s="225" t="str">
        <f t="shared" si="17"/>
        <v/>
      </c>
      <c r="Z42" s="180" t="str">
        <f t="shared" si="18"/>
        <v/>
      </c>
    </row>
    <row r="43" spans="3:26" ht="78" customHeight="1" x14ac:dyDescent="0.25">
      <c r="C43" s="222" t="s">
        <v>494</v>
      </c>
      <c r="D43" s="181" t="s">
        <v>498</v>
      </c>
      <c r="E43" s="25"/>
      <c r="F43" s="25"/>
      <c r="G43" s="25"/>
      <c r="H43" s="25"/>
      <c r="I43" s="25"/>
      <c r="J43" s="25"/>
      <c r="K43" s="25"/>
      <c r="L43" s="25"/>
      <c r="M43" s="183" t="str">
        <f t="shared" si="5"/>
        <v/>
      </c>
      <c r="N43" s="183" t="str">
        <f t="shared" si="6"/>
        <v/>
      </c>
      <c r="O43" s="183" t="str">
        <f t="shared" si="7"/>
        <v/>
      </c>
      <c r="P43" s="183" t="str">
        <f t="shared" si="8"/>
        <v/>
      </c>
      <c r="Q43" s="183" t="str">
        <f t="shared" si="9"/>
        <v/>
      </c>
      <c r="R43" s="183" t="str">
        <f t="shared" si="10"/>
        <v/>
      </c>
      <c r="S43" s="183" t="str">
        <f t="shared" si="11"/>
        <v/>
      </c>
      <c r="T43" s="225" t="str">
        <f t="shared" si="12"/>
        <v/>
      </c>
      <c r="U43" s="225" t="str">
        <f t="shared" si="13"/>
        <v/>
      </c>
      <c r="V43" s="225" t="str">
        <f t="shared" si="14"/>
        <v/>
      </c>
      <c r="W43" s="225" t="str">
        <f t="shared" si="15"/>
        <v/>
      </c>
      <c r="X43" s="225" t="str">
        <f t="shared" si="16"/>
        <v/>
      </c>
      <c r="Y43" s="225" t="str">
        <f t="shared" si="17"/>
        <v/>
      </c>
      <c r="Z43" s="180" t="str">
        <f t="shared" si="18"/>
        <v/>
      </c>
    </row>
    <row r="44" spans="3:26" ht="75" x14ac:dyDescent="0.25">
      <c r="C44" s="222" t="s">
        <v>447</v>
      </c>
      <c r="D44" s="181" t="s">
        <v>499</v>
      </c>
      <c r="E44" s="25"/>
      <c r="F44" s="25"/>
      <c r="G44" s="25"/>
      <c r="H44" s="25"/>
      <c r="I44" s="25"/>
      <c r="J44" s="25"/>
      <c r="K44" s="25"/>
      <c r="L44" s="25"/>
      <c r="M44" s="183" t="str">
        <f t="shared" si="5"/>
        <v/>
      </c>
      <c r="N44" s="183" t="str">
        <f t="shared" si="6"/>
        <v/>
      </c>
      <c r="O44" s="183" t="str">
        <f t="shared" si="7"/>
        <v/>
      </c>
      <c r="P44" s="183" t="str">
        <f t="shared" si="8"/>
        <v/>
      </c>
      <c r="Q44" s="183" t="str">
        <f t="shared" si="9"/>
        <v/>
      </c>
      <c r="R44" s="183" t="str">
        <f t="shared" si="10"/>
        <v/>
      </c>
      <c r="S44" s="183" t="str">
        <f t="shared" si="11"/>
        <v/>
      </c>
      <c r="T44" s="225" t="str">
        <f t="shared" si="12"/>
        <v/>
      </c>
      <c r="U44" s="225" t="str">
        <f t="shared" si="13"/>
        <v/>
      </c>
      <c r="V44" s="225" t="str">
        <f t="shared" si="14"/>
        <v/>
      </c>
      <c r="W44" s="225" t="str">
        <f t="shared" si="15"/>
        <v/>
      </c>
      <c r="X44" s="225" t="str">
        <f t="shared" si="16"/>
        <v/>
      </c>
      <c r="Y44" s="225" t="str">
        <f t="shared" si="17"/>
        <v/>
      </c>
      <c r="Z44" s="180" t="str">
        <f t="shared" si="18"/>
        <v/>
      </c>
    </row>
    <row r="45" spans="3:26" ht="42" x14ac:dyDescent="0.25">
      <c r="C45" s="222" t="s">
        <v>448</v>
      </c>
      <c r="D45" s="181" t="s">
        <v>500</v>
      </c>
      <c r="E45" s="25"/>
      <c r="F45" s="25"/>
      <c r="G45" s="25"/>
      <c r="H45" s="25"/>
      <c r="I45" s="25"/>
      <c r="J45" s="25"/>
      <c r="K45" s="25"/>
      <c r="L45" s="25"/>
      <c r="M45" s="183" t="str">
        <f t="shared" si="5"/>
        <v/>
      </c>
      <c r="N45" s="183" t="str">
        <f t="shared" si="6"/>
        <v/>
      </c>
      <c r="O45" s="183" t="str">
        <f t="shared" si="7"/>
        <v/>
      </c>
      <c r="P45" s="183" t="str">
        <f t="shared" si="8"/>
        <v/>
      </c>
      <c r="Q45" s="183" t="str">
        <f t="shared" si="9"/>
        <v/>
      </c>
      <c r="R45" s="183" t="str">
        <f t="shared" si="10"/>
        <v/>
      </c>
      <c r="S45" s="183" t="str">
        <f t="shared" si="11"/>
        <v/>
      </c>
      <c r="T45" s="225" t="str">
        <f t="shared" si="12"/>
        <v/>
      </c>
      <c r="U45" s="225" t="str">
        <f t="shared" si="13"/>
        <v/>
      </c>
      <c r="V45" s="225" t="str">
        <f t="shared" si="14"/>
        <v/>
      </c>
      <c r="W45" s="225" t="str">
        <f t="shared" si="15"/>
        <v/>
      </c>
      <c r="X45" s="225" t="str">
        <f t="shared" si="16"/>
        <v/>
      </c>
      <c r="Y45" s="225" t="str">
        <f t="shared" si="17"/>
        <v/>
      </c>
      <c r="Z45" s="180" t="str">
        <f t="shared" si="18"/>
        <v/>
      </c>
    </row>
    <row r="46" spans="3:26" ht="42" x14ac:dyDescent="0.25">
      <c r="C46" s="222" t="s">
        <v>449</v>
      </c>
      <c r="D46" s="181" t="s">
        <v>501</v>
      </c>
      <c r="E46" s="25"/>
      <c r="F46" s="25"/>
      <c r="G46" s="25"/>
      <c r="H46" s="25"/>
      <c r="I46" s="25"/>
      <c r="J46" s="25"/>
      <c r="K46" s="25"/>
      <c r="L46" s="25"/>
      <c r="M46" s="183" t="str">
        <f t="shared" si="5"/>
        <v/>
      </c>
      <c r="N46" s="183" t="str">
        <f t="shared" si="6"/>
        <v/>
      </c>
      <c r="O46" s="183" t="str">
        <f t="shared" si="7"/>
        <v/>
      </c>
      <c r="P46" s="183" t="str">
        <f t="shared" si="8"/>
        <v/>
      </c>
      <c r="Q46" s="183" t="str">
        <f t="shared" si="9"/>
        <v/>
      </c>
      <c r="R46" s="183" t="str">
        <f t="shared" si="10"/>
        <v/>
      </c>
      <c r="S46" s="183" t="str">
        <f t="shared" si="11"/>
        <v/>
      </c>
      <c r="T46" s="225" t="str">
        <f t="shared" si="12"/>
        <v/>
      </c>
      <c r="U46" s="225" t="str">
        <f t="shared" si="13"/>
        <v/>
      </c>
      <c r="V46" s="225" t="str">
        <f t="shared" si="14"/>
        <v/>
      </c>
      <c r="W46" s="225" t="str">
        <f t="shared" si="15"/>
        <v/>
      </c>
      <c r="X46" s="225" t="str">
        <f t="shared" si="16"/>
        <v/>
      </c>
      <c r="Y46" s="225" t="str">
        <f t="shared" si="17"/>
        <v/>
      </c>
      <c r="Z46" s="180" t="str">
        <f t="shared" si="18"/>
        <v/>
      </c>
    </row>
    <row r="47" spans="3:26" ht="42" x14ac:dyDescent="0.25">
      <c r="C47" s="222" t="s">
        <v>450</v>
      </c>
      <c r="D47" s="181" t="s">
        <v>502</v>
      </c>
      <c r="E47" s="25"/>
      <c r="F47" s="25"/>
      <c r="G47" s="25"/>
      <c r="H47" s="25"/>
      <c r="I47" s="25"/>
      <c r="J47" s="25"/>
      <c r="K47" s="25"/>
      <c r="L47" s="25"/>
      <c r="M47" s="183" t="str">
        <f t="shared" si="5"/>
        <v/>
      </c>
      <c r="N47" s="183" t="str">
        <f t="shared" si="6"/>
        <v/>
      </c>
      <c r="O47" s="183" t="str">
        <f t="shared" si="7"/>
        <v/>
      </c>
      <c r="P47" s="183" t="str">
        <f t="shared" si="8"/>
        <v/>
      </c>
      <c r="Q47" s="183" t="str">
        <f t="shared" si="9"/>
        <v/>
      </c>
      <c r="R47" s="183" t="str">
        <f t="shared" si="10"/>
        <v/>
      </c>
      <c r="S47" s="183" t="str">
        <f t="shared" si="11"/>
        <v/>
      </c>
      <c r="T47" s="225" t="str">
        <f t="shared" si="12"/>
        <v/>
      </c>
      <c r="U47" s="225" t="str">
        <f t="shared" si="13"/>
        <v/>
      </c>
      <c r="V47" s="225" t="str">
        <f t="shared" si="14"/>
        <v/>
      </c>
      <c r="W47" s="225" t="str">
        <f t="shared" si="15"/>
        <v/>
      </c>
      <c r="X47" s="225" t="str">
        <f t="shared" si="16"/>
        <v/>
      </c>
      <c r="Y47" s="225" t="str">
        <f t="shared" si="17"/>
        <v/>
      </c>
      <c r="Z47" s="180" t="str">
        <f t="shared" si="18"/>
        <v/>
      </c>
    </row>
    <row r="48" spans="3:26" ht="97.5" customHeight="1" x14ac:dyDescent="0.25">
      <c r="C48" s="222" t="s">
        <v>495</v>
      </c>
      <c r="D48" s="181" t="s">
        <v>516</v>
      </c>
      <c r="E48" s="25"/>
      <c r="F48" s="25"/>
      <c r="G48" s="25"/>
      <c r="H48" s="25"/>
      <c r="I48" s="25"/>
      <c r="J48" s="25"/>
      <c r="K48" s="25"/>
      <c r="L48" s="25"/>
      <c r="M48" s="183" t="str">
        <f t="shared" si="5"/>
        <v/>
      </c>
      <c r="N48" s="183" t="str">
        <f t="shared" si="6"/>
        <v/>
      </c>
      <c r="O48" s="183" t="str">
        <f t="shared" si="7"/>
        <v/>
      </c>
      <c r="P48" s="183" t="str">
        <f t="shared" si="8"/>
        <v/>
      </c>
      <c r="Q48" s="183" t="str">
        <f t="shared" si="9"/>
        <v/>
      </c>
      <c r="R48" s="183" t="str">
        <f t="shared" si="10"/>
        <v/>
      </c>
      <c r="S48" s="183" t="str">
        <f t="shared" si="11"/>
        <v/>
      </c>
      <c r="T48" s="225" t="str">
        <f t="shared" si="12"/>
        <v/>
      </c>
      <c r="U48" s="225" t="str">
        <f t="shared" si="13"/>
        <v/>
      </c>
      <c r="V48" s="225" t="str">
        <f t="shared" si="14"/>
        <v/>
      </c>
      <c r="W48" s="225" t="str">
        <f t="shared" si="15"/>
        <v/>
      </c>
      <c r="X48" s="225" t="str">
        <f t="shared" si="16"/>
        <v/>
      </c>
      <c r="Y48" s="225" t="str">
        <f t="shared" si="17"/>
        <v/>
      </c>
      <c r="Z48" s="180" t="str">
        <f t="shared" si="18"/>
        <v/>
      </c>
    </row>
    <row r="49" spans="3:26" ht="93.75" x14ac:dyDescent="0.25">
      <c r="C49" s="222" t="s">
        <v>496</v>
      </c>
      <c r="D49" s="181" t="s">
        <v>517</v>
      </c>
      <c r="E49" s="25"/>
      <c r="F49" s="25"/>
      <c r="G49" s="25"/>
      <c r="H49" s="25"/>
      <c r="I49" s="25"/>
      <c r="J49" s="25"/>
      <c r="K49" s="25"/>
      <c r="L49" s="25"/>
      <c r="M49" s="183" t="str">
        <f t="shared" si="5"/>
        <v/>
      </c>
      <c r="N49" s="183" t="str">
        <f t="shared" si="6"/>
        <v/>
      </c>
      <c r="O49" s="183" t="str">
        <f t="shared" si="7"/>
        <v/>
      </c>
      <c r="P49" s="183" t="str">
        <f t="shared" si="8"/>
        <v/>
      </c>
      <c r="Q49" s="183" t="str">
        <f t="shared" si="9"/>
        <v/>
      </c>
      <c r="R49" s="183" t="str">
        <f t="shared" si="10"/>
        <v/>
      </c>
      <c r="S49" s="183" t="str">
        <f t="shared" si="11"/>
        <v/>
      </c>
      <c r="T49" s="225" t="str">
        <f t="shared" si="12"/>
        <v/>
      </c>
      <c r="U49" s="225" t="str">
        <f t="shared" si="13"/>
        <v/>
      </c>
      <c r="V49" s="225" t="str">
        <f t="shared" si="14"/>
        <v/>
      </c>
      <c r="W49" s="225" t="str">
        <f t="shared" si="15"/>
        <v/>
      </c>
      <c r="X49" s="225" t="str">
        <f t="shared" si="16"/>
        <v/>
      </c>
      <c r="Y49" s="225" t="str">
        <f t="shared" si="17"/>
        <v/>
      </c>
      <c r="Z49" s="180" t="str">
        <f t="shared" si="18"/>
        <v/>
      </c>
    </row>
    <row r="50" spans="3:26" ht="93.75" x14ac:dyDescent="0.25">
      <c r="C50" s="222" t="s">
        <v>497</v>
      </c>
      <c r="D50" s="181" t="s">
        <v>518</v>
      </c>
      <c r="E50" s="25"/>
      <c r="F50" s="25"/>
      <c r="G50" s="25"/>
      <c r="H50" s="25"/>
      <c r="I50" s="25"/>
      <c r="J50" s="25"/>
      <c r="K50" s="25"/>
      <c r="L50" s="25"/>
      <c r="M50" s="183" t="str">
        <f t="shared" si="5"/>
        <v/>
      </c>
      <c r="N50" s="183" t="str">
        <f t="shared" si="6"/>
        <v/>
      </c>
      <c r="O50" s="183" t="str">
        <f t="shared" si="7"/>
        <v/>
      </c>
      <c r="P50" s="183" t="str">
        <f t="shared" si="8"/>
        <v/>
      </c>
      <c r="Q50" s="183" t="str">
        <f t="shared" si="9"/>
        <v/>
      </c>
      <c r="R50" s="183" t="str">
        <f t="shared" si="10"/>
        <v/>
      </c>
      <c r="S50" s="183" t="str">
        <f t="shared" si="11"/>
        <v/>
      </c>
      <c r="T50" s="225" t="str">
        <f t="shared" si="12"/>
        <v/>
      </c>
      <c r="U50" s="225" t="str">
        <f t="shared" si="13"/>
        <v/>
      </c>
      <c r="V50" s="225" t="str">
        <f t="shared" si="14"/>
        <v/>
      </c>
      <c r="W50" s="225" t="str">
        <f t="shared" si="15"/>
        <v/>
      </c>
      <c r="X50" s="225" t="str">
        <f t="shared" si="16"/>
        <v/>
      </c>
      <c r="Y50" s="225" t="str">
        <f t="shared" si="17"/>
        <v/>
      </c>
      <c r="Z50" s="180" t="str">
        <f t="shared" si="18"/>
        <v/>
      </c>
    </row>
    <row r="51" spans="3:26" ht="93.75" x14ac:dyDescent="0.25">
      <c r="C51" s="222" t="s">
        <v>507</v>
      </c>
      <c r="D51" s="181" t="s">
        <v>504</v>
      </c>
      <c r="E51" s="25"/>
      <c r="F51" s="25"/>
      <c r="G51" s="25"/>
      <c r="H51" s="25"/>
      <c r="I51" s="25"/>
      <c r="J51" s="25"/>
      <c r="K51" s="25"/>
      <c r="L51" s="25"/>
      <c r="M51" s="183" t="str">
        <f t="shared" si="5"/>
        <v/>
      </c>
      <c r="N51" s="183" t="str">
        <f t="shared" si="6"/>
        <v/>
      </c>
      <c r="O51" s="183" t="str">
        <f t="shared" si="7"/>
        <v/>
      </c>
      <c r="P51" s="183" t="str">
        <f t="shared" si="8"/>
        <v/>
      </c>
      <c r="Q51" s="183" t="str">
        <f t="shared" si="9"/>
        <v/>
      </c>
      <c r="R51" s="183" t="str">
        <f t="shared" si="10"/>
        <v/>
      </c>
      <c r="S51" s="183" t="str">
        <f t="shared" si="11"/>
        <v/>
      </c>
      <c r="T51" s="225" t="str">
        <f t="shared" si="12"/>
        <v/>
      </c>
      <c r="U51" s="225" t="str">
        <f t="shared" si="13"/>
        <v/>
      </c>
      <c r="V51" s="225" t="str">
        <f t="shared" si="14"/>
        <v/>
      </c>
      <c r="W51" s="225" t="str">
        <f t="shared" si="15"/>
        <v/>
      </c>
      <c r="X51" s="225" t="str">
        <f t="shared" si="16"/>
        <v/>
      </c>
      <c r="Y51" s="225" t="str">
        <f t="shared" si="17"/>
        <v/>
      </c>
      <c r="Z51" s="180" t="str">
        <f t="shared" si="18"/>
        <v/>
      </c>
    </row>
    <row r="52" spans="3:26" ht="93" customHeight="1" x14ac:dyDescent="0.25">
      <c r="C52" s="222" t="s">
        <v>508</v>
      </c>
      <c r="D52" s="181" t="s">
        <v>505</v>
      </c>
      <c r="E52" s="25"/>
      <c r="F52" s="25"/>
      <c r="G52" s="25"/>
      <c r="H52" s="25"/>
      <c r="I52" s="25"/>
      <c r="J52" s="25"/>
      <c r="K52" s="25"/>
      <c r="L52" s="25"/>
      <c r="M52" s="183" t="str">
        <f t="shared" si="5"/>
        <v/>
      </c>
      <c r="N52" s="183" t="str">
        <f t="shared" si="6"/>
        <v/>
      </c>
      <c r="O52" s="183" t="str">
        <f t="shared" si="7"/>
        <v/>
      </c>
      <c r="P52" s="183" t="str">
        <f t="shared" si="8"/>
        <v/>
      </c>
      <c r="Q52" s="183" t="str">
        <f t="shared" si="9"/>
        <v/>
      </c>
      <c r="R52" s="183" t="str">
        <f t="shared" si="10"/>
        <v/>
      </c>
      <c r="S52" s="183" t="str">
        <f t="shared" si="11"/>
        <v/>
      </c>
      <c r="T52" s="225" t="str">
        <f t="shared" si="12"/>
        <v/>
      </c>
      <c r="U52" s="225" t="str">
        <f t="shared" si="13"/>
        <v/>
      </c>
      <c r="V52" s="225" t="str">
        <f t="shared" si="14"/>
        <v/>
      </c>
      <c r="W52" s="225" t="str">
        <f t="shared" si="15"/>
        <v/>
      </c>
      <c r="X52" s="225" t="str">
        <f t="shared" si="16"/>
        <v/>
      </c>
      <c r="Y52" s="225" t="str">
        <f t="shared" si="17"/>
        <v/>
      </c>
      <c r="Z52" s="180" t="str">
        <f t="shared" si="18"/>
        <v/>
      </c>
    </row>
    <row r="53" spans="3:26" ht="99" customHeight="1" x14ac:dyDescent="0.25">
      <c r="C53" s="222" t="s">
        <v>509</v>
      </c>
      <c r="D53" s="181" t="s">
        <v>510</v>
      </c>
      <c r="E53" s="25"/>
      <c r="F53" s="25"/>
      <c r="G53" s="25"/>
      <c r="H53" s="25"/>
      <c r="I53" s="25"/>
      <c r="J53" s="25"/>
      <c r="K53" s="25"/>
      <c r="L53" s="25"/>
      <c r="M53" s="183" t="str">
        <f t="shared" si="5"/>
        <v/>
      </c>
      <c r="N53" s="183" t="str">
        <f t="shared" si="6"/>
        <v/>
      </c>
      <c r="O53" s="183" t="str">
        <f t="shared" si="7"/>
        <v/>
      </c>
      <c r="P53" s="183" t="str">
        <f t="shared" si="8"/>
        <v/>
      </c>
      <c r="Q53" s="183" t="str">
        <f t="shared" si="9"/>
        <v/>
      </c>
      <c r="R53" s="183" t="str">
        <f t="shared" si="10"/>
        <v/>
      </c>
      <c r="S53" s="183" t="str">
        <f t="shared" si="11"/>
        <v/>
      </c>
      <c r="T53" s="225" t="str">
        <f t="shared" si="12"/>
        <v/>
      </c>
      <c r="U53" s="225" t="str">
        <f t="shared" si="13"/>
        <v/>
      </c>
      <c r="V53" s="225" t="str">
        <f t="shared" si="14"/>
        <v/>
      </c>
      <c r="W53" s="225" t="str">
        <f t="shared" si="15"/>
        <v/>
      </c>
      <c r="X53" s="225" t="str">
        <f t="shared" si="16"/>
        <v/>
      </c>
      <c r="Y53" s="225" t="str">
        <f t="shared" si="17"/>
        <v/>
      </c>
      <c r="Z53" s="180" t="str">
        <f t="shared" si="18"/>
        <v/>
      </c>
    </row>
    <row r="54" spans="3:26" ht="97.5" customHeight="1" x14ac:dyDescent="0.25">
      <c r="C54" s="222" t="s">
        <v>511</v>
      </c>
      <c r="D54" s="181" t="s">
        <v>506</v>
      </c>
      <c r="E54" s="25"/>
      <c r="F54" s="25"/>
      <c r="G54" s="25"/>
      <c r="H54" s="25"/>
      <c r="I54" s="25"/>
      <c r="J54" s="25"/>
      <c r="K54" s="25"/>
      <c r="L54" s="25"/>
      <c r="M54" s="183" t="str">
        <f t="shared" si="5"/>
        <v/>
      </c>
      <c r="N54" s="183" t="str">
        <f t="shared" si="6"/>
        <v/>
      </c>
      <c r="O54" s="183" t="str">
        <f t="shared" si="7"/>
        <v/>
      </c>
      <c r="P54" s="183" t="str">
        <f t="shared" si="8"/>
        <v/>
      </c>
      <c r="Q54" s="183" t="str">
        <f t="shared" si="9"/>
        <v/>
      </c>
      <c r="R54" s="183" t="str">
        <f t="shared" si="10"/>
        <v/>
      </c>
      <c r="S54" s="183" t="str">
        <f t="shared" si="11"/>
        <v/>
      </c>
      <c r="T54" s="225" t="str">
        <f t="shared" si="12"/>
        <v/>
      </c>
      <c r="U54" s="225" t="str">
        <f t="shared" si="13"/>
        <v/>
      </c>
      <c r="V54" s="225" t="str">
        <f t="shared" si="14"/>
        <v/>
      </c>
      <c r="W54" s="225" t="str">
        <f t="shared" si="15"/>
        <v/>
      </c>
      <c r="X54" s="225" t="str">
        <f t="shared" si="16"/>
        <v/>
      </c>
      <c r="Y54" s="225" t="str">
        <f t="shared" si="17"/>
        <v/>
      </c>
      <c r="Z54" s="180" t="str">
        <f t="shared" si="18"/>
        <v/>
      </c>
    </row>
    <row r="55" spans="3:26" ht="58.5" customHeight="1" x14ac:dyDescent="0.25">
      <c r="C55" s="222" t="s">
        <v>451</v>
      </c>
      <c r="D55" s="182" t="s">
        <v>503</v>
      </c>
      <c r="E55" s="25"/>
      <c r="F55" s="25"/>
      <c r="G55" s="25"/>
      <c r="H55" s="25"/>
      <c r="I55" s="25"/>
      <c r="J55" s="25"/>
      <c r="K55" s="25"/>
      <c r="L55" s="25"/>
      <c r="M55" s="183" t="str">
        <f t="shared" si="5"/>
        <v/>
      </c>
      <c r="N55" s="183" t="str">
        <f t="shared" si="6"/>
        <v/>
      </c>
      <c r="O55" s="183" t="str">
        <f t="shared" si="7"/>
        <v/>
      </c>
      <c r="P55" s="183" t="str">
        <f t="shared" si="8"/>
        <v/>
      </c>
      <c r="Q55" s="183" t="str">
        <f t="shared" si="9"/>
        <v/>
      </c>
      <c r="R55" s="183" t="str">
        <f t="shared" si="10"/>
        <v/>
      </c>
      <c r="S55" s="183" t="str">
        <f t="shared" si="11"/>
        <v/>
      </c>
      <c r="T55" s="225" t="str">
        <f t="shared" si="12"/>
        <v/>
      </c>
      <c r="U55" s="225" t="str">
        <f t="shared" si="13"/>
        <v/>
      </c>
      <c r="V55" s="225" t="str">
        <f t="shared" si="14"/>
        <v/>
      </c>
      <c r="W55" s="225" t="str">
        <f t="shared" si="15"/>
        <v/>
      </c>
      <c r="X55" s="225" t="str">
        <f t="shared" si="16"/>
        <v/>
      </c>
      <c r="Y55" s="225" t="str">
        <f t="shared" si="17"/>
        <v/>
      </c>
      <c r="Z55" s="180" t="str">
        <f t="shared" si="18"/>
        <v/>
      </c>
    </row>
    <row r="56" spans="3:26" ht="39" customHeight="1" x14ac:dyDescent="0.25">
      <c r="C56" s="171"/>
      <c r="D56" s="228"/>
      <c r="E56" s="25"/>
      <c r="F56" s="25"/>
      <c r="G56" s="25"/>
      <c r="H56" s="25"/>
      <c r="I56" s="25"/>
      <c r="J56" s="25"/>
      <c r="K56" s="25"/>
      <c r="L56" s="25"/>
      <c r="M56" s="183" t="str">
        <f t="shared" si="5"/>
        <v/>
      </c>
      <c r="N56" s="183" t="str">
        <f t="shared" si="6"/>
        <v/>
      </c>
      <c r="O56" s="183" t="str">
        <f t="shared" si="7"/>
        <v/>
      </c>
      <c r="P56" s="183" t="str">
        <f t="shared" si="8"/>
        <v/>
      </c>
      <c r="Q56" s="183" t="str">
        <f t="shared" si="9"/>
        <v/>
      </c>
      <c r="R56" s="183" t="str">
        <f t="shared" si="10"/>
        <v/>
      </c>
      <c r="S56" s="183" t="str">
        <f t="shared" si="11"/>
        <v/>
      </c>
      <c r="T56" s="225" t="str">
        <f t="shared" si="12"/>
        <v/>
      </c>
      <c r="U56" s="225" t="str">
        <f t="shared" si="13"/>
        <v/>
      </c>
      <c r="V56" s="225" t="str">
        <f t="shared" si="14"/>
        <v/>
      </c>
      <c r="W56" s="225" t="str">
        <f t="shared" si="15"/>
        <v/>
      </c>
      <c r="X56" s="225" t="str">
        <f t="shared" si="16"/>
        <v/>
      </c>
      <c r="Y56" s="225" t="str">
        <f t="shared" si="17"/>
        <v/>
      </c>
      <c r="Z56" s="180" t="str">
        <f t="shared" si="18"/>
        <v/>
      </c>
    </row>
    <row r="57" spans="3:26" ht="44.25" customHeight="1" x14ac:dyDescent="0.25">
      <c r="C57" s="171"/>
      <c r="D57" s="181"/>
      <c r="E57" s="25"/>
      <c r="F57" s="25"/>
      <c r="G57" s="25"/>
      <c r="H57" s="25"/>
      <c r="I57" s="25"/>
      <c r="J57" s="25"/>
      <c r="K57" s="25"/>
      <c r="L57" s="25"/>
      <c r="M57" s="183" t="str">
        <f t="shared" si="5"/>
        <v/>
      </c>
      <c r="N57" s="183" t="str">
        <f t="shared" si="6"/>
        <v/>
      </c>
      <c r="O57" s="183" t="str">
        <f t="shared" si="7"/>
        <v/>
      </c>
      <c r="P57" s="183" t="str">
        <f t="shared" si="8"/>
        <v/>
      </c>
      <c r="Q57" s="183" t="str">
        <f t="shared" si="9"/>
        <v/>
      </c>
      <c r="R57" s="183" t="str">
        <f t="shared" si="10"/>
        <v/>
      </c>
      <c r="S57" s="183" t="str">
        <f t="shared" si="11"/>
        <v/>
      </c>
      <c r="T57" s="225" t="str">
        <f t="shared" si="12"/>
        <v/>
      </c>
      <c r="U57" s="225" t="str">
        <f t="shared" si="13"/>
        <v/>
      </c>
      <c r="V57" s="225" t="str">
        <f t="shared" si="14"/>
        <v/>
      </c>
      <c r="W57" s="225" t="str">
        <f t="shared" si="15"/>
        <v/>
      </c>
      <c r="X57" s="225" t="str">
        <f t="shared" si="16"/>
        <v/>
      </c>
      <c r="Y57" s="225" t="str">
        <f t="shared" si="17"/>
        <v/>
      </c>
      <c r="Z57" s="180" t="str">
        <f t="shared" si="18"/>
        <v/>
      </c>
    </row>
    <row r="58" spans="3:26" ht="44.25" customHeight="1" x14ac:dyDescent="0.25">
      <c r="C58" s="171"/>
      <c r="D58" s="181"/>
      <c r="E58" s="25"/>
      <c r="F58" s="25"/>
      <c r="G58" s="25"/>
      <c r="H58" s="25"/>
      <c r="I58" s="25"/>
      <c r="J58" s="25"/>
      <c r="K58" s="25"/>
      <c r="L58" s="25"/>
      <c r="M58" s="183" t="str">
        <f t="shared" si="5"/>
        <v/>
      </c>
      <c r="N58" s="183" t="str">
        <f t="shared" si="6"/>
        <v/>
      </c>
      <c r="O58" s="183" t="str">
        <f t="shared" si="7"/>
        <v/>
      </c>
      <c r="P58" s="183" t="str">
        <f t="shared" si="8"/>
        <v/>
      </c>
      <c r="Q58" s="183" t="str">
        <f t="shared" si="9"/>
        <v/>
      </c>
      <c r="R58" s="183" t="str">
        <f t="shared" si="10"/>
        <v/>
      </c>
      <c r="S58" s="183" t="str">
        <f t="shared" si="11"/>
        <v/>
      </c>
      <c r="T58" s="225" t="str">
        <f t="shared" si="12"/>
        <v/>
      </c>
      <c r="U58" s="225" t="str">
        <f t="shared" si="13"/>
        <v/>
      </c>
      <c r="V58" s="225" t="str">
        <f t="shared" si="14"/>
        <v/>
      </c>
      <c r="W58" s="225" t="str">
        <f t="shared" si="15"/>
        <v/>
      </c>
      <c r="X58" s="225" t="str">
        <f t="shared" si="16"/>
        <v/>
      </c>
      <c r="Y58" s="225" t="str">
        <f t="shared" si="17"/>
        <v/>
      </c>
      <c r="Z58" s="180" t="str">
        <f t="shared" si="18"/>
        <v/>
      </c>
    </row>
    <row r="59" spans="3:26" ht="44.25" customHeight="1" x14ac:dyDescent="0.25">
      <c r="C59" s="171"/>
      <c r="D59" s="181"/>
      <c r="E59" s="25"/>
      <c r="F59" s="25"/>
      <c r="G59" s="25"/>
      <c r="H59" s="25"/>
      <c r="I59" s="25"/>
      <c r="J59" s="25"/>
      <c r="K59" s="25"/>
      <c r="L59" s="25"/>
      <c r="M59" s="183" t="str">
        <f t="shared" si="5"/>
        <v/>
      </c>
      <c r="N59" s="183" t="str">
        <f t="shared" si="6"/>
        <v/>
      </c>
      <c r="O59" s="183" t="str">
        <f t="shared" si="7"/>
        <v/>
      </c>
      <c r="P59" s="183" t="str">
        <f t="shared" si="8"/>
        <v/>
      </c>
      <c r="Q59" s="183" t="str">
        <f t="shared" si="9"/>
        <v/>
      </c>
      <c r="R59" s="183" t="str">
        <f t="shared" si="10"/>
        <v/>
      </c>
      <c r="S59" s="183" t="str">
        <f t="shared" si="11"/>
        <v/>
      </c>
      <c r="T59" s="225" t="str">
        <f t="shared" si="12"/>
        <v/>
      </c>
      <c r="U59" s="225" t="str">
        <f t="shared" si="13"/>
        <v/>
      </c>
      <c r="V59" s="225" t="str">
        <f t="shared" si="14"/>
        <v/>
      </c>
      <c r="W59" s="225" t="str">
        <f t="shared" si="15"/>
        <v/>
      </c>
      <c r="X59" s="225" t="str">
        <f t="shared" si="16"/>
        <v/>
      </c>
      <c r="Y59" s="225" t="str">
        <f t="shared" si="17"/>
        <v/>
      </c>
      <c r="Z59" s="180" t="str">
        <f t="shared" si="18"/>
        <v/>
      </c>
    </row>
    <row r="60" spans="3:26" ht="44.25" customHeight="1" x14ac:dyDescent="0.25">
      <c r="C60" s="171"/>
      <c r="D60" s="181"/>
      <c r="E60" s="25"/>
      <c r="F60" s="25"/>
      <c r="G60" s="25"/>
      <c r="H60" s="25"/>
      <c r="I60" s="25"/>
      <c r="J60" s="25"/>
      <c r="K60" s="25"/>
      <c r="L60" s="25"/>
      <c r="M60" s="183" t="str">
        <f t="shared" si="5"/>
        <v/>
      </c>
      <c r="N60" s="183" t="str">
        <f t="shared" si="6"/>
        <v/>
      </c>
      <c r="O60" s="183" t="str">
        <f t="shared" si="7"/>
        <v/>
      </c>
      <c r="P60" s="183" t="str">
        <f t="shared" si="8"/>
        <v/>
      </c>
      <c r="Q60" s="183" t="str">
        <f t="shared" si="9"/>
        <v/>
      </c>
      <c r="R60" s="183" t="str">
        <f t="shared" si="10"/>
        <v/>
      </c>
      <c r="S60" s="183" t="str">
        <f t="shared" si="11"/>
        <v/>
      </c>
      <c r="T60" s="225" t="str">
        <f t="shared" si="12"/>
        <v/>
      </c>
      <c r="U60" s="225" t="str">
        <f t="shared" si="13"/>
        <v/>
      </c>
      <c r="V60" s="225" t="str">
        <f t="shared" si="14"/>
        <v/>
      </c>
      <c r="W60" s="225" t="str">
        <f t="shared" si="15"/>
        <v/>
      </c>
      <c r="X60" s="225" t="str">
        <f t="shared" si="16"/>
        <v/>
      </c>
      <c r="Y60" s="225" t="str">
        <f t="shared" si="17"/>
        <v/>
      </c>
      <c r="Z60" s="180" t="str">
        <f t="shared" si="18"/>
        <v/>
      </c>
    </row>
    <row r="61" spans="3:26" ht="26.25" x14ac:dyDescent="0.25">
      <c r="C61" s="173" t="s">
        <v>335</v>
      </c>
      <c r="D61" s="261"/>
      <c r="E61" s="25"/>
      <c r="F61" s="25"/>
      <c r="G61" s="25"/>
      <c r="H61" s="25"/>
      <c r="I61" s="25"/>
      <c r="J61" s="25"/>
      <c r="K61" s="25"/>
      <c r="L61" s="25"/>
      <c r="M61" s="183" t="str">
        <f t="shared" si="5"/>
        <v/>
      </c>
      <c r="N61" s="183" t="str">
        <f t="shared" si="6"/>
        <v/>
      </c>
      <c r="O61" s="183" t="str">
        <f t="shared" si="7"/>
        <v/>
      </c>
      <c r="P61" s="183" t="str">
        <f t="shared" si="8"/>
        <v/>
      </c>
      <c r="Q61" s="183" t="str">
        <f t="shared" si="9"/>
        <v/>
      </c>
      <c r="R61" s="183" t="str">
        <f t="shared" si="10"/>
        <v/>
      </c>
      <c r="S61" s="183" t="str">
        <f t="shared" si="11"/>
        <v/>
      </c>
      <c r="T61" s="225" t="str">
        <f t="shared" si="12"/>
        <v/>
      </c>
      <c r="U61" s="225" t="str">
        <f t="shared" si="13"/>
        <v/>
      </c>
      <c r="V61" s="225" t="str">
        <f t="shared" si="14"/>
        <v/>
      </c>
      <c r="W61" s="225" t="str">
        <f t="shared" si="15"/>
        <v/>
      </c>
      <c r="X61" s="225" t="str">
        <f t="shared" si="16"/>
        <v/>
      </c>
      <c r="Y61" s="225" t="str">
        <f t="shared" si="17"/>
        <v/>
      </c>
      <c r="Z61" s="180" t="str">
        <f t="shared" si="18"/>
        <v/>
      </c>
    </row>
    <row r="62" spans="3:26" ht="75" x14ac:dyDescent="0.25">
      <c r="C62" s="222" t="s">
        <v>452</v>
      </c>
      <c r="D62" s="181" t="s">
        <v>454</v>
      </c>
      <c r="E62" s="25"/>
      <c r="F62" s="25"/>
      <c r="G62" s="25"/>
      <c r="H62" s="25"/>
      <c r="I62" s="25"/>
      <c r="J62" s="25"/>
      <c r="K62" s="25"/>
      <c r="L62" s="25"/>
      <c r="M62" s="183" t="str">
        <f t="shared" si="5"/>
        <v/>
      </c>
      <c r="N62" s="183" t="str">
        <f t="shared" si="6"/>
        <v/>
      </c>
      <c r="O62" s="183" t="str">
        <f t="shared" si="7"/>
        <v/>
      </c>
      <c r="P62" s="183" t="str">
        <f t="shared" si="8"/>
        <v/>
      </c>
      <c r="Q62" s="183" t="str">
        <f t="shared" si="9"/>
        <v/>
      </c>
      <c r="R62" s="183" t="str">
        <f t="shared" si="10"/>
        <v/>
      </c>
      <c r="S62" s="183" t="str">
        <f t="shared" si="11"/>
        <v/>
      </c>
      <c r="T62" s="225" t="str">
        <f t="shared" si="12"/>
        <v/>
      </c>
      <c r="U62" s="225" t="str">
        <f t="shared" si="13"/>
        <v/>
      </c>
      <c r="V62" s="225" t="str">
        <f t="shared" si="14"/>
        <v/>
      </c>
      <c r="W62" s="225" t="str">
        <f t="shared" si="15"/>
        <v/>
      </c>
      <c r="X62" s="225" t="str">
        <f t="shared" si="16"/>
        <v/>
      </c>
      <c r="Y62" s="225" t="str">
        <f t="shared" si="17"/>
        <v/>
      </c>
      <c r="Z62" s="180" t="str">
        <f t="shared" si="18"/>
        <v/>
      </c>
    </row>
    <row r="63" spans="3:26" ht="63" x14ac:dyDescent="0.25">
      <c r="C63" s="222" t="s">
        <v>338</v>
      </c>
      <c r="D63" s="181" t="s">
        <v>455</v>
      </c>
      <c r="E63" s="25"/>
      <c r="F63" s="25"/>
      <c r="G63" s="25"/>
      <c r="H63" s="25"/>
      <c r="I63" s="25"/>
      <c r="J63" s="25"/>
      <c r="K63" s="25"/>
      <c r="L63" s="25"/>
      <c r="M63" s="183" t="str">
        <f t="shared" si="5"/>
        <v/>
      </c>
      <c r="N63" s="183" t="str">
        <f t="shared" si="6"/>
        <v/>
      </c>
      <c r="O63" s="183" t="str">
        <f t="shared" si="7"/>
        <v/>
      </c>
      <c r="P63" s="183" t="str">
        <f t="shared" si="8"/>
        <v/>
      </c>
      <c r="Q63" s="183" t="str">
        <f t="shared" si="9"/>
        <v/>
      </c>
      <c r="R63" s="183" t="str">
        <f t="shared" si="10"/>
        <v/>
      </c>
      <c r="S63" s="183" t="str">
        <f t="shared" si="11"/>
        <v/>
      </c>
      <c r="T63" s="225" t="str">
        <f t="shared" si="12"/>
        <v/>
      </c>
      <c r="U63" s="225" t="str">
        <f t="shared" si="13"/>
        <v/>
      </c>
      <c r="V63" s="225" t="str">
        <f t="shared" si="14"/>
        <v/>
      </c>
      <c r="W63" s="225" t="str">
        <f t="shared" si="15"/>
        <v/>
      </c>
      <c r="X63" s="225" t="str">
        <f t="shared" si="16"/>
        <v/>
      </c>
      <c r="Y63" s="225" t="str">
        <f t="shared" si="17"/>
        <v/>
      </c>
      <c r="Z63" s="180" t="str">
        <f t="shared" si="18"/>
        <v/>
      </c>
    </row>
    <row r="64" spans="3:26" ht="101.25" customHeight="1" x14ac:dyDescent="0.25">
      <c r="C64" s="222" t="s">
        <v>453</v>
      </c>
      <c r="D64" s="260" t="s">
        <v>616</v>
      </c>
      <c r="E64" s="25"/>
      <c r="F64" s="25"/>
      <c r="G64" s="25"/>
      <c r="H64" s="25"/>
      <c r="I64" s="25"/>
      <c r="J64" s="25"/>
      <c r="K64" s="25"/>
      <c r="L64" s="25"/>
      <c r="M64" s="183" t="str">
        <f t="shared" si="5"/>
        <v/>
      </c>
      <c r="N64" s="183" t="str">
        <f t="shared" si="6"/>
        <v/>
      </c>
      <c r="O64" s="183" t="str">
        <f t="shared" si="7"/>
        <v/>
      </c>
      <c r="P64" s="183" t="str">
        <f t="shared" si="8"/>
        <v/>
      </c>
      <c r="Q64" s="183" t="str">
        <f t="shared" si="9"/>
        <v/>
      </c>
      <c r="R64" s="183" t="str">
        <f t="shared" si="10"/>
        <v/>
      </c>
      <c r="S64" s="183" t="str">
        <f t="shared" si="11"/>
        <v/>
      </c>
      <c r="T64" s="225" t="str">
        <f t="shared" si="12"/>
        <v/>
      </c>
      <c r="U64" s="225" t="str">
        <f t="shared" si="13"/>
        <v/>
      </c>
      <c r="V64" s="225" t="str">
        <f t="shared" si="14"/>
        <v/>
      </c>
      <c r="W64" s="225" t="str">
        <f t="shared" si="15"/>
        <v/>
      </c>
      <c r="X64" s="225" t="str">
        <f t="shared" si="16"/>
        <v/>
      </c>
      <c r="Y64" s="225" t="str">
        <f t="shared" si="17"/>
        <v/>
      </c>
      <c r="Z64" s="180" t="str">
        <f t="shared" si="18"/>
        <v/>
      </c>
    </row>
    <row r="65" spans="3:26" ht="140.25" customHeight="1" x14ac:dyDescent="0.25">
      <c r="C65" s="222" t="s">
        <v>459</v>
      </c>
      <c r="D65" s="258" t="s">
        <v>614</v>
      </c>
      <c r="E65" s="25"/>
      <c r="F65" s="25"/>
      <c r="G65" s="25"/>
      <c r="H65" s="25"/>
      <c r="I65" s="25"/>
      <c r="J65" s="25"/>
      <c r="K65" s="25"/>
      <c r="L65" s="25"/>
      <c r="M65" s="183" t="str">
        <f t="shared" si="5"/>
        <v/>
      </c>
      <c r="N65" s="183" t="str">
        <f t="shared" si="6"/>
        <v/>
      </c>
      <c r="O65" s="183" t="str">
        <f t="shared" si="7"/>
        <v/>
      </c>
      <c r="P65" s="183" t="str">
        <f t="shared" si="8"/>
        <v/>
      </c>
      <c r="Q65" s="183" t="str">
        <f t="shared" si="9"/>
        <v/>
      </c>
      <c r="R65" s="183" t="str">
        <f t="shared" si="10"/>
        <v/>
      </c>
      <c r="S65" s="183" t="str">
        <f t="shared" si="11"/>
        <v/>
      </c>
      <c r="T65" s="225" t="str">
        <f t="shared" si="12"/>
        <v/>
      </c>
      <c r="U65" s="225" t="str">
        <f t="shared" si="13"/>
        <v/>
      </c>
      <c r="V65" s="225" t="str">
        <f t="shared" si="14"/>
        <v/>
      </c>
      <c r="W65" s="225" t="str">
        <f t="shared" si="15"/>
        <v/>
      </c>
      <c r="X65" s="225" t="str">
        <f t="shared" si="16"/>
        <v/>
      </c>
      <c r="Y65" s="225" t="str">
        <f t="shared" si="17"/>
        <v/>
      </c>
      <c r="Z65" s="180" t="str">
        <f t="shared" si="18"/>
        <v/>
      </c>
    </row>
    <row r="66" spans="3:26" ht="65.25" customHeight="1" x14ac:dyDescent="0.25">
      <c r="C66" s="222" t="s">
        <v>451</v>
      </c>
      <c r="D66" s="182" t="s">
        <v>285</v>
      </c>
      <c r="E66" s="25"/>
      <c r="F66" s="25"/>
      <c r="G66" s="25"/>
      <c r="H66" s="25"/>
      <c r="I66" s="25"/>
      <c r="J66" s="25"/>
      <c r="K66" s="25"/>
      <c r="L66" s="25"/>
      <c r="M66" s="183" t="str">
        <f t="shared" si="5"/>
        <v/>
      </c>
      <c r="N66" s="183" t="str">
        <f t="shared" si="6"/>
        <v/>
      </c>
      <c r="O66" s="183" t="str">
        <f t="shared" si="7"/>
        <v/>
      </c>
      <c r="P66" s="183" t="str">
        <f t="shared" si="8"/>
        <v/>
      </c>
      <c r="Q66" s="183" t="str">
        <f t="shared" si="9"/>
        <v/>
      </c>
      <c r="R66" s="183" t="str">
        <f t="shared" si="10"/>
        <v/>
      </c>
      <c r="S66" s="183" t="str">
        <f t="shared" si="11"/>
        <v/>
      </c>
      <c r="T66" s="225" t="str">
        <f t="shared" si="12"/>
        <v/>
      </c>
      <c r="U66" s="225" t="str">
        <f t="shared" si="13"/>
        <v/>
      </c>
      <c r="V66" s="225" t="str">
        <f t="shared" si="14"/>
        <v/>
      </c>
      <c r="W66" s="225" t="str">
        <f t="shared" si="15"/>
        <v/>
      </c>
      <c r="X66" s="225" t="str">
        <f t="shared" si="16"/>
        <v/>
      </c>
      <c r="Y66" s="225" t="str">
        <f t="shared" si="17"/>
        <v/>
      </c>
      <c r="Z66" s="180" t="str">
        <f t="shared" si="18"/>
        <v/>
      </c>
    </row>
    <row r="67" spans="3:26" ht="78" customHeight="1" x14ac:dyDescent="0.25">
      <c r="C67" s="222" t="s">
        <v>460</v>
      </c>
      <c r="D67" s="181" t="s">
        <v>461</v>
      </c>
      <c r="E67" s="25"/>
      <c r="F67" s="25"/>
      <c r="G67" s="25"/>
      <c r="H67" s="25"/>
      <c r="I67" s="25"/>
      <c r="J67" s="25"/>
      <c r="K67" s="25"/>
      <c r="L67" s="25"/>
      <c r="M67" s="183" t="str">
        <f t="shared" si="5"/>
        <v/>
      </c>
      <c r="N67" s="183" t="str">
        <f t="shared" si="6"/>
        <v/>
      </c>
      <c r="O67" s="183" t="str">
        <f t="shared" si="7"/>
        <v/>
      </c>
      <c r="P67" s="183" t="str">
        <f t="shared" si="8"/>
        <v/>
      </c>
      <c r="Q67" s="183" t="str">
        <f t="shared" si="9"/>
        <v/>
      </c>
      <c r="R67" s="183" t="str">
        <f t="shared" si="10"/>
        <v/>
      </c>
      <c r="S67" s="183" t="str">
        <f t="shared" si="11"/>
        <v/>
      </c>
      <c r="T67" s="225" t="str">
        <f t="shared" si="12"/>
        <v/>
      </c>
      <c r="U67" s="225" t="str">
        <f t="shared" si="13"/>
        <v/>
      </c>
      <c r="V67" s="225" t="str">
        <f t="shared" si="14"/>
        <v/>
      </c>
      <c r="W67" s="225" t="str">
        <f t="shared" si="15"/>
        <v/>
      </c>
      <c r="X67" s="225" t="str">
        <f t="shared" si="16"/>
        <v/>
      </c>
      <c r="Y67" s="225" t="str">
        <f t="shared" si="17"/>
        <v/>
      </c>
      <c r="Z67" s="180" t="str">
        <f t="shared" si="18"/>
        <v/>
      </c>
    </row>
    <row r="68" spans="3:26" ht="93" customHeight="1" x14ac:dyDescent="0.25">
      <c r="C68" s="222" t="s">
        <v>476</v>
      </c>
      <c r="D68" s="181" t="s">
        <v>462</v>
      </c>
      <c r="E68" s="25"/>
      <c r="F68" s="25"/>
      <c r="G68" s="25"/>
      <c r="H68" s="25"/>
      <c r="I68" s="25"/>
      <c r="J68" s="25"/>
      <c r="K68" s="25"/>
      <c r="L68" s="25"/>
      <c r="M68" s="183" t="str">
        <f t="shared" si="5"/>
        <v/>
      </c>
      <c r="N68" s="183" t="str">
        <f t="shared" si="6"/>
        <v/>
      </c>
      <c r="O68" s="183" t="str">
        <f t="shared" si="7"/>
        <v/>
      </c>
      <c r="P68" s="183" t="str">
        <f t="shared" si="8"/>
        <v/>
      </c>
      <c r="Q68" s="183" t="str">
        <f t="shared" si="9"/>
        <v/>
      </c>
      <c r="R68" s="183" t="str">
        <f t="shared" si="10"/>
        <v/>
      </c>
      <c r="S68" s="183" t="str">
        <f t="shared" si="11"/>
        <v/>
      </c>
      <c r="T68" s="225" t="str">
        <f t="shared" si="12"/>
        <v/>
      </c>
      <c r="U68" s="225" t="str">
        <f t="shared" si="13"/>
        <v/>
      </c>
      <c r="V68" s="225" t="str">
        <f t="shared" si="14"/>
        <v/>
      </c>
      <c r="W68" s="225" t="str">
        <f t="shared" si="15"/>
        <v/>
      </c>
      <c r="X68" s="225" t="str">
        <f t="shared" si="16"/>
        <v/>
      </c>
      <c r="Y68" s="225" t="str">
        <f t="shared" si="17"/>
        <v/>
      </c>
      <c r="Z68" s="180" t="str">
        <f t="shared" si="18"/>
        <v/>
      </c>
    </row>
    <row r="69" spans="3:26" ht="45.75" customHeight="1" x14ac:dyDescent="0.25">
      <c r="C69" s="171"/>
      <c r="D69" s="172"/>
      <c r="E69" s="25"/>
      <c r="F69" s="25"/>
      <c r="G69" s="25"/>
      <c r="H69" s="25"/>
      <c r="I69" s="25"/>
      <c r="J69" s="25"/>
      <c r="K69" s="25"/>
      <c r="L69" s="25"/>
      <c r="M69" s="183" t="str">
        <f t="shared" si="5"/>
        <v/>
      </c>
      <c r="N69" s="183" t="str">
        <f t="shared" si="6"/>
        <v/>
      </c>
      <c r="O69" s="183" t="str">
        <f t="shared" si="7"/>
        <v/>
      </c>
      <c r="P69" s="183" t="str">
        <f t="shared" si="8"/>
        <v/>
      </c>
      <c r="Q69" s="183" t="str">
        <f t="shared" si="9"/>
        <v/>
      </c>
      <c r="R69" s="183" t="str">
        <f t="shared" si="10"/>
        <v/>
      </c>
      <c r="S69" s="183" t="str">
        <f t="shared" si="11"/>
        <v/>
      </c>
      <c r="T69" s="225" t="str">
        <f t="shared" si="12"/>
        <v/>
      </c>
      <c r="U69" s="225" t="str">
        <f t="shared" si="13"/>
        <v/>
      </c>
      <c r="V69" s="225" t="str">
        <f t="shared" si="14"/>
        <v/>
      </c>
      <c r="W69" s="225" t="str">
        <f t="shared" si="15"/>
        <v/>
      </c>
      <c r="X69" s="225" t="str">
        <f t="shared" si="16"/>
        <v/>
      </c>
      <c r="Y69" s="225" t="str">
        <f t="shared" si="17"/>
        <v/>
      </c>
      <c r="Z69" s="180" t="str">
        <f t="shared" si="18"/>
        <v/>
      </c>
    </row>
    <row r="70" spans="3:26" ht="45.75" customHeight="1" x14ac:dyDescent="0.25">
      <c r="C70" s="171"/>
      <c r="D70" s="172"/>
      <c r="E70" s="25"/>
      <c r="F70" s="25"/>
      <c r="G70" s="25"/>
      <c r="H70" s="25"/>
      <c r="I70" s="25"/>
      <c r="J70" s="25"/>
      <c r="K70" s="25"/>
      <c r="L70" s="25"/>
      <c r="M70" s="183" t="str">
        <f t="shared" si="5"/>
        <v/>
      </c>
      <c r="N70" s="183" t="str">
        <f t="shared" si="6"/>
        <v/>
      </c>
      <c r="O70" s="183" t="str">
        <f t="shared" si="7"/>
        <v/>
      </c>
      <c r="P70" s="183" t="str">
        <f t="shared" si="8"/>
        <v/>
      </c>
      <c r="Q70" s="183" t="str">
        <f t="shared" si="9"/>
        <v/>
      </c>
      <c r="R70" s="183" t="str">
        <f t="shared" si="10"/>
        <v/>
      </c>
      <c r="S70" s="183" t="str">
        <f t="shared" si="11"/>
        <v/>
      </c>
      <c r="T70" s="225" t="str">
        <f t="shared" si="12"/>
        <v/>
      </c>
      <c r="U70" s="225" t="str">
        <f t="shared" si="13"/>
        <v/>
      </c>
      <c r="V70" s="225" t="str">
        <f t="shared" si="14"/>
        <v/>
      </c>
      <c r="W70" s="225" t="str">
        <f t="shared" si="15"/>
        <v/>
      </c>
      <c r="X70" s="225" t="str">
        <f t="shared" si="16"/>
        <v/>
      </c>
      <c r="Y70" s="225" t="str">
        <f t="shared" si="17"/>
        <v/>
      </c>
      <c r="Z70" s="180" t="str">
        <f t="shared" si="18"/>
        <v/>
      </c>
    </row>
    <row r="71" spans="3:26" ht="45.75" customHeight="1" x14ac:dyDescent="0.25">
      <c r="C71" s="171"/>
      <c r="D71" s="172"/>
      <c r="E71" s="25"/>
      <c r="F71" s="25"/>
      <c r="G71" s="25"/>
      <c r="H71" s="25"/>
      <c r="I71" s="25"/>
      <c r="J71" s="25"/>
      <c r="K71" s="25"/>
      <c r="L71" s="25"/>
      <c r="M71" s="183" t="str">
        <f t="shared" si="5"/>
        <v/>
      </c>
      <c r="N71" s="183" t="str">
        <f t="shared" si="6"/>
        <v/>
      </c>
      <c r="O71" s="183" t="str">
        <f t="shared" si="7"/>
        <v/>
      </c>
      <c r="P71" s="183" t="str">
        <f t="shared" si="8"/>
        <v/>
      </c>
      <c r="Q71" s="183" t="str">
        <f t="shared" si="9"/>
        <v/>
      </c>
      <c r="R71" s="183" t="str">
        <f t="shared" si="10"/>
        <v/>
      </c>
      <c r="S71" s="183" t="str">
        <f t="shared" si="11"/>
        <v/>
      </c>
      <c r="T71" s="225" t="str">
        <f t="shared" si="12"/>
        <v/>
      </c>
      <c r="U71" s="225" t="str">
        <f t="shared" si="13"/>
        <v/>
      </c>
      <c r="V71" s="225" t="str">
        <f t="shared" si="14"/>
        <v/>
      </c>
      <c r="W71" s="225" t="str">
        <f t="shared" si="15"/>
        <v/>
      </c>
      <c r="X71" s="225" t="str">
        <f t="shared" si="16"/>
        <v/>
      </c>
      <c r="Y71" s="225" t="str">
        <f t="shared" si="17"/>
        <v/>
      </c>
      <c r="Z71" s="180" t="str">
        <f t="shared" si="18"/>
        <v/>
      </c>
    </row>
    <row r="72" spans="3:26" ht="45.75" customHeight="1" x14ac:dyDescent="0.25">
      <c r="C72" s="171"/>
      <c r="D72" s="172"/>
      <c r="E72" s="25"/>
      <c r="F72" s="25"/>
      <c r="G72" s="25"/>
      <c r="H72" s="25"/>
      <c r="I72" s="25"/>
      <c r="J72" s="25"/>
      <c r="K72" s="25"/>
      <c r="L72" s="25"/>
      <c r="M72" s="183" t="str">
        <f t="shared" si="5"/>
        <v/>
      </c>
      <c r="N72" s="183" t="str">
        <f t="shared" si="6"/>
        <v/>
      </c>
      <c r="O72" s="183" t="str">
        <f t="shared" si="7"/>
        <v/>
      </c>
      <c r="P72" s="183" t="str">
        <f t="shared" si="8"/>
        <v/>
      </c>
      <c r="Q72" s="183" t="str">
        <f t="shared" si="9"/>
        <v/>
      </c>
      <c r="R72" s="183" t="str">
        <f t="shared" si="10"/>
        <v/>
      </c>
      <c r="S72" s="183" t="str">
        <f t="shared" si="11"/>
        <v/>
      </c>
      <c r="T72" s="225" t="str">
        <f t="shared" si="12"/>
        <v/>
      </c>
      <c r="U72" s="225" t="str">
        <f t="shared" si="13"/>
        <v/>
      </c>
      <c r="V72" s="225" t="str">
        <f t="shared" si="14"/>
        <v/>
      </c>
      <c r="W72" s="225" t="str">
        <f t="shared" si="15"/>
        <v/>
      </c>
      <c r="X72" s="225" t="str">
        <f t="shared" si="16"/>
        <v/>
      </c>
      <c r="Y72" s="225" t="str">
        <f t="shared" si="17"/>
        <v/>
      </c>
      <c r="Z72" s="180" t="str">
        <f t="shared" si="18"/>
        <v/>
      </c>
    </row>
    <row r="73" spans="3:26" ht="45.75" customHeight="1" x14ac:dyDescent="0.25">
      <c r="C73" s="171"/>
      <c r="D73" s="172"/>
      <c r="E73" s="25"/>
      <c r="F73" s="25"/>
      <c r="G73" s="25"/>
      <c r="H73" s="25"/>
      <c r="I73" s="25"/>
      <c r="J73" s="25"/>
      <c r="K73" s="25"/>
      <c r="L73" s="25"/>
      <c r="M73" s="183" t="str">
        <f t="shared" si="5"/>
        <v/>
      </c>
      <c r="N73" s="183" t="str">
        <f t="shared" si="6"/>
        <v/>
      </c>
      <c r="O73" s="183" t="str">
        <f t="shared" si="7"/>
        <v/>
      </c>
      <c r="P73" s="183" t="str">
        <f t="shared" si="8"/>
        <v/>
      </c>
      <c r="Q73" s="183" t="str">
        <f t="shared" si="9"/>
        <v/>
      </c>
      <c r="R73" s="183" t="str">
        <f t="shared" si="10"/>
        <v/>
      </c>
      <c r="S73" s="183" t="str">
        <f t="shared" si="11"/>
        <v/>
      </c>
      <c r="T73" s="225" t="str">
        <f t="shared" si="12"/>
        <v/>
      </c>
      <c r="U73" s="225" t="str">
        <f t="shared" si="13"/>
        <v/>
      </c>
      <c r="V73" s="225" t="str">
        <f t="shared" si="14"/>
        <v/>
      </c>
      <c r="W73" s="225" t="str">
        <f t="shared" si="15"/>
        <v/>
      </c>
      <c r="X73" s="225" t="str">
        <f t="shared" si="16"/>
        <v/>
      </c>
      <c r="Y73" s="225" t="str">
        <f t="shared" si="17"/>
        <v/>
      </c>
      <c r="Z73" s="180" t="str">
        <f t="shared" si="18"/>
        <v/>
      </c>
    </row>
    <row r="74" spans="3:26" ht="45.75" customHeight="1" x14ac:dyDescent="0.25">
      <c r="C74" s="175" t="s">
        <v>523</v>
      </c>
      <c r="D74" s="176"/>
      <c r="E74" s="25"/>
      <c r="F74" s="25"/>
      <c r="G74" s="25"/>
      <c r="H74" s="25"/>
      <c r="I74" s="25"/>
      <c r="J74" s="25"/>
      <c r="K74" s="25"/>
      <c r="L74" s="25"/>
      <c r="M74" s="183" t="str">
        <f t="shared" si="5"/>
        <v/>
      </c>
      <c r="N74" s="183" t="str">
        <f t="shared" si="6"/>
        <v/>
      </c>
      <c r="O74" s="183" t="str">
        <f t="shared" si="7"/>
        <v/>
      </c>
      <c r="P74" s="183" t="str">
        <f t="shared" si="8"/>
        <v/>
      </c>
      <c r="Q74" s="183" t="str">
        <f t="shared" si="9"/>
        <v/>
      </c>
      <c r="R74" s="183" t="str">
        <f t="shared" si="10"/>
        <v/>
      </c>
      <c r="S74" s="183" t="str">
        <f t="shared" si="11"/>
        <v/>
      </c>
      <c r="T74" s="225" t="str">
        <f t="shared" si="12"/>
        <v/>
      </c>
      <c r="U74" s="225" t="str">
        <f t="shared" si="13"/>
        <v/>
      </c>
      <c r="V74" s="225" t="str">
        <f t="shared" si="14"/>
        <v/>
      </c>
      <c r="W74" s="225" t="str">
        <f t="shared" si="15"/>
        <v/>
      </c>
      <c r="X74" s="225" t="str">
        <f t="shared" si="16"/>
        <v/>
      </c>
      <c r="Y74" s="225" t="str">
        <f t="shared" si="17"/>
        <v/>
      </c>
      <c r="Z74" s="180" t="str">
        <f t="shared" si="18"/>
        <v/>
      </c>
    </row>
    <row r="75" spans="3:26" ht="78.75" customHeight="1" x14ac:dyDescent="0.25">
      <c r="C75" s="222" t="s">
        <v>524</v>
      </c>
      <c r="D75" s="181" t="s">
        <v>456</v>
      </c>
      <c r="E75" s="25"/>
      <c r="F75" s="25"/>
      <c r="G75" s="25"/>
      <c r="H75" s="25"/>
      <c r="I75" s="25"/>
      <c r="J75" s="25"/>
      <c r="K75" s="25"/>
      <c r="L75" s="25"/>
      <c r="M75" s="183" t="str">
        <f t="shared" si="5"/>
        <v/>
      </c>
      <c r="N75" s="183" t="str">
        <f t="shared" si="6"/>
        <v/>
      </c>
      <c r="O75" s="183" t="str">
        <f t="shared" si="7"/>
        <v/>
      </c>
      <c r="P75" s="183" t="str">
        <f t="shared" si="8"/>
        <v/>
      </c>
      <c r="Q75" s="183" t="str">
        <f t="shared" si="9"/>
        <v/>
      </c>
      <c r="R75" s="183" t="str">
        <f t="shared" si="10"/>
        <v/>
      </c>
      <c r="S75" s="183" t="str">
        <f t="shared" si="11"/>
        <v/>
      </c>
      <c r="T75" s="225" t="str">
        <f t="shared" si="12"/>
        <v/>
      </c>
      <c r="U75" s="225" t="str">
        <f t="shared" si="13"/>
        <v/>
      </c>
      <c r="V75" s="225" t="str">
        <f t="shared" si="14"/>
        <v/>
      </c>
      <c r="W75" s="225" t="str">
        <f t="shared" si="15"/>
        <v/>
      </c>
      <c r="X75" s="225" t="str">
        <f t="shared" si="16"/>
        <v/>
      </c>
      <c r="Y75" s="225" t="str">
        <f t="shared" si="17"/>
        <v/>
      </c>
      <c r="Z75" s="180" t="str">
        <f t="shared" si="18"/>
        <v/>
      </c>
    </row>
    <row r="76" spans="3:26" ht="78.75" customHeight="1" x14ac:dyDescent="0.25">
      <c r="C76" s="222" t="s">
        <v>381</v>
      </c>
      <c r="D76" s="181" t="s">
        <v>457</v>
      </c>
      <c r="E76" s="25"/>
      <c r="F76" s="25"/>
      <c r="G76" s="25"/>
      <c r="H76" s="25"/>
      <c r="I76" s="25"/>
      <c r="J76" s="25"/>
      <c r="K76" s="25"/>
      <c r="L76" s="25"/>
      <c r="M76" s="183" t="str">
        <f t="shared" si="5"/>
        <v/>
      </c>
      <c r="N76" s="183" t="str">
        <f t="shared" si="6"/>
        <v/>
      </c>
      <c r="O76" s="183" t="str">
        <f t="shared" si="7"/>
        <v/>
      </c>
      <c r="P76" s="183" t="str">
        <f t="shared" si="8"/>
        <v/>
      </c>
      <c r="Q76" s="183" t="str">
        <f t="shared" si="9"/>
        <v/>
      </c>
      <c r="R76" s="183" t="str">
        <f t="shared" si="10"/>
        <v/>
      </c>
      <c r="S76" s="183" t="str">
        <f t="shared" si="11"/>
        <v/>
      </c>
      <c r="T76" s="225" t="str">
        <f t="shared" si="12"/>
        <v/>
      </c>
      <c r="U76" s="225" t="str">
        <f t="shared" si="13"/>
        <v/>
      </c>
      <c r="V76" s="225" t="str">
        <f t="shared" si="14"/>
        <v/>
      </c>
      <c r="W76" s="225" t="str">
        <f t="shared" si="15"/>
        <v/>
      </c>
      <c r="X76" s="225" t="str">
        <f t="shared" si="16"/>
        <v/>
      </c>
      <c r="Y76" s="225" t="str">
        <f t="shared" si="17"/>
        <v/>
      </c>
      <c r="Z76" s="180" t="str">
        <f t="shared" si="18"/>
        <v/>
      </c>
    </row>
    <row r="77" spans="3:26" ht="78.75" customHeight="1" x14ac:dyDescent="0.25">
      <c r="C77" s="222" t="s">
        <v>525</v>
      </c>
      <c r="D77" s="181" t="s">
        <v>458</v>
      </c>
      <c r="E77" s="25"/>
      <c r="F77" s="25"/>
      <c r="G77" s="25"/>
      <c r="H77" s="25"/>
      <c r="I77" s="25"/>
      <c r="J77" s="25"/>
      <c r="K77" s="25"/>
      <c r="L77" s="25"/>
      <c r="M77" s="183" t="str">
        <f t="shared" si="5"/>
        <v/>
      </c>
      <c r="N77" s="183" t="str">
        <f t="shared" si="6"/>
        <v/>
      </c>
      <c r="O77" s="183" t="str">
        <f t="shared" si="7"/>
        <v/>
      </c>
      <c r="P77" s="183" t="str">
        <f t="shared" si="8"/>
        <v/>
      </c>
      <c r="Q77" s="183" t="str">
        <f t="shared" si="9"/>
        <v/>
      </c>
      <c r="R77" s="183" t="str">
        <f t="shared" si="10"/>
        <v/>
      </c>
      <c r="S77" s="183" t="str">
        <f t="shared" si="11"/>
        <v/>
      </c>
      <c r="T77" s="225" t="str">
        <f t="shared" si="12"/>
        <v/>
      </c>
      <c r="U77" s="225" t="str">
        <f t="shared" si="13"/>
        <v/>
      </c>
      <c r="V77" s="225" t="str">
        <f t="shared" si="14"/>
        <v/>
      </c>
      <c r="W77" s="225" t="str">
        <f t="shared" si="15"/>
        <v/>
      </c>
      <c r="X77" s="225" t="str">
        <f t="shared" si="16"/>
        <v/>
      </c>
      <c r="Y77" s="225" t="str">
        <f t="shared" si="17"/>
        <v/>
      </c>
      <c r="Z77" s="180" t="str">
        <f t="shared" si="18"/>
        <v/>
      </c>
    </row>
    <row r="78" spans="3:26" ht="78.75" customHeight="1" x14ac:dyDescent="0.25">
      <c r="C78" s="222" t="s">
        <v>526</v>
      </c>
      <c r="D78" s="228" t="s">
        <v>527</v>
      </c>
      <c r="E78" s="25"/>
      <c r="F78" s="25"/>
      <c r="G78" s="25"/>
      <c r="H78" s="25"/>
      <c r="I78" s="25"/>
      <c r="J78" s="25"/>
      <c r="K78" s="25"/>
      <c r="L78" s="25"/>
      <c r="M78" s="183" t="str">
        <f t="shared" si="5"/>
        <v/>
      </c>
      <c r="N78" s="183" t="str">
        <f t="shared" si="6"/>
        <v/>
      </c>
      <c r="O78" s="183" t="str">
        <f t="shared" si="7"/>
        <v/>
      </c>
      <c r="P78" s="183" t="str">
        <f t="shared" si="8"/>
        <v/>
      </c>
      <c r="Q78" s="183" t="str">
        <f t="shared" si="9"/>
        <v/>
      </c>
      <c r="R78" s="183" t="str">
        <f t="shared" si="10"/>
        <v/>
      </c>
      <c r="S78" s="183" t="str">
        <f t="shared" si="11"/>
        <v/>
      </c>
      <c r="T78" s="225" t="str">
        <f t="shared" si="12"/>
        <v/>
      </c>
      <c r="U78" s="225" t="str">
        <f t="shared" si="13"/>
        <v/>
      </c>
      <c r="V78" s="225" t="str">
        <f t="shared" si="14"/>
        <v/>
      </c>
      <c r="W78" s="225" t="str">
        <f t="shared" si="15"/>
        <v/>
      </c>
      <c r="X78" s="225" t="str">
        <f t="shared" si="16"/>
        <v/>
      </c>
      <c r="Y78" s="225" t="str">
        <f t="shared" si="17"/>
        <v/>
      </c>
      <c r="Z78" s="180" t="str">
        <f t="shared" si="18"/>
        <v/>
      </c>
    </row>
    <row r="79" spans="3:26" ht="33" customHeight="1" x14ac:dyDescent="0.25">
      <c r="C79" s="157"/>
      <c r="D79" s="161"/>
      <c r="E79" s="25"/>
      <c r="F79" s="25"/>
      <c r="G79" s="25"/>
      <c r="H79" s="25"/>
      <c r="I79" s="25"/>
      <c r="J79" s="25"/>
      <c r="K79" s="25"/>
      <c r="L79" s="25"/>
      <c r="M79" s="183" t="str">
        <f t="shared" si="5"/>
        <v/>
      </c>
      <c r="N79" s="183" t="str">
        <f t="shared" si="6"/>
        <v/>
      </c>
      <c r="O79" s="183" t="str">
        <f t="shared" si="7"/>
        <v/>
      </c>
      <c r="P79" s="183" t="str">
        <f t="shared" si="8"/>
        <v/>
      </c>
      <c r="Q79" s="183" t="str">
        <f t="shared" si="9"/>
        <v/>
      </c>
      <c r="R79" s="183" t="str">
        <f t="shared" si="10"/>
        <v/>
      </c>
      <c r="S79" s="183" t="str">
        <f t="shared" si="11"/>
        <v/>
      </c>
      <c r="T79" s="225" t="str">
        <f t="shared" si="12"/>
        <v/>
      </c>
      <c r="U79" s="225" t="str">
        <f t="shared" si="13"/>
        <v/>
      </c>
      <c r="V79" s="225" t="str">
        <f t="shared" si="14"/>
        <v/>
      </c>
      <c r="W79" s="225" t="str">
        <f t="shared" si="15"/>
        <v/>
      </c>
      <c r="X79" s="225" t="str">
        <f t="shared" si="16"/>
        <v/>
      </c>
      <c r="Y79" s="225" t="str">
        <f t="shared" si="17"/>
        <v/>
      </c>
      <c r="Z79" s="180" t="str">
        <f t="shared" si="18"/>
        <v/>
      </c>
    </row>
    <row r="80" spans="3:26" ht="33" customHeight="1" x14ac:dyDescent="0.25">
      <c r="C80" s="157"/>
      <c r="D80" s="161"/>
      <c r="E80" s="25"/>
      <c r="F80" s="25"/>
      <c r="G80" s="25"/>
      <c r="H80" s="25"/>
      <c r="I80" s="25"/>
      <c r="J80" s="25"/>
      <c r="K80" s="25"/>
      <c r="L80" s="25"/>
      <c r="M80" s="183" t="str">
        <f t="shared" si="5"/>
        <v/>
      </c>
      <c r="N80" s="183" t="str">
        <f t="shared" si="6"/>
        <v/>
      </c>
      <c r="O80" s="183" t="str">
        <f t="shared" si="7"/>
        <v/>
      </c>
      <c r="P80" s="183" t="str">
        <f t="shared" si="8"/>
        <v/>
      </c>
      <c r="Q80" s="183" t="str">
        <f t="shared" si="9"/>
        <v/>
      </c>
      <c r="R80" s="183" t="str">
        <f t="shared" si="10"/>
        <v/>
      </c>
      <c r="S80" s="183" t="str">
        <f t="shared" si="11"/>
        <v/>
      </c>
      <c r="T80" s="225" t="str">
        <f t="shared" si="12"/>
        <v/>
      </c>
      <c r="U80" s="225" t="str">
        <f t="shared" si="13"/>
        <v/>
      </c>
      <c r="V80" s="225" t="str">
        <f t="shared" si="14"/>
        <v/>
      </c>
      <c r="W80" s="225" t="str">
        <f t="shared" si="15"/>
        <v/>
      </c>
      <c r="X80" s="225" t="str">
        <f t="shared" si="16"/>
        <v/>
      </c>
      <c r="Y80" s="225" t="str">
        <f t="shared" si="17"/>
        <v/>
      </c>
      <c r="Z80" s="180" t="str">
        <f t="shared" si="18"/>
        <v/>
      </c>
    </row>
    <row r="81" spans="3:26" ht="33" customHeight="1" x14ac:dyDescent="0.25">
      <c r="C81" s="157"/>
      <c r="D81" s="161"/>
      <c r="E81" s="25"/>
      <c r="F81" s="25"/>
      <c r="G81" s="25"/>
      <c r="H81" s="25"/>
      <c r="I81" s="25"/>
      <c r="J81" s="25"/>
      <c r="K81" s="25"/>
      <c r="L81" s="25"/>
      <c r="M81" s="183" t="str">
        <f t="shared" si="5"/>
        <v/>
      </c>
      <c r="N81" s="183" t="str">
        <f t="shared" si="6"/>
        <v/>
      </c>
      <c r="O81" s="183" t="str">
        <f t="shared" si="7"/>
        <v/>
      </c>
      <c r="P81" s="183" t="str">
        <f t="shared" si="8"/>
        <v/>
      </c>
      <c r="Q81" s="183" t="str">
        <f t="shared" si="9"/>
        <v/>
      </c>
      <c r="R81" s="183" t="str">
        <f t="shared" si="10"/>
        <v/>
      </c>
      <c r="S81" s="183" t="str">
        <f t="shared" si="11"/>
        <v/>
      </c>
      <c r="T81" s="225" t="str">
        <f t="shared" si="12"/>
        <v/>
      </c>
      <c r="U81" s="225" t="str">
        <f t="shared" si="13"/>
        <v/>
      </c>
      <c r="V81" s="225" t="str">
        <f t="shared" si="14"/>
        <v/>
      </c>
      <c r="W81" s="225" t="str">
        <f t="shared" si="15"/>
        <v/>
      </c>
      <c r="X81" s="225" t="str">
        <f t="shared" si="16"/>
        <v/>
      </c>
      <c r="Y81" s="225" t="str">
        <f t="shared" si="17"/>
        <v/>
      </c>
      <c r="Z81" s="180" t="str">
        <f t="shared" si="18"/>
        <v/>
      </c>
    </row>
    <row r="82" spans="3:26" ht="33" customHeight="1" x14ac:dyDescent="0.25">
      <c r="C82" s="157"/>
      <c r="D82" s="161"/>
      <c r="E82" s="25"/>
      <c r="F82" s="25"/>
      <c r="G82" s="25"/>
      <c r="H82" s="25"/>
      <c r="I82" s="25"/>
      <c r="J82" s="25"/>
      <c r="K82" s="25"/>
      <c r="L82" s="25"/>
      <c r="M82" s="183" t="str">
        <f t="shared" si="5"/>
        <v/>
      </c>
      <c r="N82" s="183" t="str">
        <f t="shared" si="6"/>
        <v/>
      </c>
      <c r="O82" s="183" t="str">
        <f t="shared" si="7"/>
        <v/>
      </c>
      <c r="P82" s="183" t="str">
        <f t="shared" si="8"/>
        <v/>
      </c>
      <c r="Q82" s="183" t="str">
        <f t="shared" si="9"/>
        <v/>
      </c>
      <c r="R82" s="183" t="str">
        <f t="shared" si="10"/>
        <v/>
      </c>
      <c r="S82" s="183" t="str">
        <f t="shared" si="11"/>
        <v/>
      </c>
      <c r="T82" s="225" t="str">
        <f t="shared" si="12"/>
        <v/>
      </c>
      <c r="U82" s="225" t="str">
        <f t="shared" si="13"/>
        <v/>
      </c>
      <c r="V82" s="225" t="str">
        <f t="shared" si="14"/>
        <v/>
      </c>
      <c r="W82" s="225" t="str">
        <f t="shared" si="15"/>
        <v/>
      </c>
      <c r="X82" s="225" t="str">
        <f t="shared" si="16"/>
        <v/>
      </c>
      <c r="Y82" s="225" t="str">
        <f t="shared" si="17"/>
        <v/>
      </c>
      <c r="Z82" s="180" t="str">
        <f t="shared" si="18"/>
        <v/>
      </c>
    </row>
    <row r="83" spans="3:26" ht="33" customHeight="1" x14ac:dyDescent="0.25">
      <c r="C83" s="165" t="s">
        <v>528</v>
      </c>
      <c r="D83" s="162"/>
      <c r="E83" s="25"/>
      <c r="F83" s="25"/>
      <c r="G83" s="25"/>
      <c r="H83" s="25"/>
      <c r="I83" s="25"/>
      <c r="J83" s="25"/>
      <c r="K83" s="25"/>
      <c r="L83" s="25"/>
      <c r="M83" s="183" t="str">
        <f t="shared" si="5"/>
        <v/>
      </c>
      <c r="N83" s="183" t="str">
        <f t="shared" si="6"/>
        <v/>
      </c>
      <c r="O83" s="183" t="str">
        <f t="shared" si="7"/>
        <v/>
      </c>
      <c r="P83" s="183" t="str">
        <f t="shared" si="8"/>
        <v/>
      </c>
      <c r="Q83" s="183" t="str">
        <f t="shared" si="9"/>
        <v/>
      </c>
      <c r="R83" s="183" t="str">
        <f t="shared" si="10"/>
        <v/>
      </c>
      <c r="S83" s="183" t="str">
        <f t="shared" si="11"/>
        <v/>
      </c>
      <c r="T83" s="225" t="str">
        <f t="shared" si="12"/>
        <v/>
      </c>
      <c r="U83" s="225" t="str">
        <f t="shared" si="13"/>
        <v/>
      </c>
      <c r="V83" s="225" t="str">
        <f t="shared" si="14"/>
        <v/>
      </c>
      <c r="W83" s="225" t="str">
        <f t="shared" si="15"/>
        <v/>
      </c>
      <c r="X83" s="225" t="str">
        <f t="shared" si="16"/>
        <v/>
      </c>
      <c r="Y83" s="225" t="str">
        <f t="shared" si="17"/>
        <v/>
      </c>
      <c r="Z83" s="180" t="str">
        <f t="shared" si="18"/>
        <v/>
      </c>
    </row>
    <row r="84" spans="3:26" ht="93.75" x14ac:dyDescent="0.25">
      <c r="C84" s="222" t="s">
        <v>123</v>
      </c>
      <c r="D84" s="181" t="s">
        <v>471</v>
      </c>
      <c r="E84" s="25"/>
      <c r="F84" s="25"/>
      <c r="G84" s="25"/>
      <c r="H84" s="25"/>
      <c r="I84" s="25"/>
      <c r="J84" s="25"/>
      <c r="K84" s="25"/>
      <c r="L84" s="25"/>
      <c r="M84" s="183" t="str">
        <f t="shared" si="5"/>
        <v/>
      </c>
      <c r="N84" s="183" t="str">
        <f t="shared" si="6"/>
        <v/>
      </c>
      <c r="O84" s="183" t="str">
        <f t="shared" si="7"/>
        <v/>
      </c>
      <c r="P84" s="183" t="str">
        <f t="shared" si="8"/>
        <v/>
      </c>
      <c r="Q84" s="183" t="str">
        <f t="shared" si="9"/>
        <v/>
      </c>
      <c r="R84" s="183" t="str">
        <f t="shared" si="10"/>
        <v/>
      </c>
      <c r="S84" s="183" t="str">
        <f t="shared" si="11"/>
        <v/>
      </c>
      <c r="T84" s="225" t="str">
        <f t="shared" si="12"/>
        <v/>
      </c>
      <c r="U84" s="225" t="str">
        <f t="shared" si="13"/>
        <v/>
      </c>
      <c r="V84" s="225" t="str">
        <f t="shared" si="14"/>
        <v/>
      </c>
      <c r="W84" s="225" t="str">
        <f t="shared" si="15"/>
        <v/>
      </c>
      <c r="X84" s="225" t="str">
        <f t="shared" si="16"/>
        <v/>
      </c>
      <c r="Y84" s="225" t="str">
        <f t="shared" si="17"/>
        <v/>
      </c>
      <c r="Z84" s="180" t="str">
        <f t="shared" si="18"/>
        <v/>
      </c>
    </row>
    <row r="85" spans="3:26" ht="75" x14ac:dyDescent="0.25">
      <c r="C85" s="222" t="s">
        <v>474</v>
      </c>
      <c r="D85" s="181" t="s">
        <v>472</v>
      </c>
      <c r="E85" s="25"/>
      <c r="F85" s="25"/>
      <c r="G85" s="25"/>
      <c r="H85" s="25"/>
      <c r="I85" s="25"/>
      <c r="J85" s="25"/>
      <c r="K85" s="25"/>
      <c r="L85" s="25"/>
      <c r="M85" s="183" t="str">
        <f t="shared" si="5"/>
        <v/>
      </c>
      <c r="N85" s="183" t="str">
        <f t="shared" si="6"/>
        <v/>
      </c>
      <c r="O85" s="183" t="str">
        <f t="shared" si="7"/>
        <v/>
      </c>
      <c r="P85" s="183" t="str">
        <f t="shared" si="8"/>
        <v/>
      </c>
      <c r="Q85" s="183" t="str">
        <f t="shared" si="9"/>
        <v/>
      </c>
      <c r="R85" s="183" t="str">
        <f t="shared" si="10"/>
        <v/>
      </c>
      <c r="S85" s="183" t="str">
        <f t="shared" si="11"/>
        <v/>
      </c>
      <c r="T85" s="225" t="str">
        <f t="shared" si="12"/>
        <v/>
      </c>
      <c r="U85" s="225" t="str">
        <f t="shared" si="13"/>
        <v/>
      </c>
      <c r="V85" s="225" t="str">
        <f t="shared" si="14"/>
        <v/>
      </c>
      <c r="W85" s="225" t="str">
        <f t="shared" si="15"/>
        <v/>
      </c>
      <c r="X85" s="225" t="str">
        <f t="shared" si="16"/>
        <v/>
      </c>
      <c r="Y85" s="225" t="str">
        <f t="shared" si="17"/>
        <v/>
      </c>
      <c r="Z85" s="180" t="str">
        <f t="shared" si="18"/>
        <v/>
      </c>
    </row>
    <row r="86" spans="3:26" ht="75" x14ac:dyDescent="0.25">
      <c r="C86" s="222" t="s">
        <v>414</v>
      </c>
      <c r="D86" s="181" t="s">
        <v>473</v>
      </c>
      <c r="E86" s="25"/>
      <c r="F86" s="25"/>
      <c r="G86" s="25"/>
      <c r="H86" s="25"/>
      <c r="I86" s="25"/>
      <c r="J86" s="25"/>
      <c r="K86" s="25"/>
      <c r="L86" s="25"/>
      <c r="M86" s="183" t="str">
        <f t="shared" si="5"/>
        <v/>
      </c>
      <c r="N86" s="183" t="str">
        <f t="shared" si="6"/>
        <v/>
      </c>
      <c r="O86" s="183" t="str">
        <f t="shared" si="7"/>
        <v/>
      </c>
      <c r="P86" s="183" t="str">
        <f t="shared" si="8"/>
        <v/>
      </c>
      <c r="Q86" s="183" t="str">
        <f t="shared" si="9"/>
        <v/>
      </c>
      <c r="R86" s="183" t="str">
        <f t="shared" si="10"/>
        <v/>
      </c>
      <c r="S86" s="183" t="str">
        <f t="shared" si="11"/>
        <v/>
      </c>
      <c r="T86" s="225" t="str">
        <f t="shared" si="12"/>
        <v/>
      </c>
      <c r="U86" s="225" t="str">
        <f t="shared" si="13"/>
        <v/>
      </c>
      <c r="V86" s="225" t="str">
        <f t="shared" si="14"/>
        <v/>
      </c>
      <c r="W86" s="225" t="str">
        <f t="shared" si="15"/>
        <v/>
      </c>
      <c r="X86" s="225" t="str">
        <f t="shared" si="16"/>
        <v/>
      </c>
      <c r="Y86" s="225" t="str">
        <f t="shared" si="17"/>
        <v/>
      </c>
      <c r="Z86" s="180" t="str">
        <f t="shared" si="18"/>
        <v/>
      </c>
    </row>
    <row r="87" spans="3:26" ht="84" x14ac:dyDescent="0.25">
      <c r="C87" s="222" t="s">
        <v>529</v>
      </c>
      <c r="D87" s="181" t="s">
        <v>530</v>
      </c>
      <c r="E87" s="25"/>
      <c r="F87" s="25"/>
      <c r="G87" s="25"/>
      <c r="H87" s="25"/>
      <c r="I87" s="25"/>
      <c r="J87" s="25"/>
      <c r="K87" s="25"/>
      <c r="L87" s="25"/>
      <c r="M87" s="183" t="str">
        <f t="shared" si="5"/>
        <v/>
      </c>
      <c r="N87" s="183" t="str">
        <f t="shared" si="6"/>
        <v/>
      </c>
      <c r="O87" s="183" t="str">
        <f t="shared" si="7"/>
        <v/>
      </c>
      <c r="P87" s="183" t="str">
        <f t="shared" si="8"/>
        <v/>
      </c>
      <c r="Q87" s="183" t="str">
        <f t="shared" si="9"/>
        <v/>
      </c>
      <c r="R87" s="183" t="str">
        <f t="shared" si="10"/>
        <v/>
      </c>
      <c r="S87" s="183" t="str">
        <f t="shared" si="11"/>
        <v/>
      </c>
      <c r="T87" s="225" t="str">
        <f t="shared" si="12"/>
        <v/>
      </c>
      <c r="U87" s="225" t="str">
        <f t="shared" si="13"/>
        <v/>
      </c>
      <c r="V87" s="225" t="str">
        <f t="shared" si="14"/>
        <v/>
      </c>
      <c r="W87" s="225" t="str">
        <f t="shared" si="15"/>
        <v/>
      </c>
      <c r="X87" s="225" t="str">
        <f t="shared" si="16"/>
        <v/>
      </c>
      <c r="Y87" s="225" t="str">
        <f t="shared" si="17"/>
        <v/>
      </c>
      <c r="Z87" s="180" t="str">
        <f t="shared" si="18"/>
        <v/>
      </c>
    </row>
    <row r="88" spans="3:26" ht="37.5" customHeight="1" x14ac:dyDescent="0.25">
      <c r="C88" s="156"/>
      <c r="D88" s="159"/>
      <c r="E88" s="25"/>
      <c r="F88" s="25"/>
      <c r="G88" s="25"/>
      <c r="H88" s="25"/>
      <c r="I88" s="25"/>
      <c r="J88" s="25"/>
      <c r="K88" s="25"/>
      <c r="L88" s="25"/>
      <c r="M88" s="183" t="str">
        <f t="shared" si="5"/>
        <v/>
      </c>
      <c r="N88" s="183" t="str">
        <f t="shared" si="6"/>
        <v/>
      </c>
      <c r="O88" s="183" t="str">
        <f t="shared" si="7"/>
        <v/>
      </c>
      <c r="P88" s="183" t="str">
        <f t="shared" si="8"/>
        <v/>
      </c>
      <c r="Q88" s="183" t="str">
        <f t="shared" si="9"/>
        <v/>
      </c>
      <c r="R88" s="183" t="str">
        <f t="shared" si="10"/>
        <v/>
      </c>
      <c r="S88" s="183" t="str">
        <f t="shared" si="11"/>
        <v/>
      </c>
      <c r="T88" s="225" t="str">
        <f t="shared" si="12"/>
        <v/>
      </c>
      <c r="U88" s="225" t="str">
        <f t="shared" si="13"/>
        <v/>
      </c>
      <c r="V88" s="225" t="str">
        <f t="shared" si="14"/>
        <v/>
      </c>
      <c r="W88" s="225" t="str">
        <f t="shared" si="15"/>
        <v/>
      </c>
      <c r="X88" s="225" t="str">
        <f t="shared" si="16"/>
        <v/>
      </c>
      <c r="Y88" s="225" t="str">
        <f t="shared" si="17"/>
        <v/>
      </c>
      <c r="Z88" s="180" t="str">
        <f t="shared" si="18"/>
        <v/>
      </c>
    </row>
    <row r="89" spans="3:26" ht="37.5" customHeight="1" x14ac:dyDescent="0.25">
      <c r="C89" s="156"/>
      <c r="D89" s="159"/>
      <c r="E89" s="25"/>
      <c r="F89" s="25"/>
      <c r="G89" s="25"/>
      <c r="H89" s="25"/>
      <c r="I89" s="25"/>
      <c r="J89" s="25"/>
      <c r="K89" s="25"/>
      <c r="L89" s="25"/>
      <c r="M89" s="183" t="str">
        <f t="shared" si="5"/>
        <v/>
      </c>
      <c r="N89" s="183" t="str">
        <f t="shared" si="6"/>
        <v/>
      </c>
      <c r="O89" s="183" t="str">
        <f t="shared" si="7"/>
        <v/>
      </c>
      <c r="P89" s="183" t="str">
        <f t="shared" si="8"/>
        <v/>
      </c>
      <c r="Q89" s="183" t="str">
        <f t="shared" si="9"/>
        <v/>
      </c>
      <c r="R89" s="183" t="str">
        <f t="shared" si="10"/>
        <v/>
      </c>
      <c r="S89" s="183" t="str">
        <f t="shared" si="11"/>
        <v/>
      </c>
      <c r="T89" s="225" t="str">
        <f t="shared" si="12"/>
        <v/>
      </c>
      <c r="U89" s="225" t="str">
        <f t="shared" si="13"/>
        <v/>
      </c>
      <c r="V89" s="225" t="str">
        <f t="shared" si="14"/>
        <v/>
      </c>
      <c r="W89" s="225" t="str">
        <f t="shared" si="15"/>
        <v/>
      </c>
      <c r="X89" s="225" t="str">
        <f t="shared" si="16"/>
        <v/>
      </c>
      <c r="Y89" s="225" t="str">
        <f t="shared" si="17"/>
        <v/>
      </c>
      <c r="Z89" s="180" t="str">
        <f t="shared" si="18"/>
        <v/>
      </c>
    </row>
    <row r="90" spans="3:26" ht="37.5" customHeight="1" x14ac:dyDescent="0.25">
      <c r="C90" s="156"/>
      <c r="D90" s="159"/>
      <c r="E90" s="25"/>
      <c r="F90" s="25"/>
      <c r="G90" s="25"/>
      <c r="H90" s="25"/>
      <c r="I90" s="25"/>
      <c r="J90" s="25"/>
      <c r="K90" s="25"/>
      <c r="L90" s="25"/>
      <c r="M90" s="183" t="str">
        <f t="shared" ref="M90:M91" si="19">IF(E90="","",IF(E90&gt;G90,(G90/E90)*100,IF(E90&lt;G90,(E90/G90)*100,IF((E90=G90),100))))</f>
        <v/>
      </c>
      <c r="N90" s="183" t="str">
        <f t="shared" ref="N90:N91" si="20">IF(E90="","",IF(E90&gt;I90,(I90/E90)*100,IF(E90&lt;I90,(E90/I90)*100,IF((E90=I90),100))))</f>
        <v/>
      </c>
      <c r="O90" s="183" t="str">
        <f t="shared" ref="O90:O91" si="21">IF(G90="","",IF(G90&gt;I90,(I90/G90)*100,IF(G90&lt;I90,(G90/I90)*100,IF((G90=I90),100))))</f>
        <v/>
      </c>
      <c r="P90" s="183" t="str">
        <f t="shared" ref="P90:P91" si="22">IF(F90="","",IF(F90&gt;H90,(H90/F90)*100,IF(F90&lt;H90,(F90/H90)*100,IF((F90=H90),100))))</f>
        <v/>
      </c>
      <c r="Q90" s="183" t="str">
        <f t="shared" ref="Q90:Q91" si="23">IF(F90="","",IF(F90&gt;J90,(J90/F90)*100,IF(F90&lt;J90,(F90/J90)*100,IF((F90=J90),100))))</f>
        <v/>
      </c>
      <c r="R90" s="183" t="str">
        <f t="shared" ref="R90:R91" si="24">IF(H90="","",IF(H90&gt;J90,(J90/H90)*100,IF(H90&lt;J90,(H90/J90)*100,IF((H90=J90),100))))</f>
        <v/>
      </c>
      <c r="S90" s="183" t="str">
        <f t="shared" ref="S90:S91" si="25">IF(K90="","",+IF(K90&gt;L90,(L90/K90)*100,IF(K90&lt;L90,(K90/L90)*100,IF((K90=L90),100))))</f>
        <v/>
      </c>
      <c r="T90" s="225" t="str">
        <f t="shared" ref="T90:T112" si="26">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112" si="27">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112" si="28">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112" si="29">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112" si="3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112" si="31">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180" t="str">
        <f t="shared" ref="Z90:Z112" si="32">IF(K90="","",IF(K90=L90,"El Indicador recalculado es igual al reportado ",IF(K90&gt;L90,"El Indicador recalculado tiene una diferencia Mayor en "&amp;K90-L90&amp;" según lo reportado",IF(K90&lt;L90,"El Indicador recalculado tiene una diferencia Menor de "&amp;L90-K90&amp;"  según lo reportado"))))</f>
        <v/>
      </c>
    </row>
    <row r="91" spans="3:26" ht="37.5" customHeight="1" x14ac:dyDescent="0.25">
      <c r="C91" s="156"/>
      <c r="D91" s="159"/>
      <c r="E91" s="25"/>
      <c r="F91" s="25"/>
      <c r="G91" s="25"/>
      <c r="H91" s="25"/>
      <c r="I91" s="25"/>
      <c r="J91" s="25"/>
      <c r="K91" s="25"/>
      <c r="L91" s="25"/>
      <c r="M91" s="183" t="str">
        <f t="shared" si="19"/>
        <v/>
      </c>
      <c r="N91" s="183" t="str">
        <f t="shared" si="20"/>
        <v/>
      </c>
      <c r="O91" s="183" t="str">
        <f t="shared" si="21"/>
        <v/>
      </c>
      <c r="P91" s="183" t="str">
        <f t="shared" si="22"/>
        <v/>
      </c>
      <c r="Q91" s="183" t="str">
        <f t="shared" si="23"/>
        <v/>
      </c>
      <c r="R91" s="183" t="str">
        <f t="shared" si="24"/>
        <v/>
      </c>
      <c r="S91" s="183" t="str">
        <f t="shared" si="25"/>
        <v/>
      </c>
      <c r="T91" s="225" t="str">
        <f t="shared" si="26"/>
        <v/>
      </c>
      <c r="U91" s="225" t="str">
        <f t="shared" si="27"/>
        <v/>
      </c>
      <c r="V91" s="225" t="str">
        <f t="shared" si="28"/>
        <v/>
      </c>
      <c r="W91" s="225" t="str">
        <f t="shared" si="29"/>
        <v/>
      </c>
      <c r="X91" s="225" t="str">
        <f t="shared" si="30"/>
        <v/>
      </c>
      <c r="Y91" s="225" t="str">
        <f t="shared" si="31"/>
        <v/>
      </c>
      <c r="Z91" s="180" t="str">
        <f t="shared" si="32"/>
        <v/>
      </c>
    </row>
    <row r="92" spans="3:26" ht="75.75" hidden="1" customHeight="1" x14ac:dyDescent="0.25">
      <c r="C92" s="156"/>
      <c r="D92" s="159"/>
      <c r="E92" s="4">
        <f>+'RNL - Lab 1'!E92+'RNL - Lab 2'!E92+'RNL - Lab 3'!E92+'RNL - Lab 4'!E92+'RNL - Lab 5'!E92+'RNL - Lab 6'!E92+'RNL - Lab 7'!E92+'RNL - Lab 8'!E92+'RNL - Lab 9'!E92+'RNL - Lab 10'!E92</f>
        <v>0</v>
      </c>
      <c r="F92" s="4">
        <f>+'RNL - Lab 1'!F92+'RNL - Lab 2'!F92+'RNL - Lab 3'!F92+'RNL - Lab 4'!F92+'RNL - Lab 5'!F92+'RNL - Lab 6'!F92+'RNL - Lab 7'!F92+'RNL - Lab 8'!F92+'RNL - Lab 9'!F92+'RNL - Lab 10'!F92</f>
        <v>0</v>
      </c>
      <c r="G92" s="4">
        <f>+'RNL - Lab 1'!G92+'RNL - Lab 2'!G92+'RNL - Lab 3'!G92+'RNL - Lab 4'!G92+'RNL - Lab 5'!G92+'RNL - Lab 6'!G92+'RNL - Lab 7'!G92+'RNL - Lab 8'!G92+'RNL - Lab 9'!G92+'RNL - Lab 10'!G92</f>
        <v>0</v>
      </c>
      <c r="H92" s="4">
        <f>+'RNL - Lab 1'!H92+'RNL - Lab 2'!H92+'RNL - Lab 3'!H92+'RNL - Lab 4'!H92+'RNL - Lab 5'!H92+'RNL - Lab 6'!H92+'RNL - Lab 7'!H92+'RNL - Lab 8'!H92+'RNL - Lab 9'!H92+'RNL - Lab 10'!H92</f>
        <v>0</v>
      </c>
      <c r="I92" s="4">
        <f>+'RNL - Lab 1'!I92+'RNL - Lab 2'!I92+'RNL - Lab 3'!I92+'RNL - Lab 4'!I92+'RNL - Lab 5'!I92+'RNL - Lab 6'!I92+'RNL - Lab 7'!I92+'RNL - Lab 8'!I92+'RNL - Lab 9'!I92+'RNL - Lab 10'!I92</f>
        <v>0</v>
      </c>
      <c r="J92" s="4">
        <f>+'RNL - Lab 1'!J92+'RNL - Lab 2'!J92+'RNL - Lab 3'!J92+'RNL - Lab 4'!J92+'RNL - Lab 5'!J92+'RNL - Lab 6'!J92+'RNL - Lab 7'!J92+'RNL - Lab 8'!J92+'RNL - Lab 9'!J92+'RNL - Lab 10'!J92</f>
        <v>0</v>
      </c>
      <c r="K92" s="25"/>
      <c r="L92" s="25"/>
      <c r="M92" s="25">
        <f t="shared" ref="M92:M112" si="33">IF(E92&gt;G92,(G92/E92)*100,IF(E92&lt;G92,(E92/G92)*100,IF((E92=G92),100)))</f>
        <v>100</v>
      </c>
      <c r="N92" s="25" t="str">
        <f t="shared" ref="N92:N112" si="34">IFERROR(E92/I92*100,"")</f>
        <v/>
      </c>
      <c r="O92" s="25" t="str">
        <f t="shared" ref="O92:O112" si="35">IFERROR(G92/I92*100,"")</f>
        <v/>
      </c>
      <c r="P92" s="25" t="str">
        <f t="shared" ref="P92:P112" si="36">IFERROR(F92/H92*100,"")</f>
        <v/>
      </c>
      <c r="Q92" s="25" t="str">
        <f t="shared" ref="Q92:Q112" si="37">IFERROR(F92/J92*100,"")</f>
        <v/>
      </c>
      <c r="R92" s="25" t="str">
        <f t="shared" ref="R92:R112" si="38">IFERROR(H92/J92*100,"")</f>
        <v/>
      </c>
      <c r="S92" s="25" t="str">
        <f t="shared" ref="S92:S112" si="39">IFERROR(K92/L92*100,"")</f>
        <v/>
      </c>
      <c r="T92" s="180" t="str">
        <f t="shared" si="26"/>
        <v>El numerador revisado en los registros fisicos es igual a los registros de la base de datos</v>
      </c>
      <c r="U92" s="180" t="str">
        <f t="shared" si="27"/>
        <v xml:space="preserve">El numerador revisado en los registros fisicos es igual al reporte consolidado </v>
      </c>
      <c r="V92" s="180" t="str">
        <f t="shared" si="28"/>
        <v>El numerador revisado en la base de datos es igual al reporte consolidado</v>
      </c>
      <c r="W92" s="180" t="str">
        <f t="shared" si="29"/>
        <v>El Denominador revisado en los registros fisicos es igual a los registros de la base de datos</v>
      </c>
      <c r="X92" s="180" t="str">
        <f t="shared" si="30"/>
        <v xml:space="preserve">El Denominador revisado en los registros fisicos es igual al reporte consolidado </v>
      </c>
      <c r="Y92" s="180" t="str">
        <f t="shared" si="31"/>
        <v xml:space="preserve">El Denominador revisado en la base de datos es igual al reporte consolidado </v>
      </c>
      <c r="Z92" s="180" t="str">
        <f t="shared" si="32"/>
        <v/>
      </c>
    </row>
    <row r="93" spans="3:26" ht="75.75" hidden="1" customHeight="1" x14ac:dyDescent="0.25">
      <c r="C93" s="156"/>
      <c r="D93" s="159"/>
      <c r="E93" s="4">
        <f>+'RNL - Lab 1'!E93+'RNL - Lab 2'!E93+'RNL - Lab 3'!E93+'RNL - Lab 4'!E93+'RNL - Lab 5'!E93+'RNL - Lab 6'!E93+'RNL - Lab 7'!E93+'RNL - Lab 8'!E93+'RNL - Lab 9'!E93+'RNL - Lab 10'!E93</f>
        <v>0</v>
      </c>
      <c r="F93" s="4">
        <f>+'RNL - Lab 1'!F93+'RNL - Lab 2'!F93+'RNL - Lab 3'!F93+'RNL - Lab 4'!F93+'RNL - Lab 5'!F93+'RNL - Lab 6'!F93+'RNL - Lab 7'!F93+'RNL - Lab 8'!F93+'RNL - Lab 9'!F93+'RNL - Lab 10'!F93</f>
        <v>0</v>
      </c>
      <c r="G93" s="4">
        <f>+'RNL - Lab 1'!G93+'RNL - Lab 2'!G93+'RNL - Lab 3'!G93+'RNL - Lab 4'!G93+'RNL - Lab 5'!G93+'RNL - Lab 6'!G93+'RNL - Lab 7'!G93+'RNL - Lab 8'!G93+'RNL - Lab 9'!G93+'RNL - Lab 10'!G93</f>
        <v>0</v>
      </c>
      <c r="H93" s="4">
        <f>+'RNL - Lab 1'!H93+'RNL - Lab 2'!H93+'RNL - Lab 3'!H93+'RNL - Lab 4'!H93+'RNL - Lab 5'!H93+'RNL - Lab 6'!H93+'RNL - Lab 7'!H93+'RNL - Lab 8'!H93+'RNL - Lab 9'!H93+'RNL - Lab 10'!H93</f>
        <v>0</v>
      </c>
      <c r="I93" s="4">
        <f>+'RNL - Lab 1'!I93+'RNL - Lab 2'!I93+'RNL - Lab 3'!I93+'RNL - Lab 4'!I93+'RNL - Lab 5'!I93+'RNL - Lab 6'!I93+'RNL - Lab 7'!I93+'RNL - Lab 8'!I93+'RNL - Lab 9'!I93+'RNL - Lab 10'!I93</f>
        <v>0</v>
      </c>
      <c r="J93" s="4">
        <f>+'RNL - Lab 1'!J93+'RNL - Lab 2'!J93+'RNL - Lab 3'!J93+'RNL - Lab 4'!J93+'RNL - Lab 5'!J93+'RNL - Lab 6'!J93+'RNL - Lab 7'!J93+'RNL - Lab 8'!J93+'RNL - Lab 9'!J93+'RNL - Lab 10'!J93</f>
        <v>0</v>
      </c>
      <c r="K93" s="25"/>
      <c r="L93" s="25"/>
      <c r="M93" s="25">
        <f t="shared" si="33"/>
        <v>100</v>
      </c>
      <c r="N93" s="25" t="str">
        <f t="shared" si="34"/>
        <v/>
      </c>
      <c r="O93" s="25" t="str">
        <f t="shared" si="35"/>
        <v/>
      </c>
      <c r="P93" s="25" t="str">
        <f t="shared" si="36"/>
        <v/>
      </c>
      <c r="Q93" s="25" t="str">
        <f t="shared" si="37"/>
        <v/>
      </c>
      <c r="R93" s="25" t="str">
        <f t="shared" si="38"/>
        <v/>
      </c>
      <c r="S93" s="25" t="str">
        <f t="shared" si="39"/>
        <v/>
      </c>
      <c r="T93" s="180" t="str">
        <f t="shared" si="26"/>
        <v>El numerador revisado en los registros fisicos es igual a los registros de la base de datos</v>
      </c>
      <c r="U93" s="180" t="str">
        <f t="shared" si="27"/>
        <v xml:space="preserve">El numerador revisado en los registros fisicos es igual al reporte consolidado </v>
      </c>
      <c r="V93" s="180" t="str">
        <f t="shared" si="28"/>
        <v>El numerador revisado en la base de datos es igual al reporte consolidado</v>
      </c>
      <c r="W93" s="180" t="str">
        <f t="shared" si="29"/>
        <v>El Denominador revisado en los registros fisicos es igual a los registros de la base de datos</v>
      </c>
      <c r="X93" s="180" t="str">
        <f t="shared" si="30"/>
        <v xml:space="preserve">El Denominador revisado en los registros fisicos es igual al reporte consolidado </v>
      </c>
      <c r="Y93" s="180" t="str">
        <f t="shared" si="31"/>
        <v xml:space="preserve">El Denominador revisado en la base de datos es igual al reporte consolidado </v>
      </c>
      <c r="Z93" s="180" t="str">
        <f t="shared" si="32"/>
        <v/>
      </c>
    </row>
    <row r="94" spans="3:26" ht="75.75" hidden="1" customHeight="1" x14ac:dyDescent="0.25">
      <c r="C94" s="156"/>
      <c r="D94" s="159"/>
      <c r="E94" s="4">
        <f>+'RNL - Lab 1'!E94+'RNL - Lab 2'!E94+'RNL - Lab 3'!E94+'RNL - Lab 4'!E94+'RNL - Lab 5'!E94+'RNL - Lab 6'!E94+'RNL - Lab 7'!E94+'RNL - Lab 8'!E94+'RNL - Lab 9'!E94+'RNL - Lab 10'!E94</f>
        <v>0</v>
      </c>
      <c r="F94" s="4">
        <f>+'RNL - Lab 1'!F94+'RNL - Lab 2'!F94+'RNL - Lab 3'!F94+'RNL - Lab 4'!F94+'RNL - Lab 5'!F94+'RNL - Lab 6'!F94+'RNL - Lab 7'!F94+'RNL - Lab 8'!F94+'RNL - Lab 9'!F94+'RNL - Lab 10'!F94</f>
        <v>0</v>
      </c>
      <c r="G94" s="4">
        <f>+'RNL - Lab 1'!G94+'RNL - Lab 2'!G94+'RNL - Lab 3'!G94+'RNL - Lab 4'!G94+'RNL - Lab 5'!G94+'RNL - Lab 6'!G94+'RNL - Lab 7'!G94+'RNL - Lab 8'!G94+'RNL - Lab 9'!G94+'RNL - Lab 10'!G94</f>
        <v>0</v>
      </c>
      <c r="H94" s="4">
        <f>+'RNL - Lab 1'!H94+'RNL - Lab 2'!H94+'RNL - Lab 3'!H94+'RNL - Lab 4'!H94+'RNL - Lab 5'!H94+'RNL - Lab 6'!H94+'RNL - Lab 7'!H94+'RNL - Lab 8'!H94+'RNL - Lab 9'!H94+'RNL - Lab 10'!H94</f>
        <v>0</v>
      </c>
      <c r="I94" s="4">
        <f>+'RNL - Lab 1'!I94+'RNL - Lab 2'!I94+'RNL - Lab 3'!I94+'RNL - Lab 4'!I94+'RNL - Lab 5'!I94+'RNL - Lab 6'!I94+'RNL - Lab 7'!I94+'RNL - Lab 8'!I94+'RNL - Lab 9'!I94+'RNL - Lab 10'!I94</f>
        <v>0</v>
      </c>
      <c r="J94" s="4">
        <f>+'RNL - Lab 1'!J94+'RNL - Lab 2'!J94+'RNL - Lab 3'!J94+'RNL - Lab 4'!J94+'RNL - Lab 5'!J94+'RNL - Lab 6'!J94+'RNL - Lab 7'!J94+'RNL - Lab 8'!J94+'RNL - Lab 9'!J94+'RNL - Lab 10'!J94</f>
        <v>0</v>
      </c>
      <c r="K94" s="25"/>
      <c r="L94" s="25"/>
      <c r="M94" s="25">
        <f t="shared" si="33"/>
        <v>100</v>
      </c>
      <c r="N94" s="25" t="str">
        <f t="shared" si="34"/>
        <v/>
      </c>
      <c r="O94" s="25" t="str">
        <f t="shared" si="35"/>
        <v/>
      </c>
      <c r="P94" s="25" t="str">
        <f t="shared" si="36"/>
        <v/>
      </c>
      <c r="Q94" s="25" t="str">
        <f t="shared" si="37"/>
        <v/>
      </c>
      <c r="R94" s="25" t="str">
        <f t="shared" si="38"/>
        <v/>
      </c>
      <c r="S94" s="25" t="str">
        <f t="shared" si="39"/>
        <v/>
      </c>
      <c r="T94" s="180" t="str">
        <f t="shared" si="26"/>
        <v>El numerador revisado en los registros fisicos es igual a los registros de la base de datos</v>
      </c>
      <c r="U94" s="180" t="str">
        <f t="shared" si="27"/>
        <v xml:space="preserve">El numerador revisado en los registros fisicos es igual al reporte consolidado </v>
      </c>
      <c r="V94" s="180" t="str">
        <f t="shared" si="28"/>
        <v>El numerador revisado en la base de datos es igual al reporte consolidado</v>
      </c>
      <c r="W94" s="180" t="str">
        <f t="shared" si="29"/>
        <v>El Denominador revisado en los registros fisicos es igual a los registros de la base de datos</v>
      </c>
      <c r="X94" s="180" t="str">
        <f t="shared" si="30"/>
        <v xml:space="preserve">El Denominador revisado en los registros fisicos es igual al reporte consolidado </v>
      </c>
      <c r="Y94" s="180" t="str">
        <f t="shared" si="31"/>
        <v xml:space="preserve">El Denominador revisado en la base de datos es igual al reporte consolidado </v>
      </c>
      <c r="Z94" s="180" t="str">
        <f t="shared" si="32"/>
        <v/>
      </c>
    </row>
    <row r="95" spans="3:26" ht="1.5" hidden="1" customHeight="1" x14ac:dyDescent="0.25">
      <c r="C95" s="156"/>
      <c r="D95" s="159"/>
      <c r="E95" s="4">
        <f>+'RNL - Lab 1'!E95+'RNL - Lab 2'!E95+'RNL - Lab 3'!E95+'RNL - Lab 4'!E95+'RNL - Lab 5'!E95+'RNL - Lab 6'!E95+'RNL - Lab 7'!E95+'RNL - Lab 8'!E95+'RNL - Lab 9'!E95+'RNL - Lab 10'!E95</f>
        <v>0</v>
      </c>
      <c r="F95" s="4">
        <f>+'RNL - Lab 1'!F95+'RNL - Lab 2'!F95+'RNL - Lab 3'!F95+'RNL - Lab 4'!F95+'RNL - Lab 5'!F95+'RNL - Lab 6'!F95+'RNL - Lab 7'!F95+'RNL - Lab 8'!F95+'RNL - Lab 9'!F95+'RNL - Lab 10'!F95</f>
        <v>0</v>
      </c>
      <c r="G95" s="4">
        <f>+'RNL - Lab 1'!G95+'RNL - Lab 2'!G95+'RNL - Lab 3'!G95+'RNL - Lab 4'!G95+'RNL - Lab 5'!G95+'RNL - Lab 6'!G95+'RNL - Lab 7'!G95+'RNL - Lab 8'!G95+'RNL - Lab 9'!G95+'RNL - Lab 10'!G95</f>
        <v>0</v>
      </c>
      <c r="H95" s="4">
        <f>+'RNL - Lab 1'!H95+'RNL - Lab 2'!H95+'RNL - Lab 3'!H95+'RNL - Lab 4'!H95+'RNL - Lab 5'!H95+'RNL - Lab 6'!H95+'RNL - Lab 7'!H95+'RNL - Lab 8'!H95+'RNL - Lab 9'!H95+'RNL - Lab 10'!H95</f>
        <v>0</v>
      </c>
      <c r="I95" s="4">
        <f>+'RNL - Lab 1'!I95+'RNL - Lab 2'!I95+'RNL - Lab 3'!I95+'RNL - Lab 4'!I95+'RNL - Lab 5'!I95+'RNL - Lab 6'!I95+'RNL - Lab 7'!I95+'RNL - Lab 8'!I95+'RNL - Lab 9'!I95+'RNL - Lab 10'!I95</f>
        <v>0</v>
      </c>
      <c r="J95" s="4">
        <f>+'RNL - Lab 1'!J95+'RNL - Lab 2'!J95+'RNL - Lab 3'!J95+'RNL - Lab 4'!J95+'RNL - Lab 5'!J95+'RNL - Lab 6'!J95+'RNL - Lab 7'!J95+'RNL - Lab 8'!J95+'RNL - Lab 9'!J95+'RNL - Lab 10'!J95</f>
        <v>0</v>
      </c>
      <c r="K95" s="25"/>
      <c r="L95" s="25"/>
      <c r="M95" s="25">
        <f t="shared" si="33"/>
        <v>100</v>
      </c>
      <c r="N95" s="25" t="str">
        <f t="shared" si="34"/>
        <v/>
      </c>
      <c r="O95" s="25" t="str">
        <f t="shared" si="35"/>
        <v/>
      </c>
      <c r="P95" s="25" t="str">
        <f t="shared" si="36"/>
        <v/>
      </c>
      <c r="Q95" s="25" t="str">
        <f t="shared" si="37"/>
        <v/>
      </c>
      <c r="R95" s="25" t="str">
        <f t="shared" si="38"/>
        <v/>
      </c>
      <c r="S95" s="25" t="str">
        <f t="shared" si="39"/>
        <v/>
      </c>
      <c r="T95" s="180" t="str">
        <f t="shared" si="26"/>
        <v>El numerador revisado en los registros fisicos es igual a los registros de la base de datos</v>
      </c>
      <c r="U95" s="180" t="str">
        <f t="shared" si="27"/>
        <v xml:space="preserve">El numerador revisado en los registros fisicos es igual al reporte consolidado </v>
      </c>
      <c r="V95" s="180" t="str">
        <f t="shared" si="28"/>
        <v>El numerador revisado en la base de datos es igual al reporte consolidado</v>
      </c>
      <c r="W95" s="180" t="str">
        <f t="shared" si="29"/>
        <v>El Denominador revisado en los registros fisicos es igual a los registros de la base de datos</v>
      </c>
      <c r="X95" s="180" t="str">
        <f t="shared" si="30"/>
        <v xml:space="preserve">El Denominador revisado en los registros fisicos es igual al reporte consolidado </v>
      </c>
      <c r="Y95" s="180" t="str">
        <f t="shared" si="31"/>
        <v xml:space="preserve">El Denominador revisado en la base de datos es igual al reporte consolidado </v>
      </c>
      <c r="Z95" s="180" t="str">
        <f t="shared" si="32"/>
        <v/>
      </c>
    </row>
    <row r="96" spans="3:26" ht="1.5" hidden="1" customHeight="1" x14ac:dyDescent="0.25">
      <c r="C96" s="156"/>
      <c r="D96" s="159"/>
      <c r="E96" s="4">
        <f>+'RNL - Lab 1'!E96+'RNL - Lab 2'!E96+'RNL - Lab 3'!E96+'RNL - Lab 4'!E96+'RNL - Lab 5'!E96+'RNL - Lab 6'!E96+'RNL - Lab 7'!E96+'RNL - Lab 8'!E96+'RNL - Lab 9'!E96+'RNL - Lab 10'!E96</f>
        <v>0</v>
      </c>
      <c r="F96" s="4">
        <f>+'RNL - Lab 1'!F96+'RNL - Lab 2'!F96+'RNL - Lab 3'!F96+'RNL - Lab 4'!F96+'RNL - Lab 5'!F96+'RNL - Lab 6'!F96+'RNL - Lab 7'!F96+'RNL - Lab 8'!F96+'RNL - Lab 9'!F96+'RNL - Lab 10'!F96</f>
        <v>0</v>
      </c>
      <c r="G96" s="4">
        <f>+'RNL - Lab 1'!G96+'RNL - Lab 2'!G96+'RNL - Lab 3'!G96+'RNL - Lab 4'!G96+'RNL - Lab 5'!G96+'RNL - Lab 6'!G96+'RNL - Lab 7'!G96+'RNL - Lab 8'!G96+'RNL - Lab 9'!G96+'RNL - Lab 10'!G96</f>
        <v>0</v>
      </c>
      <c r="H96" s="4">
        <f>+'RNL - Lab 1'!H96+'RNL - Lab 2'!H96+'RNL - Lab 3'!H96+'RNL - Lab 4'!H96+'RNL - Lab 5'!H96+'RNL - Lab 6'!H96+'RNL - Lab 7'!H96+'RNL - Lab 8'!H96+'RNL - Lab 9'!H96+'RNL - Lab 10'!H96</f>
        <v>0</v>
      </c>
      <c r="I96" s="4">
        <f>+'RNL - Lab 1'!I96+'RNL - Lab 2'!I96+'RNL - Lab 3'!I96+'RNL - Lab 4'!I96+'RNL - Lab 5'!I96+'RNL - Lab 6'!I96+'RNL - Lab 7'!I96+'RNL - Lab 8'!I96+'RNL - Lab 9'!I96+'RNL - Lab 10'!I96</f>
        <v>0</v>
      </c>
      <c r="J96" s="4">
        <f>+'RNL - Lab 1'!J96+'RNL - Lab 2'!J96+'RNL - Lab 3'!J96+'RNL - Lab 4'!J96+'RNL - Lab 5'!J96+'RNL - Lab 6'!J96+'RNL - Lab 7'!J96+'RNL - Lab 8'!J96+'RNL - Lab 9'!J96+'RNL - Lab 10'!J96</f>
        <v>0</v>
      </c>
      <c r="K96" s="25"/>
      <c r="L96" s="25"/>
      <c r="M96" s="25">
        <f t="shared" si="33"/>
        <v>100</v>
      </c>
      <c r="N96" s="25" t="str">
        <f t="shared" si="34"/>
        <v/>
      </c>
      <c r="O96" s="25" t="str">
        <f t="shared" si="35"/>
        <v/>
      </c>
      <c r="P96" s="25" t="str">
        <f t="shared" si="36"/>
        <v/>
      </c>
      <c r="Q96" s="25" t="str">
        <f t="shared" si="37"/>
        <v/>
      </c>
      <c r="R96" s="25" t="str">
        <f t="shared" si="38"/>
        <v/>
      </c>
      <c r="S96" s="25" t="str">
        <f t="shared" si="39"/>
        <v/>
      </c>
      <c r="T96" s="180" t="str">
        <f t="shared" si="26"/>
        <v>El numerador revisado en los registros fisicos es igual a los registros de la base de datos</v>
      </c>
      <c r="U96" s="180" t="str">
        <f t="shared" si="27"/>
        <v xml:space="preserve">El numerador revisado en los registros fisicos es igual al reporte consolidado </v>
      </c>
      <c r="V96" s="180" t="str">
        <f t="shared" si="28"/>
        <v>El numerador revisado en la base de datos es igual al reporte consolidado</v>
      </c>
      <c r="W96" s="180" t="str">
        <f t="shared" si="29"/>
        <v>El Denominador revisado en los registros fisicos es igual a los registros de la base de datos</v>
      </c>
      <c r="X96" s="180" t="str">
        <f t="shared" si="30"/>
        <v xml:space="preserve">El Denominador revisado en los registros fisicos es igual al reporte consolidado </v>
      </c>
      <c r="Y96" s="180" t="str">
        <f t="shared" si="31"/>
        <v xml:space="preserve">El Denominador revisado en la base de datos es igual al reporte consolidado </v>
      </c>
      <c r="Z96" s="180" t="str">
        <f t="shared" si="32"/>
        <v/>
      </c>
    </row>
    <row r="97" spans="3:26" ht="1.5" hidden="1" customHeight="1" x14ac:dyDescent="0.25">
      <c r="C97" s="156"/>
      <c r="D97" s="158"/>
      <c r="E97" s="4">
        <f>+'RNL - Lab 1'!E97+'RNL - Lab 2'!E97+'RNL - Lab 3'!E97+'RNL - Lab 4'!E97+'RNL - Lab 5'!E97+'RNL - Lab 6'!E97+'RNL - Lab 7'!E97+'RNL - Lab 8'!E97+'RNL - Lab 9'!E97+'RNL - Lab 10'!E97</f>
        <v>0</v>
      </c>
      <c r="F97" s="4">
        <f>+'RNL - Lab 1'!F97+'RNL - Lab 2'!F97+'RNL - Lab 3'!F97+'RNL - Lab 4'!F97+'RNL - Lab 5'!F97+'RNL - Lab 6'!F97+'RNL - Lab 7'!F97+'RNL - Lab 8'!F97+'RNL - Lab 9'!F97+'RNL - Lab 10'!F97</f>
        <v>0</v>
      </c>
      <c r="G97" s="4">
        <f>+'RNL - Lab 1'!G97+'RNL - Lab 2'!G97+'RNL - Lab 3'!G97+'RNL - Lab 4'!G97+'RNL - Lab 5'!G97+'RNL - Lab 6'!G97+'RNL - Lab 7'!G97+'RNL - Lab 8'!G97+'RNL - Lab 9'!G97+'RNL - Lab 10'!G97</f>
        <v>0</v>
      </c>
      <c r="H97" s="4">
        <f>+'RNL - Lab 1'!H97+'RNL - Lab 2'!H97+'RNL - Lab 3'!H97+'RNL - Lab 4'!H97+'RNL - Lab 5'!H97+'RNL - Lab 6'!H97+'RNL - Lab 7'!H97+'RNL - Lab 8'!H97+'RNL - Lab 9'!H97+'RNL - Lab 10'!H97</f>
        <v>0</v>
      </c>
      <c r="I97" s="4">
        <f>+'RNL - Lab 1'!I97+'RNL - Lab 2'!I97+'RNL - Lab 3'!I97+'RNL - Lab 4'!I97+'RNL - Lab 5'!I97+'RNL - Lab 6'!I97+'RNL - Lab 7'!I97+'RNL - Lab 8'!I97+'RNL - Lab 9'!I97+'RNL - Lab 10'!I97</f>
        <v>0</v>
      </c>
      <c r="J97" s="4">
        <f>+'RNL - Lab 1'!J97+'RNL - Lab 2'!J97+'RNL - Lab 3'!J97+'RNL - Lab 4'!J97+'RNL - Lab 5'!J97+'RNL - Lab 6'!J97+'RNL - Lab 7'!J97+'RNL - Lab 8'!J97+'RNL - Lab 9'!J97+'RNL - Lab 10'!J97</f>
        <v>0</v>
      </c>
      <c r="K97" s="25"/>
      <c r="L97" s="25"/>
      <c r="M97" s="25">
        <f t="shared" si="33"/>
        <v>100</v>
      </c>
      <c r="N97" s="25" t="str">
        <f t="shared" si="34"/>
        <v/>
      </c>
      <c r="O97" s="25" t="str">
        <f t="shared" si="35"/>
        <v/>
      </c>
      <c r="P97" s="25" t="str">
        <f t="shared" si="36"/>
        <v/>
      </c>
      <c r="Q97" s="25" t="str">
        <f t="shared" si="37"/>
        <v/>
      </c>
      <c r="R97" s="25" t="str">
        <f t="shared" si="38"/>
        <v/>
      </c>
      <c r="S97" s="25" t="str">
        <f t="shared" si="39"/>
        <v/>
      </c>
      <c r="T97" s="180" t="str">
        <f t="shared" si="26"/>
        <v>El numerador revisado en los registros fisicos es igual a los registros de la base de datos</v>
      </c>
      <c r="U97" s="180" t="str">
        <f t="shared" si="27"/>
        <v xml:space="preserve">El numerador revisado en los registros fisicos es igual al reporte consolidado </v>
      </c>
      <c r="V97" s="180" t="str">
        <f t="shared" si="28"/>
        <v>El numerador revisado en la base de datos es igual al reporte consolidado</v>
      </c>
      <c r="W97" s="180" t="str">
        <f t="shared" si="29"/>
        <v>El Denominador revisado en los registros fisicos es igual a los registros de la base de datos</v>
      </c>
      <c r="X97" s="180" t="str">
        <f t="shared" si="30"/>
        <v xml:space="preserve">El Denominador revisado en los registros fisicos es igual al reporte consolidado </v>
      </c>
      <c r="Y97" s="180" t="str">
        <f t="shared" si="31"/>
        <v xml:space="preserve">El Denominador revisado en la base de datos es igual al reporte consolidado </v>
      </c>
      <c r="Z97" s="180" t="str">
        <f t="shared" si="32"/>
        <v/>
      </c>
    </row>
    <row r="98" spans="3:26" ht="1.5" hidden="1" customHeight="1" x14ac:dyDescent="0.25">
      <c r="C98" s="156"/>
      <c r="D98" s="159"/>
      <c r="E98" s="4">
        <f>+'RNL - Lab 1'!E98+'RNL - Lab 2'!E98+'RNL - Lab 3'!E98+'RNL - Lab 4'!E98+'RNL - Lab 5'!E98+'RNL - Lab 6'!E98+'RNL - Lab 7'!E98+'RNL - Lab 8'!E98+'RNL - Lab 9'!E98+'RNL - Lab 10'!E98</f>
        <v>0</v>
      </c>
      <c r="F98" s="4">
        <f>+'RNL - Lab 1'!F98+'RNL - Lab 2'!F98+'RNL - Lab 3'!F98+'RNL - Lab 4'!F98+'RNL - Lab 5'!F98+'RNL - Lab 6'!F98+'RNL - Lab 7'!F98+'RNL - Lab 8'!F98+'RNL - Lab 9'!F98+'RNL - Lab 10'!F98</f>
        <v>0</v>
      </c>
      <c r="G98" s="4">
        <f>+'RNL - Lab 1'!G98+'RNL - Lab 2'!G98+'RNL - Lab 3'!G98+'RNL - Lab 4'!G98+'RNL - Lab 5'!G98+'RNL - Lab 6'!G98+'RNL - Lab 7'!G98+'RNL - Lab 8'!G98+'RNL - Lab 9'!G98+'RNL - Lab 10'!G98</f>
        <v>0</v>
      </c>
      <c r="H98" s="4">
        <f>+'RNL - Lab 1'!H98+'RNL - Lab 2'!H98+'RNL - Lab 3'!H98+'RNL - Lab 4'!H98+'RNL - Lab 5'!H98+'RNL - Lab 6'!H98+'RNL - Lab 7'!H98+'RNL - Lab 8'!H98+'RNL - Lab 9'!H98+'RNL - Lab 10'!H98</f>
        <v>0</v>
      </c>
      <c r="I98" s="4">
        <f>+'RNL - Lab 1'!I98+'RNL - Lab 2'!I98+'RNL - Lab 3'!I98+'RNL - Lab 4'!I98+'RNL - Lab 5'!I98+'RNL - Lab 6'!I98+'RNL - Lab 7'!I98+'RNL - Lab 8'!I98+'RNL - Lab 9'!I98+'RNL - Lab 10'!I98</f>
        <v>0</v>
      </c>
      <c r="J98" s="4">
        <f>+'RNL - Lab 1'!J98+'RNL - Lab 2'!J98+'RNL - Lab 3'!J98+'RNL - Lab 4'!J98+'RNL - Lab 5'!J98+'RNL - Lab 6'!J98+'RNL - Lab 7'!J98+'RNL - Lab 8'!J98+'RNL - Lab 9'!J98+'RNL - Lab 10'!J98</f>
        <v>0</v>
      </c>
      <c r="K98" s="25"/>
      <c r="L98" s="25"/>
      <c r="M98" s="25">
        <f t="shared" si="33"/>
        <v>100</v>
      </c>
      <c r="N98" s="25" t="str">
        <f t="shared" si="34"/>
        <v/>
      </c>
      <c r="O98" s="25" t="str">
        <f t="shared" si="35"/>
        <v/>
      </c>
      <c r="P98" s="25" t="str">
        <f t="shared" si="36"/>
        <v/>
      </c>
      <c r="Q98" s="25" t="str">
        <f t="shared" si="37"/>
        <v/>
      </c>
      <c r="R98" s="25" t="str">
        <f t="shared" si="38"/>
        <v/>
      </c>
      <c r="S98" s="25" t="str">
        <f t="shared" si="39"/>
        <v/>
      </c>
      <c r="T98" s="180" t="str">
        <f t="shared" si="26"/>
        <v>El numerador revisado en los registros fisicos es igual a los registros de la base de datos</v>
      </c>
      <c r="U98" s="180" t="str">
        <f t="shared" si="27"/>
        <v xml:space="preserve">El numerador revisado en los registros fisicos es igual al reporte consolidado </v>
      </c>
      <c r="V98" s="180" t="str">
        <f t="shared" si="28"/>
        <v>El numerador revisado en la base de datos es igual al reporte consolidado</v>
      </c>
      <c r="W98" s="180" t="str">
        <f t="shared" si="29"/>
        <v>El Denominador revisado en los registros fisicos es igual a los registros de la base de datos</v>
      </c>
      <c r="X98" s="180" t="str">
        <f t="shared" si="30"/>
        <v xml:space="preserve">El Denominador revisado en los registros fisicos es igual al reporte consolidado </v>
      </c>
      <c r="Y98" s="180" t="str">
        <f t="shared" si="31"/>
        <v xml:space="preserve">El Denominador revisado en la base de datos es igual al reporte consolidado </v>
      </c>
      <c r="Z98" s="180" t="str">
        <f t="shared" si="32"/>
        <v/>
      </c>
    </row>
    <row r="99" spans="3:26" ht="1.5" hidden="1" customHeight="1" x14ac:dyDescent="0.25">
      <c r="C99" s="156"/>
      <c r="D99" s="158"/>
      <c r="E99" s="4">
        <f>+'RNL - Lab 1'!E99+'RNL - Lab 2'!E99+'RNL - Lab 3'!E99+'RNL - Lab 4'!E99+'RNL - Lab 5'!E99+'RNL - Lab 6'!E99+'RNL - Lab 7'!E99+'RNL - Lab 8'!E99+'RNL - Lab 9'!E99+'RNL - Lab 10'!E99</f>
        <v>0</v>
      </c>
      <c r="F99" s="4">
        <f>+'RNL - Lab 1'!F99+'RNL - Lab 2'!F99+'RNL - Lab 3'!F99+'RNL - Lab 4'!F99+'RNL - Lab 5'!F99+'RNL - Lab 6'!F99+'RNL - Lab 7'!F99+'RNL - Lab 8'!F99+'RNL - Lab 9'!F99+'RNL - Lab 10'!F99</f>
        <v>0</v>
      </c>
      <c r="G99" s="4">
        <f>+'RNL - Lab 1'!G99+'RNL - Lab 2'!G99+'RNL - Lab 3'!G99+'RNL - Lab 4'!G99+'RNL - Lab 5'!G99+'RNL - Lab 6'!G99+'RNL - Lab 7'!G99+'RNL - Lab 8'!G99+'RNL - Lab 9'!G99+'RNL - Lab 10'!G99</f>
        <v>0</v>
      </c>
      <c r="H99" s="4">
        <f>+'RNL - Lab 1'!H99+'RNL - Lab 2'!H99+'RNL - Lab 3'!H99+'RNL - Lab 4'!H99+'RNL - Lab 5'!H99+'RNL - Lab 6'!H99+'RNL - Lab 7'!H99+'RNL - Lab 8'!H99+'RNL - Lab 9'!H99+'RNL - Lab 10'!H99</f>
        <v>0</v>
      </c>
      <c r="I99" s="4">
        <f>+'RNL - Lab 1'!I99+'RNL - Lab 2'!I99+'RNL - Lab 3'!I99+'RNL - Lab 4'!I99+'RNL - Lab 5'!I99+'RNL - Lab 6'!I99+'RNL - Lab 7'!I99+'RNL - Lab 8'!I99+'RNL - Lab 9'!I99+'RNL - Lab 10'!I99</f>
        <v>0</v>
      </c>
      <c r="J99" s="4">
        <f>+'RNL - Lab 1'!J99+'RNL - Lab 2'!J99+'RNL - Lab 3'!J99+'RNL - Lab 4'!J99+'RNL - Lab 5'!J99+'RNL - Lab 6'!J99+'RNL - Lab 7'!J99+'RNL - Lab 8'!J99+'RNL - Lab 9'!J99+'RNL - Lab 10'!J99</f>
        <v>0</v>
      </c>
      <c r="K99" s="25"/>
      <c r="L99" s="25"/>
      <c r="M99" s="25">
        <f t="shared" si="33"/>
        <v>100</v>
      </c>
      <c r="N99" s="25" t="str">
        <f t="shared" si="34"/>
        <v/>
      </c>
      <c r="O99" s="25" t="str">
        <f t="shared" si="35"/>
        <v/>
      </c>
      <c r="P99" s="25" t="str">
        <f t="shared" si="36"/>
        <v/>
      </c>
      <c r="Q99" s="25" t="str">
        <f t="shared" si="37"/>
        <v/>
      </c>
      <c r="R99" s="25" t="str">
        <f t="shared" si="38"/>
        <v/>
      </c>
      <c r="S99" s="25" t="str">
        <f t="shared" si="39"/>
        <v/>
      </c>
      <c r="T99" s="180" t="str">
        <f t="shared" si="26"/>
        <v>El numerador revisado en los registros fisicos es igual a los registros de la base de datos</v>
      </c>
      <c r="U99" s="180" t="str">
        <f t="shared" si="27"/>
        <v xml:space="preserve">El numerador revisado en los registros fisicos es igual al reporte consolidado </v>
      </c>
      <c r="V99" s="180" t="str">
        <f t="shared" si="28"/>
        <v>El numerador revisado en la base de datos es igual al reporte consolidado</v>
      </c>
      <c r="W99" s="180" t="str">
        <f t="shared" si="29"/>
        <v>El Denominador revisado en los registros fisicos es igual a los registros de la base de datos</v>
      </c>
      <c r="X99" s="180" t="str">
        <f t="shared" si="30"/>
        <v xml:space="preserve">El Denominador revisado en los registros fisicos es igual al reporte consolidado </v>
      </c>
      <c r="Y99" s="180" t="str">
        <f t="shared" si="31"/>
        <v xml:space="preserve">El Denominador revisado en la base de datos es igual al reporte consolidado </v>
      </c>
      <c r="Z99" s="180" t="str">
        <f t="shared" si="32"/>
        <v/>
      </c>
    </row>
    <row r="100" spans="3:26" ht="1.5" hidden="1" customHeight="1" x14ac:dyDescent="0.25">
      <c r="C100" s="156"/>
      <c r="D100" s="159"/>
      <c r="E100" s="4">
        <f>+'RNL - Lab 1'!E100+'RNL - Lab 2'!E100+'RNL - Lab 3'!E100+'RNL - Lab 4'!E100+'RNL - Lab 5'!E100+'RNL - Lab 6'!E100+'RNL - Lab 7'!E100+'RNL - Lab 8'!E100+'RNL - Lab 9'!E100+'RNL - Lab 10'!E100</f>
        <v>0</v>
      </c>
      <c r="F100" s="4">
        <f>+'RNL - Lab 1'!F100+'RNL - Lab 2'!F100+'RNL - Lab 3'!F100+'RNL - Lab 4'!F100+'RNL - Lab 5'!F100+'RNL - Lab 6'!F100+'RNL - Lab 7'!F100+'RNL - Lab 8'!F100+'RNL - Lab 9'!F100+'RNL - Lab 10'!F100</f>
        <v>0</v>
      </c>
      <c r="G100" s="4">
        <f>+'RNL - Lab 1'!G100+'RNL - Lab 2'!G100+'RNL - Lab 3'!G100+'RNL - Lab 4'!G100+'RNL - Lab 5'!G100+'RNL - Lab 6'!G100+'RNL - Lab 7'!G100+'RNL - Lab 8'!G100+'RNL - Lab 9'!G100+'RNL - Lab 10'!G100</f>
        <v>0</v>
      </c>
      <c r="H100" s="4">
        <f>+'RNL - Lab 1'!H100+'RNL - Lab 2'!H100+'RNL - Lab 3'!H100+'RNL - Lab 4'!H100+'RNL - Lab 5'!H100+'RNL - Lab 6'!H100+'RNL - Lab 7'!H100+'RNL - Lab 8'!H100+'RNL - Lab 9'!H100+'RNL - Lab 10'!H100</f>
        <v>0</v>
      </c>
      <c r="I100" s="4">
        <f>+'RNL - Lab 1'!I100+'RNL - Lab 2'!I100+'RNL - Lab 3'!I100+'RNL - Lab 4'!I100+'RNL - Lab 5'!I100+'RNL - Lab 6'!I100+'RNL - Lab 7'!I100+'RNL - Lab 8'!I100+'RNL - Lab 9'!I100+'RNL - Lab 10'!I100</f>
        <v>0</v>
      </c>
      <c r="J100" s="4">
        <f>+'RNL - Lab 1'!J100+'RNL - Lab 2'!J100+'RNL - Lab 3'!J100+'RNL - Lab 4'!J100+'RNL - Lab 5'!J100+'RNL - Lab 6'!J100+'RNL - Lab 7'!J100+'RNL - Lab 8'!J100+'RNL - Lab 9'!J100+'RNL - Lab 10'!J100</f>
        <v>0</v>
      </c>
      <c r="K100" s="25"/>
      <c r="L100" s="25"/>
      <c r="M100" s="25">
        <f t="shared" si="33"/>
        <v>100</v>
      </c>
      <c r="N100" s="25" t="str">
        <f t="shared" si="34"/>
        <v/>
      </c>
      <c r="O100" s="25" t="str">
        <f t="shared" si="35"/>
        <v/>
      </c>
      <c r="P100" s="25" t="str">
        <f t="shared" si="36"/>
        <v/>
      </c>
      <c r="Q100" s="25" t="str">
        <f t="shared" si="37"/>
        <v/>
      </c>
      <c r="R100" s="25" t="str">
        <f t="shared" si="38"/>
        <v/>
      </c>
      <c r="S100" s="25" t="str">
        <f t="shared" si="39"/>
        <v/>
      </c>
      <c r="T100" s="180" t="str">
        <f t="shared" si="26"/>
        <v>El numerador revisado en los registros fisicos es igual a los registros de la base de datos</v>
      </c>
      <c r="U100" s="180" t="str">
        <f t="shared" si="27"/>
        <v xml:space="preserve">El numerador revisado en los registros fisicos es igual al reporte consolidado </v>
      </c>
      <c r="V100" s="180" t="str">
        <f t="shared" si="28"/>
        <v>El numerador revisado en la base de datos es igual al reporte consolidado</v>
      </c>
      <c r="W100" s="180" t="str">
        <f t="shared" si="29"/>
        <v>El Denominador revisado en los registros fisicos es igual a los registros de la base de datos</v>
      </c>
      <c r="X100" s="180" t="str">
        <f t="shared" si="30"/>
        <v xml:space="preserve">El Denominador revisado en los registros fisicos es igual al reporte consolidado </v>
      </c>
      <c r="Y100" s="180" t="str">
        <f t="shared" si="31"/>
        <v xml:space="preserve">El Denominador revisado en la base de datos es igual al reporte consolidado </v>
      </c>
      <c r="Z100" s="180" t="str">
        <f t="shared" si="32"/>
        <v/>
      </c>
    </row>
    <row r="101" spans="3:26" ht="1.5" hidden="1" customHeight="1" x14ac:dyDescent="0.25">
      <c r="C101" s="156"/>
      <c r="D101" s="159"/>
      <c r="E101" s="4">
        <f>+'RNL - Lab 1'!E101+'RNL - Lab 2'!E101+'RNL - Lab 3'!E101+'RNL - Lab 4'!E101+'RNL - Lab 5'!E101+'RNL - Lab 6'!E101+'RNL - Lab 7'!E101+'RNL - Lab 8'!E101+'RNL - Lab 9'!E101+'RNL - Lab 10'!E101</f>
        <v>0</v>
      </c>
      <c r="F101" s="4">
        <f>+'RNL - Lab 1'!F101+'RNL - Lab 2'!F101+'RNL - Lab 3'!F101+'RNL - Lab 4'!F101+'RNL - Lab 5'!F101+'RNL - Lab 6'!F101+'RNL - Lab 7'!F101+'RNL - Lab 8'!F101+'RNL - Lab 9'!F101+'RNL - Lab 10'!F101</f>
        <v>0</v>
      </c>
      <c r="G101" s="4">
        <f>+'RNL - Lab 1'!G101+'RNL - Lab 2'!G101+'RNL - Lab 3'!G101+'RNL - Lab 4'!G101+'RNL - Lab 5'!G101+'RNL - Lab 6'!G101+'RNL - Lab 7'!G101+'RNL - Lab 8'!G101+'RNL - Lab 9'!G101+'RNL - Lab 10'!G101</f>
        <v>0</v>
      </c>
      <c r="H101" s="4">
        <f>+'RNL - Lab 1'!H101+'RNL - Lab 2'!H101+'RNL - Lab 3'!H101+'RNL - Lab 4'!H101+'RNL - Lab 5'!H101+'RNL - Lab 6'!H101+'RNL - Lab 7'!H101+'RNL - Lab 8'!H101+'RNL - Lab 9'!H101+'RNL - Lab 10'!H101</f>
        <v>0</v>
      </c>
      <c r="I101" s="4">
        <f>+'RNL - Lab 1'!I101+'RNL - Lab 2'!I101+'RNL - Lab 3'!I101+'RNL - Lab 4'!I101+'RNL - Lab 5'!I101+'RNL - Lab 6'!I101+'RNL - Lab 7'!I101+'RNL - Lab 8'!I101+'RNL - Lab 9'!I101+'RNL - Lab 10'!I101</f>
        <v>0</v>
      </c>
      <c r="J101" s="4">
        <f>+'RNL - Lab 1'!J101+'RNL - Lab 2'!J101+'RNL - Lab 3'!J101+'RNL - Lab 4'!J101+'RNL - Lab 5'!J101+'RNL - Lab 6'!J101+'RNL - Lab 7'!J101+'RNL - Lab 8'!J101+'RNL - Lab 9'!J101+'RNL - Lab 10'!J101</f>
        <v>0</v>
      </c>
      <c r="K101" s="25"/>
      <c r="L101" s="25"/>
      <c r="M101" s="25">
        <f t="shared" si="33"/>
        <v>100</v>
      </c>
      <c r="N101" s="25" t="str">
        <f t="shared" si="34"/>
        <v/>
      </c>
      <c r="O101" s="25" t="str">
        <f t="shared" si="35"/>
        <v/>
      </c>
      <c r="P101" s="25" t="str">
        <f t="shared" si="36"/>
        <v/>
      </c>
      <c r="Q101" s="25" t="str">
        <f t="shared" si="37"/>
        <v/>
      </c>
      <c r="R101" s="25" t="str">
        <f t="shared" si="38"/>
        <v/>
      </c>
      <c r="S101" s="25" t="str">
        <f t="shared" si="39"/>
        <v/>
      </c>
      <c r="T101" s="180" t="str">
        <f t="shared" si="26"/>
        <v>El numerador revisado en los registros fisicos es igual a los registros de la base de datos</v>
      </c>
      <c r="U101" s="180" t="str">
        <f t="shared" si="27"/>
        <v xml:space="preserve">El numerador revisado en los registros fisicos es igual al reporte consolidado </v>
      </c>
      <c r="V101" s="180" t="str">
        <f t="shared" si="28"/>
        <v>El numerador revisado en la base de datos es igual al reporte consolidado</v>
      </c>
      <c r="W101" s="180" t="str">
        <f t="shared" si="29"/>
        <v>El Denominador revisado en los registros fisicos es igual a los registros de la base de datos</v>
      </c>
      <c r="X101" s="180" t="str">
        <f t="shared" si="30"/>
        <v xml:space="preserve">El Denominador revisado en los registros fisicos es igual al reporte consolidado </v>
      </c>
      <c r="Y101" s="180" t="str">
        <f t="shared" si="31"/>
        <v xml:space="preserve">El Denominador revisado en la base de datos es igual al reporte consolidado </v>
      </c>
      <c r="Z101" s="180" t="str">
        <f t="shared" si="32"/>
        <v/>
      </c>
    </row>
    <row r="102" spans="3:26" ht="1.5" hidden="1" customHeight="1" x14ac:dyDescent="0.25">
      <c r="C102" s="156"/>
      <c r="D102" s="159"/>
      <c r="E102" s="4">
        <f>+'RNL - Lab 1'!E102+'RNL - Lab 2'!E102+'RNL - Lab 3'!E102+'RNL - Lab 4'!E102+'RNL - Lab 5'!E102+'RNL - Lab 6'!E102+'RNL - Lab 7'!E102+'RNL - Lab 8'!E102+'RNL - Lab 9'!E102+'RNL - Lab 10'!E102</f>
        <v>0</v>
      </c>
      <c r="F102" s="4">
        <f>+'RNL - Lab 1'!F102+'RNL - Lab 2'!F102+'RNL - Lab 3'!F102+'RNL - Lab 4'!F102+'RNL - Lab 5'!F102+'RNL - Lab 6'!F102+'RNL - Lab 7'!F102+'RNL - Lab 8'!F102+'RNL - Lab 9'!F102+'RNL - Lab 10'!F102</f>
        <v>0</v>
      </c>
      <c r="G102" s="4">
        <f>+'RNL - Lab 1'!G102+'RNL - Lab 2'!G102+'RNL - Lab 3'!G102+'RNL - Lab 4'!G102+'RNL - Lab 5'!G102+'RNL - Lab 6'!G102+'RNL - Lab 7'!G102+'RNL - Lab 8'!G102+'RNL - Lab 9'!G102+'RNL - Lab 10'!G102</f>
        <v>0</v>
      </c>
      <c r="H102" s="4">
        <f>+'RNL - Lab 1'!H102+'RNL - Lab 2'!H102+'RNL - Lab 3'!H102+'RNL - Lab 4'!H102+'RNL - Lab 5'!H102+'RNL - Lab 6'!H102+'RNL - Lab 7'!H102+'RNL - Lab 8'!H102+'RNL - Lab 9'!H102+'RNL - Lab 10'!H102</f>
        <v>0</v>
      </c>
      <c r="I102" s="4">
        <f>+'RNL - Lab 1'!I102+'RNL - Lab 2'!I102+'RNL - Lab 3'!I102+'RNL - Lab 4'!I102+'RNL - Lab 5'!I102+'RNL - Lab 6'!I102+'RNL - Lab 7'!I102+'RNL - Lab 8'!I102+'RNL - Lab 9'!I102+'RNL - Lab 10'!I102</f>
        <v>0</v>
      </c>
      <c r="J102" s="4">
        <f>+'RNL - Lab 1'!J102+'RNL - Lab 2'!J102+'RNL - Lab 3'!J102+'RNL - Lab 4'!J102+'RNL - Lab 5'!J102+'RNL - Lab 6'!J102+'RNL - Lab 7'!J102+'RNL - Lab 8'!J102+'RNL - Lab 9'!J102+'RNL - Lab 10'!J102</f>
        <v>0</v>
      </c>
      <c r="K102" s="25"/>
      <c r="L102" s="25"/>
      <c r="M102" s="25">
        <f t="shared" si="33"/>
        <v>100</v>
      </c>
      <c r="N102" s="25" t="str">
        <f t="shared" si="34"/>
        <v/>
      </c>
      <c r="O102" s="25" t="str">
        <f t="shared" si="35"/>
        <v/>
      </c>
      <c r="P102" s="25" t="str">
        <f t="shared" si="36"/>
        <v/>
      </c>
      <c r="Q102" s="25" t="str">
        <f t="shared" si="37"/>
        <v/>
      </c>
      <c r="R102" s="25" t="str">
        <f t="shared" si="38"/>
        <v/>
      </c>
      <c r="S102" s="25" t="str">
        <f t="shared" si="39"/>
        <v/>
      </c>
      <c r="T102" s="180" t="str">
        <f t="shared" si="26"/>
        <v>El numerador revisado en los registros fisicos es igual a los registros de la base de datos</v>
      </c>
      <c r="U102" s="180" t="str">
        <f t="shared" si="27"/>
        <v xml:space="preserve">El numerador revisado en los registros fisicos es igual al reporte consolidado </v>
      </c>
      <c r="V102" s="180" t="str">
        <f t="shared" si="28"/>
        <v>El numerador revisado en la base de datos es igual al reporte consolidado</v>
      </c>
      <c r="W102" s="180" t="str">
        <f t="shared" si="29"/>
        <v>El Denominador revisado en los registros fisicos es igual a los registros de la base de datos</v>
      </c>
      <c r="X102" s="180" t="str">
        <f t="shared" si="30"/>
        <v xml:space="preserve">El Denominador revisado en los registros fisicos es igual al reporte consolidado </v>
      </c>
      <c r="Y102" s="180" t="str">
        <f t="shared" si="31"/>
        <v xml:space="preserve">El Denominador revisado en la base de datos es igual al reporte consolidado </v>
      </c>
      <c r="Z102" s="180" t="str">
        <f t="shared" si="32"/>
        <v/>
      </c>
    </row>
    <row r="103" spans="3:26" ht="1.5" hidden="1" customHeight="1" x14ac:dyDescent="0.25">
      <c r="C103" s="156"/>
      <c r="D103" s="159"/>
      <c r="E103" s="4">
        <f>+'RNL - Lab 1'!E103+'RNL - Lab 2'!E103+'RNL - Lab 3'!E103+'RNL - Lab 4'!E103+'RNL - Lab 5'!E103+'RNL - Lab 6'!E103+'RNL - Lab 7'!E103+'RNL - Lab 8'!E103+'RNL - Lab 9'!E103+'RNL - Lab 10'!E103</f>
        <v>0</v>
      </c>
      <c r="F103" s="4">
        <f>+'RNL - Lab 1'!F103+'RNL - Lab 2'!F103+'RNL - Lab 3'!F103+'RNL - Lab 4'!F103+'RNL - Lab 5'!F103+'RNL - Lab 6'!F103+'RNL - Lab 7'!F103+'RNL - Lab 8'!F103+'RNL - Lab 9'!F103+'RNL - Lab 10'!F103</f>
        <v>0</v>
      </c>
      <c r="G103" s="4">
        <f>+'RNL - Lab 1'!G103+'RNL - Lab 2'!G103+'RNL - Lab 3'!G103+'RNL - Lab 4'!G103+'RNL - Lab 5'!G103+'RNL - Lab 6'!G103+'RNL - Lab 7'!G103+'RNL - Lab 8'!G103+'RNL - Lab 9'!G103+'RNL - Lab 10'!G103</f>
        <v>0</v>
      </c>
      <c r="H103" s="4">
        <f>+'RNL - Lab 1'!H103+'RNL - Lab 2'!H103+'RNL - Lab 3'!H103+'RNL - Lab 4'!H103+'RNL - Lab 5'!H103+'RNL - Lab 6'!H103+'RNL - Lab 7'!H103+'RNL - Lab 8'!H103+'RNL - Lab 9'!H103+'RNL - Lab 10'!H103</f>
        <v>0</v>
      </c>
      <c r="I103" s="4">
        <f>+'RNL - Lab 1'!I103+'RNL - Lab 2'!I103+'RNL - Lab 3'!I103+'RNL - Lab 4'!I103+'RNL - Lab 5'!I103+'RNL - Lab 6'!I103+'RNL - Lab 7'!I103+'RNL - Lab 8'!I103+'RNL - Lab 9'!I103+'RNL - Lab 10'!I103</f>
        <v>0</v>
      </c>
      <c r="J103" s="4">
        <f>+'RNL - Lab 1'!J103+'RNL - Lab 2'!J103+'RNL - Lab 3'!J103+'RNL - Lab 4'!J103+'RNL - Lab 5'!J103+'RNL - Lab 6'!J103+'RNL - Lab 7'!J103+'RNL - Lab 8'!J103+'RNL - Lab 9'!J103+'RNL - Lab 10'!J103</f>
        <v>0</v>
      </c>
      <c r="K103" s="25"/>
      <c r="L103" s="25"/>
      <c r="M103" s="25">
        <f t="shared" si="33"/>
        <v>100</v>
      </c>
      <c r="N103" s="25" t="str">
        <f t="shared" si="34"/>
        <v/>
      </c>
      <c r="O103" s="25" t="str">
        <f t="shared" si="35"/>
        <v/>
      </c>
      <c r="P103" s="25" t="str">
        <f t="shared" si="36"/>
        <v/>
      </c>
      <c r="Q103" s="25" t="str">
        <f t="shared" si="37"/>
        <v/>
      </c>
      <c r="R103" s="25" t="str">
        <f t="shared" si="38"/>
        <v/>
      </c>
      <c r="S103" s="25" t="str">
        <f t="shared" si="39"/>
        <v/>
      </c>
      <c r="T103" s="180" t="str">
        <f t="shared" si="26"/>
        <v>El numerador revisado en los registros fisicos es igual a los registros de la base de datos</v>
      </c>
      <c r="U103" s="180" t="str">
        <f t="shared" si="27"/>
        <v xml:space="preserve">El numerador revisado en los registros fisicos es igual al reporte consolidado </v>
      </c>
      <c r="V103" s="180" t="str">
        <f t="shared" si="28"/>
        <v>El numerador revisado en la base de datos es igual al reporte consolidado</v>
      </c>
      <c r="W103" s="180" t="str">
        <f t="shared" si="29"/>
        <v>El Denominador revisado en los registros fisicos es igual a los registros de la base de datos</v>
      </c>
      <c r="X103" s="180" t="str">
        <f t="shared" si="30"/>
        <v xml:space="preserve">El Denominador revisado en los registros fisicos es igual al reporte consolidado </v>
      </c>
      <c r="Y103" s="180" t="str">
        <f t="shared" si="31"/>
        <v xml:space="preserve">El Denominador revisado en la base de datos es igual al reporte consolidado </v>
      </c>
      <c r="Z103" s="180" t="str">
        <f t="shared" si="32"/>
        <v/>
      </c>
    </row>
    <row r="104" spans="3:26" ht="1.5" hidden="1" customHeight="1" x14ac:dyDescent="0.25">
      <c r="C104" s="156"/>
      <c r="D104" s="159"/>
      <c r="E104" s="4"/>
      <c r="F104" s="4"/>
      <c r="G104" s="4"/>
      <c r="H104" s="4"/>
      <c r="I104" s="4"/>
      <c r="J104" s="4"/>
      <c r="K104" s="25"/>
      <c r="L104" s="25"/>
      <c r="M104" s="25">
        <f t="shared" si="33"/>
        <v>100</v>
      </c>
      <c r="N104" s="25"/>
      <c r="O104" s="25"/>
      <c r="P104" s="25"/>
      <c r="Q104" s="25"/>
      <c r="R104" s="25"/>
      <c r="S104" s="25"/>
      <c r="T104" s="180" t="str">
        <f t="shared" si="26"/>
        <v/>
      </c>
      <c r="U104" s="180" t="str">
        <f t="shared" si="27"/>
        <v/>
      </c>
      <c r="V104" s="180" t="str">
        <f t="shared" si="28"/>
        <v/>
      </c>
      <c r="W104" s="180" t="str">
        <f t="shared" si="29"/>
        <v/>
      </c>
      <c r="X104" s="180" t="str">
        <f t="shared" si="30"/>
        <v/>
      </c>
      <c r="Y104" s="180" t="str">
        <f t="shared" si="31"/>
        <v/>
      </c>
      <c r="Z104" s="180" t="str">
        <f t="shared" si="32"/>
        <v/>
      </c>
    </row>
    <row r="105" spans="3:26" ht="1.5" hidden="1" customHeight="1" x14ac:dyDescent="0.25">
      <c r="C105" s="156"/>
      <c r="D105" s="159"/>
      <c r="E105" s="4">
        <f>+'RNL - Lab 1'!E105+'RNL - Lab 2'!E105+'RNL - Lab 3'!E105+'RNL - Lab 4'!E105+'RNL - Lab 5'!E105+'RNL - Lab 6'!E105+'RNL - Lab 7'!E105+'RNL - Lab 8'!E105+'RNL - Lab 9'!E105+'RNL - Lab 10'!E105</f>
        <v>0</v>
      </c>
      <c r="F105" s="4">
        <f>+'RNL - Lab 1'!F105+'RNL - Lab 2'!F105+'RNL - Lab 3'!F105+'RNL - Lab 4'!F105+'RNL - Lab 5'!F105+'RNL - Lab 6'!F105+'RNL - Lab 7'!F105+'RNL - Lab 8'!F105+'RNL - Lab 9'!F105+'RNL - Lab 10'!F105</f>
        <v>0</v>
      </c>
      <c r="G105" s="4">
        <f>+'RNL - Lab 1'!G105+'RNL - Lab 2'!G105+'RNL - Lab 3'!G105+'RNL - Lab 4'!G105+'RNL - Lab 5'!G105+'RNL - Lab 6'!G105+'RNL - Lab 7'!G105+'RNL - Lab 8'!G105+'RNL - Lab 9'!G105+'RNL - Lab 10'!G105</f>
        <v>0</v>
      </c>
      <c r="H105" s="4">
        <f>+'RNL - Lab 1'!H105+'RNL - Lab 2'!H105+'RNL - Lab 3'!H105+'RNL - Lab 4'!H105+'RNL - Lab 5'!H105+'RNL - Lab 6'!H105+'RNL - Lab 7'!H105+'RNL - Lab 8'!H105+'RNL - Lab 9'!H105+'RNL - Lab 10'!H105</f>
        <v>0</v>
      </c>
      <c r="I105" s="4">
        <f>+'RNL - Lab 1'!I105+'RNL - Lab 2'!I105+'RNL - Lab 3'!I105+'RNL - Lab 4'!I105+'RNL - Lab 5'!I105+'RNL - Lab 6'!I105+'RNL - Lab 7'!I105+'RNL - Lab 8'!I105+'RNL - Lab 9'!I105+'RNL - Lab 10'!I105</f>
        <v>0</v>
      </c>
      <c r="J105" s="4">
        <f>+'RNL - Lab 1'!J105+'RNL - Lab 2'!J105+'RNL - Lab 3'!J105+'RNL - Lab 4'!J105+'RNL - Lab 5'!J105+'RNL - Lab 6'!J105+'RNL - Lab 7'!J105+'RNL - Lab 8'!J105+'RNL - Lab 9'!J105+'RNL - Lab 10'!J105</f>
        <v>0</v>
      </c>
      <c r="K105" s="25"/>
      <c r="L105" s="25"/>
      <c r="M105" s="25">
        <f t="shared" si="33"/>
        <v>100</v>
      </c>
      <c r="N105" s="25" t="str">
        <f t="shared" si="34"/>
        <v/>
      </c>
      <c r="O105" s="25" t="str">
        <f t="shared" si="35"/>
        <v/>
      </c>
      <c r="P105" s="25" t="str">
        <f t="shared" si="36"/>
        <v/>
      </c>
      <c r="Q105" s="25" t="str">
        <f t="shared" si="37"/>
        <v/>
      </c>
      <c r="R105" s="25" t="str">
        <f t="shared" si="38"/>
        <v/>
      </c>
      <c r="S105" s="25" t="str">
        <f t="shared" si="39"/>
        <v/>
      </c>
      <c r="T105" s="180" t="str">
        <f t="shared" si="26"/>
        <v>El numerador revisado en los registros fisicos es igual a los registros de la base de datos</v>
      </c>
      <c r="U105" s="180" t="str">
        <f t="shared" si="27"/>
        <v xml:space="preserve">El numerador revisado en los registros fisicos es igual al reporte consolidado </v>
      </c>
      <c r="V105" s="180" t="str">
        <f t="shared" si="28"/>
        <v>El numerador revisado en la base de datos es igual al reporte consolidado</v>
      </c>
      <c r="W105" s="180" t="str">
        <f t="shared" si="29"/>
        <v>El Denominador revisado en los registros fisicos es igual a los registros de la base de datos</v>
      </c>
      <c r="X105" s="180" t="str">
        <f t="shared" si="30"/>
        <v xml:space="preserve">El Denominador revisado en los registros fisicos es igual al reporte consolidado </v>
      </c>
      <c r="Y105" s="180" t="str">
        <f t="shared" si="31"/>
        <v xml:space="preserve">El Denominador revisado en la base de datos es igual al reporte consolidado </v>
      </c>
      <c r="Z105" s="180" t="str">
        <f t="shared" si="32"/>
        <v/>
      </c>
    </row>
    <row r="106" spans="3:26" ht="1.5" hidden="1" customHeight="1" x14ac:dyDescent="0.25">
      <c r="C106" s="156"/>
      <c r="D106" s="159"/>
      <c r="E106" s="4">
        <f>+'RNL - Lab 1'!E106+'RNL - Lab 2'!E106+'RNL - Lab 3'!E106+'RNL - Lab 4'!E106+'RNL - Lab 5'!E106+'RNL - Lab 6'!E106+'RNL - Lab 7'!E106+'RNL - Lab 8'!E106+'RNL - Lab 9'!E106+'RNL - Lab 10'!E106</f>
        <v>0</v>
      </c>
      <c r="F106" s="4">
        <f>+'RNL - Lab 1'!F106+'RNL - Lab 2'!F106+'RNL - Lab 3'!F106+'RNL - Lab 4'!F106+'RNL - Lab 5'!F106+'RNL - Lab 6'!F106+'RNL - Lab 7'!F106+'RNL - Lab 8'!F106+'RNL - Lab 9'!F106+'RNL - Lab 10'!F106</f>
        <v>0</v>
      </c>
      <c r="G106" s="4">
        <f>+'RNL - Lab 1'!G106+'RNL - Lab 2'!G106+'RNL - Lab 3'!G106+'RNL - Lab 4'!G106+'RNL - Lab 5'!G106+'RNL - Lab 6'!G106+'RNL - Lab 7'!G106+'RNL - Lab 8'!G106+'RNL - Lab 9'!G106+'RNL - Lab 10'!G106</f>
        <v>0</v>
      </c>
      <c r="H106" s="4">
        <f>+'RNL - Lab 1'!H106+'RNL - Lab 2'!H106+'RNL - Lab 3'!H106+'RNL - Lab 4'!H106+'RNL - Lab 5'!H106+'RNL - Lab 6'!H106+'RNL - Lab 7'!H106+'RNL - Lab 8'!H106+'RNL - Lab 9'!H106+'RNL - Lab 10'!H106</f>
        <v>0</v>
      </c>
      <c r="I106" s="4">
        <f>+'RNL - Lab 1'!I106+'RNL - Lab 2'!I106+'RNL - Lab 3'!I106+'RNL - Lab 4'!I106+'RNL - Lab 5'!I106+'RNL - Lab 6'!I106+'RNL - Lab 7'!I106+'RNL - Lab 8'!I106+'RNL - Lab 9'!I106+'RNL - Lab 10'!I106</f>
        <v>0</v>
      </c>
      <c r="J106" s="4">
        <f>+'RNL - Lab 1'!J106+'RNL - Lab 2'!J106+'RNL - Lab 3'!J106+'RNL - Lab 4'!J106+'RNL - Lab 5'!J106+'RNL - Lab 6'!J106+'RNL - Lab 7'!J106+'RNL - Lab 8'!J106+'RNL - Lab 9'!J106+'RNL - Lab 10'!J106</f>
        <v>0</v>
      </c>
      <c r="K106" s="25"/>
      <c r="L106" s="25"/>
      <c r="M106" s="25">
        <f t="shared" si="33"/>
        <v>100</v>
      </c>
      <c r="N106" s="25" t="str">
        <f t="shared" si="34"/>
        <v/>
      </c>
      <c r="O106" s="25" t="str">
        <f t="shared" si="35"/>
        <v/>
      </c>
      <c r="P106" s="25" t="str">
        <f t="shared" si="36"/>
        <v/>
      </c>
      <c r="Q106" s="25" t="str">
        <f t="shared" si="37"/>
        <v/>
      </c>
      <c r="R106" s="25" t="str">
        <f t="shared" si="38"/>
        <v/>
      </c>
      <c r="S106" s="25" t="str">
        <f t="shared" si="39"/>
        <v/>
      </c>
      <c r="T106" s="180" t="str">
        <f t="shared" si="26"/>
        <v>El numerador revisado en los registros fisicos es igual a los registros de la base de datos</v>
      </c>
      <c r="U106" s="180" t="str">
        <f t="shared" si="27"/>
        <v xml:space="preserve">El numerador revisado en los registros fisicos es igual al reporte consolidado </v>
      </c>
      <c r="V106" s="180" t="str">
        <f t="shared" si="28"/>
        <v>El numerador revisado en la base de datos es igual al reporte consolidado</v>
      </c>
      <c r="W106" s="180" t="str">
        <f t="shared" si="29"/>
        <v>El Denominador revisado en los registros fisicos es igual a los registros de la base de datos</v>
      </c>
      <c r="X106" s="180" t="str">
        <f t="shared" si="30"/>
        <v xml:space="preserve">El Denominador revisado en los registros fisicos es igual al reporte consolidado </v>
      </c>
      <c r="Y106" s="180" t="str">
        <f t="shared" si="31"/>
        <v xml:space="preserve">El Denominador revisado en la base de datos es igual al reporte consolidado </v>
      </c>
      <c r="Z106" s="180" t="str">
        <f t="shared" si="32"/>
        <v/>
      </c>
    </row>
    <row r="107" spans="3:26" ht="1.5" hidden="1" customHeight="1" x14ac:dyDescent="0.25">
      <c r="C107" s="156"/>
      <c r="D107" s="159"/>
      <c r="E107" s="4">
        <f>+'RNL - Lab 1'!E107+'RNL - Lab 2'!E107+'RNL - Lab 3'!E107+'RNL - Lab 4'!E107+'RNL - Lab 5'!E107+'RNL - Lab 6'!E107+'RNL - Lab 7'!E107+'RNL - Lab 8'!E107+'RNL - Lab 9'!E107+'RNL - Lab 10'!E107</f>
        <v>0</v>
      </c>
      <c r="F107" s="4">
        <f>+'RNL - Lab 1'!F107+'RNL - Lab 2'!F107+'RNL - Lab 3'!F107+'RNL - Lab 4'!F107+'RNL - Lab 5'!F107+'RNL - Lab 6'!F107+'RNL - Lab 7'!F107+'RNL - Lab 8'!F107+'RNL - Lab 9'!F107+'RNL - Lab 10'!F107</f>
        <v>0</v>
      </c>
      <c r="G107" s="4">
        <f>+'RNL - Lab 1'!G107+'RNL - Lab 2'!G107+'RNL - Lab 3'!G107+'RNL - Lab 4'!G107+'RNL - Lab 5'!G107+'RNL - Lab 6'!G107+'RNL - Lab 7'!G107+'RNL - Lab 8'!G107+'RNL - Lab 9'!G107+'RNL - Lab 10'!G107</f>
        <v>0</v>
      </c>
      <c r="H107" s="4">
        <f>+'RNL - Lab 1'!H107+'RNL - Lab 2'!H107+'RNL - Lab 3'!H107+'RNL - Lab 4'!H107+'RNL - Lab 5'!H107+'RNL - Lab 6'!H107+'RNL - Lab 7'!H107+'RNL - Lab 8'!H107+'RNL - Lab 9'!H107+'RNL - Lab 10'!H107</f>
        <v>0</v>
      </c>
      <c r="I107" s="4">
        <f>+'RNL - Lab 1'!I107+'RNL - Lab 2'!I107+'RNL - Lab 3'!I107+'RNL - Lab 4'!I107+'RNL - Lab 5'!I107+'RNL - Lab 6'!I107+'RNL - Lab 7'!I107+'RNL - Lab 8'!I107+'RNL - Lab 9'!I107+'RNL - Lab 10'!I107</f>
        <v>0</v>
      </c>
      <c r="J107" s="4">
        <f>+'RNL - Lab 1'!J107+'RNL - Lab 2'!J107+'RNL - Lab 3'!J107+'RNL - Lab 4'!J107+'RNL - Lab 5'!J107+'RNL - Lab 6'!J107+'RNL - Lab 7'!J107+'RNL - Lab 8'!J107+'RNL - Lab 9'!J107+'RNL - Lab 10'!J107</f>
        <v>0</v>
      </c>
      <c r="K107" s="25"/>
      <c r="L107" s="25"/>
      <c r="M107" s="25">
        <f t="shared" si="33"/>
        <v>100</v>
      </c>
      <c r="N107" s="25" t="str">
        <f t="shared" si="34"/>
        <v/>
      </c>
      <c r="O107" s="25" t="str">
        <f t="shared" si="35"/>
        <v/>
      </c>
      <c r="P107" s="25" t="str">
        <f t="shared" si="36"/>
        <v/>
      </c>
      <c r="Q107" s="25" t="str">
        <f t="shared" si="37"/>
        <v/>
      </c>
      <c r="R107" s="25" t="str">
        <f t="shared" si="38"/>
        <v/>
      </c>
      <c r="S107" s="25" t="str">
        <f t="shared" si="39"/>
        <v/>
      </c>
      <c r="T107" s="180" t="str">
        <f t="shared" si="26"/>
        <v>El numerador revisado en los registros fisicos es igual a los registros de la base de datos</v>
      </c>
      <c r="U107" s="180" t="str">
        <f t="shared" si="27"/>
        <v xml:space="preserve">El numerador revisado en los registros fisicos es igual al reporte consolidado </v>
      </c>
      <c r="V107" s="180" t="str">
        <f t="shared" si="28"/>
        <v>El numerador revisado en la base de datos es igual al reporte consolidado</v>
      </c>
      <c r="W107" s="180" t="str">
        <f t="shared" si="29"/>
        <v>El Denominador revisado en los registros fisicos es igual a los registros de la base de datos</v>
      </c>
      <c r="X107" s="180" t="str">
        <f t="shared" si="30"/>
        <v xml:space="preserve">El Denominador revisado en los registros fisicos es igual al reporte consolidado </v>
      </c>
      <c r="Y107" s="180" t="str">
        <f t="shared" si="31"/>
        <v xml:space="preserve">El Denominador revisado en la base de datos es igual al reporte consolidado </v>
      </c>
      <c r="Z107" s="180" t="str">
        <f t="shared" si="32"/>
        <v/>
      </c>
    </row>
    <row r="108" spans="3:26" ht="1.5" hidden="1" customHeight="1" x14ac:dyDescent="0.25">
      <c r="C108" s="156"/>
      <c r="D108" s="159"/>
      <c r="E108" s="4">
        <f>+'RNL - Lab 1'!E108+'RNL - Lab 2'!E108+'RNL - Lab 3'!E108+'RNL - Lab 4'!E108+'RNL - Lab 5'!E108+'RNL - Lab 6'!E108+'RNL - Lab 7'!E108+'RNL - Lab 8'!E108+'RNL - Lab 9'!E108+'RNL - Lab 10'!E108</f>
        <v>0</v>
      </c>
      <c r="F108" s="4">
        <f>+'RNL - Lab 1'!F108+'RNL - Lab 2'!F108+'RNL - Lab 3'!F108+'RNL - Lab 4'!F108+'RNL - Lab 5'!F108+'RNL - Lab 6'!F108+'RNL - Lab 7'!F108+'RNL - Lab 8'!F108+'RNL - Lab 9'!F108+'RNL - Lab 10'!F108</f>
        <v>0</v>
      </c>
      <c r="G108" s="4">
        <f>+'RNL - Lab 1'!G108+'RNL - Lab 2'!G108+'RNL - Lab 3'!G108+'RNL - Lab 4'!G108+'RNL - Lab 5'!G108+'RNL - Lab 6'!G108+'RNL - Lab 7'!G108+'RNL - Lab 8'!G108+'RNL - Lab 9'!G108+'RNL - Lab 10'!G108</f>
        <v>0</v>
      </c>
      <c r="H108" s="4">
        <f>+'RNL - Lab 1'!H108+'RNL - Lab 2'!H108+'RNL - Lab 3'!H108+'RNL - Lab 4'!H108+'RNL - Lab 5'!H108+'RNL - Lab 6'!H108+'RNL - Lab 7'!H108+'RNL - Lab 8'!H108+'RNL - Lab 9'!H108+'RNL - Lab 10'!H108</f>
        <v>0</v>
      </c>
      <c r="I108" s="4">
        <f>+'RNL - Lab 1'!I108+'RNL - Lab 2'!I108+'RNL - Lab 3'!I108+'RNL - Lab 4'!I108+'RNL - Lab 5'!I108+'RNL - Lab 6'!I108+'RNL - Lab 7'!I108+'RNL - Lab 8'!I108+'RNL - Lab 9'!I108+'RNL - Lab 10'!I108</f>
        <v>0</v>
      </c>
      <c r="J108" s="4">
        <f>+'RNL - Lab 1'!J108+'RNL - Lab 2'!J108+'RNL - Lab 3'!J108+'RNL - Lab 4'!J108+'RNL - Lab 5'!J108+'RNL - Lab 6'!J108+'RNL - Lab 7'!J108+'RNL - Lab 8'!J108+'RNL - Lab 9'!J108+'RNL - Lab 10'!J108</f>
        <v>0</v>
      </c>
      <c r="K108" s="25"/>
      <c r="L108" s="25"/>
      <c r="M108" s="25">
        <f t="shared" si="33"/>
        <v>100</v>
      </c>
      <c r="N108" s="25" t="str">
        <f t="shared" si="34"/>
        <v/>
      </c>
      <c r="O108" s="25" t="str">
        <f t="shared" si="35"/>
        <v/>
      </c>
      <c r="P108" s="25" t="str">
        <f t="shared" si="36"/>
        <v/>
      </c>
      <c r="Q108" s="25" t="str">
        <f t="shared" si="37"/>
        <v/>
      </c>
      <c r="R108" s="25" t="str">
        <f t="shared" si="38"/>
        <v/>
      </c>
      <c r="S108" s="25" t="str">
        <f t="shared" si="39"/>
        <v/>
      </c>
      <c r="T108" s="180" t="str">
        <f t="shared" si="26"/>
        <v>El numerador revisado en los registros fisicos es igual a los registros de la base de datos</v>
      </c>
      <c r="U108" s="180" t="str">
        <f t="shared" si="27"/>
        <v xml:space="preserve">El numerador revisado en los registros fisicos es igual al reporte consolidado </v>
      </c>
      <c r="V108" s="180" t="str">
        <f t="shared" si="28"/>
        <v>El numerador revisado en la base de datos es igual al reporte consolidado</v>
      </c>
      <c r="W108" s="180" t="str">
        <f t="shared" si="29"/>
        <v>El Denominador revisado en los registros fisicos es igual a los registros de la base de datos</v>
      </c>
      <c r="X108" s="180" t="str">
        <f t="shared" si="30"/>
        <v xml:space="preserve">El Denominador revisado en los registros fisicos es igual al reporte consolidado </v>
      </c>
      <c r="Y108" s="180" t="str">
        <f t="shared" si="31"/>
        <v xml:space="preserve">El Denominador revisado en la base de datos es igual al reporte consolidado </v>
      </c>
      <c r="Z108" s="180" t="str">
        <f t="shared" si="32"/>
        <v/>
      </c>
    </row>
    <row r="109" spans="3:26" ht="1.5" hidden="1" customHeight="1" x14ac:dyDescent="0.25">
      <c r="C109" s="156"/>
      <c r="D109" s="159"/>
      <c r="E109" s="4">
        <f>+'RNL - Lab 1'!E109+'RNL - Lab 2'!E109+'RNL - Lab 3'!E109+'RNL - Lab 4'!E109+'RNL - Lab 5'!E109+'RNL - Lab 6'!E109+'RNL - Lab 7'!E109+'RNL - Lab 8'!E109+'RNL - Lab 9'!E109+'RNL - Lab 10'!E109</f>
        <v>0</v>
      </c>
      <c r="F109" s="4">
        <f>+'RNL - Lab 1'!F109+'RNL - Lab 2'!F109+'RNL - Lab 3'!F109+'RNL - Lab 4'!F109+'RNL - Lab 5'!F109+'RNL - Lab 6'!F109+'RNL - Lab 7'!F109+'RNL - Lab 8'!F109+'RNL - Lab 9'!F109+'RNL - Lab 10'!F109</f>
        <v>0</v>
      </c>
      <c r="G109" s="4">
        <f>+'RNL - Lab 1'!G109+'RNL - Lab 2'!G109+'RNL - Lab 3'!G109+'RNL - Lab 4'!G109+'RNL - Lab 5'!G109+'RNL - Lab 6'!G109+'RNL - Lab 7'!G109+'RNL - Lab 8'!G109+'RNL - Lab 9'!G109+'RNL - Lab 10'!G109</f>
        <v>0</v>
      </c>
      <c r="H109" s="4">
        <f>+'RNL - Lab 1'!H109+'RNL - Lab 2'!H109+'RNL - Lab 3'!H109+'RNL - Lab 4'!H109+'RNL - Lab 5'!H109+'RNL - Lab 6'!H109+'RNL - Lab 7'!H109+'RNL - Lab 8'!H109+'RNL - Lab 9'!H109+'RNL - Lab 10'!H109</f>
        <v>0</v>
      </c>
      <c r="I109" s="4">
        <f>+'RNL - Lab 1'!I109+'RNL - Lab 2'!I109+'RNL - Lab 3'!I109+'RNL - Lab 4'!I109+'RNL - Lab 5'!I109+'RNL - Lab 6'!I109+'RNL - Lab 7'!I109+'RNL - Lab 8'!I109+'RNL - Lab 9'!I109+'RNL - Lab 10'!I109</f>
        <v>0</v>
      </c>
      <c r="J109" s="4">
        <f>+'RNL - Lab 1'!J109+'RNL - Lab 2'!J109+'RNL - Lab 3'!J109+'RNL - Lab 4'!J109+'RNL - Lab 5'!J109+'RNL - Lab 6'!J109+'RNL - Lab 7'!J109+'RNL - Lab 8'!J109+'RNL - Lab 9'!J109+'RNL - Lab 10'!J109</f>
        <v>0</v>
      </c>
      <c r="K109" s="25"/>
      <c r="L109" s="25"/>
      <c r="M109" s="25">
        <f t="shared" si="33"/>
        <v>100</v>
      </c>
      <c r="N109" s="25" t="str">
        <f t="shared" si="34"/>
        <v/>
      </c>
      <c r="O109" s="25" t="str">
        <f t="shared" si="35"/>
        <v/>
      </c>
      <c r="P109" s="25" t="str">
        <f t="shared" si="36"/>
        <v/>
      </c>
      <c r="Q109" s="25" t="str">
        <f t="shared" si="37"/>
        <v/>
      </c>
      <c r="R109" s="25" t="str">
        <f t="shared" si="38"/>
        <v/>
      </c>
      <c r="S109" s="25" t="str">
        <f t="shared" si="39"/>
        <v/>
      </c>
      <c r="T109" s="180" t="str">
        <f t="shared" si="26"/>
        <v>El numerador revisado en los registros fisicos es igual a los registros de la base de datos</v>
      </c>
      <c r="U109" s="180" t="str">
        <f t="shared" si="27"/>
        <v xml:space="preserve">El numerador revisado en los registros fisicos es igual al reporte consolidado </v>
      </c>
      <c r="V109" s="180" t="str">
        <f t="shared" si="28"/>
        <v>El numerador revisado en la base de datos es igual al reporte consolidado</v>
      </c>
      <c r="W109" s="180" t="str">
        <f t="shared" si="29"/>
        <v>El Denominador revisado en los registros fisicos es igual a los registros de la base de datos</v>
      </c>
      <c r="X109" s="180" t="str">
        <f t="shared" si="30"/>
        <v xml:space="preserve">El Denominador revisado en los registros fisicos es igual al reporte consolidado </v>
      </c>
      <c r="Y109" s="180" t="str">
        <f t="shared" si="31"/>
        <v xml:space="preserve">El Denominador revisado en la base de datos es igual al reporte consolidado </v>
      </c>
      <c r="Z109" s="180" t="str">
        <f t="shared" si="32"/>
        <v/>
      </c>
    </row>
    <row r="110" spans="3:26" ht="1.5" hidden="1" customHeight="1" x14ac:dyDescent="0.25">
      <c r="C110" s="156"/>
      <c r="D110" s="159"/>
      <c r="E110" s="4">
        <f>+'RNL - Lab 1'!E110+'RNL - Lab 2'!E110+'RNL - Lab 3'!E110+'RNL - Lab 4'!E110+'RNL - Lab 5'!E110+'RNL - Lab 6'!E110+'RNL - Lab 7'!E110+'RNL - Lab 8'!E110+'RNL - Lab 9'!E110+'RNL - Lab 10'!E110</f>
        <v>0</v>
      </c>
      <c r="F110" s="4">
        <f>+'RNL - Lab 1'!F110+'RNL - Lab 2'!F110+'RNL - Lab 3'!F110+'RNL - Lab 4'!F110+'RNL - Lab 5'!F110+'RNL - Lab 6'!F110+'RNL - Lab 7'!F110+'RNL - Lab 8'!F110+'RNL - Lab 9'!F110+'RNL - Lab 10'!F110</f>
        <v>0</v>
      </c>
      <c r="G110" s="4">
        <f>+'RNL - Lab 1'!G110+'RNL - Lab 2'!G110+'RNL - Lab 3'!G110+'RNL - Lab 4'!G110+'RNL - Lab 5'!G110+'RNL - Lab 6'!G110+'RNL - Lab 7'!G110+'RNL - Lab 8'!G110+'RNL - Lab 9'!G110+'RNL - Lab 10'!G110</f>
        <v>0</v>
      </c>
      <c r="H110" s="4">
        <f>+'RNL - Lab 1'!H110+'RNL - Lab 2'!H110+'RNL - Lab 3'!H110+'RNL - Lab 4'!H110+'RNL - Lab 5'!H110+'RNL - Lab 6'!H110+'RNL - Lab 7'!H110+'RNL - Lab 8'!H110+'RNL - Lab 9'!H110+'RNL - Lab 10'!H110</f>
        <v>0</v>
      </c>
      <c r="I110" s="4">
        <f>+'RNL - Lab 1'!I110+'RNL - Lab 2'!I110+'RNL - Lab 3'!I110+'RNL - Lab 4'!I110+'RNL - Lab 5'!I110+'RNL - Lab 6'!I110+'RNL - Lab 7'!I110+'RNL - Lab 8'!I110+'RNL - Lab 9'!I110+'RNL - Lab 10'!I110</f>
        <v>0</v>
      </c>
      <c r="J110" s="4">
        <f>+'RNL - Lab 1'!J110+'RNL - Lab 2'!J110+'RNL - Lab 3'!J110+'RNL - Lab 4'!J110+'RNL - Lab 5'!J110+'RNL - Lab 6'!J110+'RNL - Lab 7'!J110+'RNL - Lab 8'!J110+'RNL - Lab 9'!J110+'RNL - Lab 10'!J110</f>
        <v>0</v>
      </c>
      <c r="K110" s="25"/>
      <c r="L110" s="25"/>
      <c r="M110" s="25">
        <f t="shared" si="33"/>
        <v>100</v>
      </c>
      <c r="N110" s="25" t="str">
        <f t="shared" si="34"/>
        <v/>
      </c>
      <c r="O110" s="25" t="str">
        <f t="shared" si="35"/>
        <v/>
      </c>
      <c r="P110" s="25" t="str">
        <f t="shared" si="36"/>
        <v/>
      </c>
      <c r="Q110" s="25" t="str">
        <f t="shared" si="37"/>
        <v/>
      </c>
      <c r="R110" s="25" t="str">
        <f t="shared" si="38"/>
        <v/>
      </c>
      <c r="S110" s="25" t="str">
        <f t="shared" si="39"/>
        <v/>
      </c>
      <c r="T110" s="180" t="str">
        <f t="shared" si="26"/>
        <v>El numerador revisado en los registros fisicos es igual a los registros de la base de datos</v>
      </c>
      <c r="U110" s="180" t="str">
        <f t="shared" si="27"/>
        <v xml:space="preserve">El numerador revisado en los registros fisicos es igual al reporte consolidado </v>
      </c>
      <c r="V110" s="180" t="str">
        <f t="shared" si="28"/>
        <v>El numerador revisado en la base de datos es igual al reporte consolidado</v>
      </c>
      <c r="W110" s="180" t="str">
        <f t="shared" si="29"/>
        <v>El Denominador revisado en los registros fisicos es igual a los registros de la base de datos</v>
      </c>
      <c r="X110" s="180" t="str">
        <f t="shared" si="30"/>
        <v xml:space="preserve">El Denominador revisado en los registros fisicos es igual al reporte consolidado </v>
      </c>
      <c r="Y110" s="180" t="str">
        <f t="shared" si="31"/>
        <v xml:space="preserve">El Denominador revisado en la base de datos es igual al reporte consolidado </v>
      </c>
      <c r="Z110" s="180" t="str">
        <f t="shared" si="32"/>
        <v/>
      </c>
    </row>
    <row r="111" spans="3:26" ht="1.5" hidden="1" customHeight="1" x14ac:dyDescent="0.25">
      <c r="C111" s="156"/>
      <c r="D111" s="159"/>
      <c r="E111" s="4">
        <f>+'RNL - Lab 1'!E111+'RNL - Lab 2'!E111+'RNL - Lab 3'!E111+'RNL - Lab 4'!E111+'RNL - Lab 5'!E111+'RNL - Lab 6'!E111+'RNL - Lab 7'!E111+'RNL - Lab 8'!E111+'RNL - Lab 9'!E111+'RNL - Lab 10'!E111</f>
        <v>0</v>
      </c>
      <c r="F111" s="4">
        <f>+'RNL - Lab 1'!F111+'RNL - Lab 2'!F111+'RNL - Lab 3'!F111+'RNL - Lab 4'!F111+'RNL - Lab 5'!F111+'RNL - Lab 6'!F111+'RNL - Lab 7'!F111+'RNL - Lab 8'!F111+'RNL - Lab 9'!F111+'RNL - Lab 10'!F111</f>
        <v>0</v>
      </c>
      <c r="G111" s="4">
        <f>+'RNL - Lab 1'!G111+'RNL - Lab 2'!G111+'RNL - Lab 3'!G111+'RNL - Lab 4'!G111+'RNL - Lab 5'!G111+'RNL - Lab 6'!G111+'RNL - Lab 7'!G111+'RNL - Lab 8'!G111+'RNL - Lab 9'!G111+'RNL - Lab 10'!G111</f>
        <v>0</v>
      </c>
      <c r="H111" s="4">
        <f>+'RNL - Lab 1'!H111+'RNL - Lab 2'!H111+'RNL - Lab 3'!H111+'RNL - Lab 4'!H111+'RNL - Lab 5'!H111+'RNL - Lab 6'!H111+'RNL - Lab 7'!H111+'RNL - Lab 8'!H111+'RNL - Lab 9'!H111+'RNL - Lab 10'!H111</f>
        <v>0</v>
      </c>
      <c r="I111" s="4">
        <f>+'RNL - Lab 1'!I111+'RNL - Lab 2'!I111+'RNL - Lab 3'!I111+'RNL - Lab 4'!I111+'RNL - Lab 5'!I111+'RNL - Lab 6'!I111+'RNL - Lab 7'!I111+'RNL - Lab 8'!I111+'RNL - Lab 9'!I111+'RNL - Lab 10'!I111</f>
        <v>0</v>
      </c>
      <c r="J111" s="4">
        <f>+'RNL - Lab 1'!J111+'RNL - Lab 2'!J111+'RNL - Lab 3'!J111+'RNL - Lab 4'!J111+'RNL - Lab 5'!J111+'RNL - Lab 6'!J111+'RNL - Lab 7'!J111+'RNL - Lab 8'!J111+'RNL - Lab 9'!J111+'RNL - Lab 10'!J111</f>
        <v>0</v>
      </c>
      <c r="K111" s="25"/>
      <c r="L111" s="25"/>
      <c r="M111" s="25">
        <f t="shared" si="33"/>
        <v>100</v>
      </c>
      <c r="N111" s="25" t="str">
        <f t="shared" si="34"/>
        <v/>
      </c>
      <c r="O111" s="25" t="str">
        <f t="shared" si="35"/>
        <v/>
      </c>
      <c r="P111" s="25" t="str">
        <f t="shared" si="36"/>
        <v/>
      </c>
      <c r="Q111" s="25" t="str">
        <f t="shared" si="37"/>
        <v/>
      </c>
      <c r="R111" s="25" t="str">
        <f t="shared" si="38"/>
        <v/>
      </c>
      <c r="S111" s="25" t="str">
        <f t="shared" si="39"/>
        <v/>
      </c>
      <c r="T111" s="180" t="str">
        <f t="shared" si="26"/>
        <v>El numerador revisado en los registros fisicos es igual a los registros de la base de datos</v>
      </c>
      <c r="U111" s="180" t="str">
        <f t="shared" si="27"/>
        <v xml:space="preserve">El numerador revisado en los registros fisicos es igual al reporte consolidado </v>
      </c>
      <c r="V111" s="180" t="str">
        <f t="shared" si="28"/>
        <v>El numerador revisado en la base de datos es igual al reporte consolidado</v>
      </c>
      <c r="W111" s="180" t="str">
        <f t="shared" si="29"/>
        <v>El Denominador revisado en los registros fisicos es igual a los registros de la base de datos</v>
      </c>
      <c r="X111" s="180" t="str">
        <f t="shared" si="30"/>
        <v xml:space="preserve">El Denominador revisado en los registros fisicos es igual al reporte consolidado </v>
      </c>
      <c r="Y111" s="180" t="str">
        <f t="shared" si="31"/>
        <v xml:space="preserve">El Denominador revisado en la base de datos es igual al reporte consolidado </v>
      </c>
      <c r="Z111" s="180" t="str">
        <f t="shared" si="32"/>
        <v/>
      </c>
    </row>
    <row r="112" spans="3:26" ht="1.5" hidden="1" customHeight="1" x14ac:dyDescent="0.25">
      <c r="C112" s="156"/>
      <c r="D112" s="159"/>
      <c r="E112" s="4">
        <f>+'RNL - Lab 1'!E112+'RNL - Lab 2'!E112+'RNL - Lab 3'!E112+'RNL - Lab 4'!E112+'RNL - Lab 5'!E112+'RNL - Lab 6'!E112+'RNL - Lab 7'!E112+'RNL - Lab 8'!E112+'RNL - Lab 9'!E112+'RNL - Lab 10'!E112</f>
        <v>0</v>
      </c>
      <c r="F112" s="4">
        <f>+'RNL - Lab 1'!F112+'RNL - Lab 2'!F112+'RNL - Lab 3'!F112+'RNL - Lab 4'!F112+'RNL - Lab 5'!F112+'RNL - Lab 6'!F112+'RNL - Lab 7'!F112+'RNL - Lab 8'!F112+'RNL - Lab 9'!F112+'RNL - Lab 10'!F112</f>
        <v>0</v>
      </c>
      <c r="G112" s="4">
        <f>+'RNL - Lab 1'!G112+'RNL - Lab 2'!G112+'RNL - Lab 3'!G112+'RNL - Lab 4'!G112+'RNL - Lab 5'!G112+'RNL - Lab 6'!G112+'RNL - Lab 7'!G112+'RNL - Lab 8'!G112+'RNL - Lab 9'!G112+'RNL - Lab 10'!G112</f>
        <v>0</v>
      </c>
      <c r="H112" s="4">
        <f>+'RNL - Lab 1'!H112+'RNL - Lab 2'!H112+'RNL - Lab 3'!H112+'RNL - Lab 4'!H112+'RNL - Lab 5'!H112+'RNL - Lab 6'!H112+'RNL - Lab 7'!H112+'RNL - Lab 8'!H112+'RNL - Lab 9'!H112+'RNL - Lab 10'!H112</f>
        <v>0</v>
      </c>
      <c r="I112" s="4">
        <f>+'RNL - Lab 1'!I112+'RNL - Lab 2'!I112+'RNL - Lab 3'!I112+'RNL - Lab 4'!I112+'RNL - Lab 5'!I112+'RNL - Lab 6'!I112+'RNL - Lab 7'!I112+'RNL - Lab 8'!I112+'RNL - Lab 9'!I112+'RNL - Lab 10'!I112</f>
        <v>0</v>
      </c>
      <c r="J112" s="4">
        <f>+'RNL - Lab 1'!J112+'RNL - Lab 2'!J112+'RNL - Lab 3'!J112+'RNL - Lab 4'!J112+'RNL - Lab 5'!J112+'RNL - Lab 6'!J112+'RNL - Lab 7'!J112+'RNL - Lab 8'!J112+'RNL - Lab 9'!J112+'RNL - Lab 10'!J112</f>
        <v>0</v>
      </c>
      <c r="K112" s="25"/>
      <c r="L112" s="25"/>
      <c r="M112" s="25">
        <f t="shared" si="33"/>
        <v>100</v>
      </c>
      <c r="N112" s="25" t="str">
        <f t="shared" si="34"/>
        <v/>
      </c>
      <c r="O112" s="25" t="str">
        <f t="shared" si="35"/>
        <v/>
      </c>
      <c r="P112" s="25" t="str">
        <f t="shared" si="36"/>
        <v/>
      </c>
      <c r="Q112" s="25" t="str">
        <f t="shared" si="37"/>
        <v/>
      </c>
      <c r="R112" s="25" t="str">
        <f t="shared" si="38"/>
        <v/>
      </c>
      <c r="S112" s="25" t="str">
        <f t="shared" si="39"/>
        <v/>
      </c>
      <c r="T112" s="180" t="str">
        <f t="shared" si="26"/>
        <v>El numerador revisado en los registros fisicos es igual a los registros de la base de datos</v>
      </c>
      <c r="U112" s="180" t="str">
        <f t="shared" si="27"/>
        <v xml:space="preserve">El numerador revisado en los registros fisicos es igual al reporte consolidado </v>
      </c>
      <c r="V112" s="180" t="str">
        <f t="shared" si="28"/>
        <v>El numerador revisado en la base de datos es igual al reporte consolidado</v>
      </c>
      <c r="W112" s="180" t="str">
        <f t="shared" si="29"/>
        <v>El Denominador revisado en los registros fisicos es igual a los registros de la base de datos</v>
      </c>
      <c r="X112" s="180" t="str">
        <f t="shared" si="30"/>
        <v xml:space="preserve">El Denominador revisado en los registros fisicos es igual al reporte consolidado </v>
      </c>
      <c r="Y112" s="180" t="str">
        <f t="shared" si="31"/>
        <v xml:space="preserve">El Denominador revisado en la base de datos es igual al reporte consolidado </v>
      </c>
      <c r="Z112" s="180" t="str">
        <f t="shared" si="32"/>
        <v/>
      </c>
    </row>
    <row r="119" spans="2:6" ht="19.5" thickBot="1" x14ac:dyDescent="0.35"/>
    <row r="120" spans="2:6" ht="36" customHeight="1" x14ac:dyDescent="0.25">
      <c r="B120" s="19" t="s">
        <v>37</v>
      </c>
      <c r="C120" s="425" t="s">
        <v>482</v>
      </c>
      <c r="D120" s="425"/>
      <c r="E120" s="425"/>
      <c r="F120" s="28"/>
    </row>
    <row r="121" spans="2:6" ht="54.75" customHeight="1" x14ac:dyDescent="0.25">
      <c r="B121" s="19" t="s">
        <v>38</v>
      </c>
      <c r="C121" s="424" t="s">
        <v>480</v>
      </c>
      <c r="D121" s="424"/>
      <c r="E121" s="424"/>
      <c r="F121" s="29"/>
    </row>
    <row r="122" spans="2:6" ht="54" customHeight="1" x14ac:dyDescent="0.25">
      <c r="B122" s="19" t="s">
        <v>39</v>
      </c>
      <c r="C122" s="424" t="s">
        <v>481</v>
      </c>
      <c r="D122" s="424"/>
      <c r="E122" s="424"/>
      <c r="F122" s="29"/>
    </row>
    <row r="123" spans="2:6" ht="59.25" customHeight="1" x14ac:dyDescent="0.25">
      <c r="B123" s="19" t="s">
        <v>40</v>
      </c>
      <c r="C123" s="424" t="s">
        <v>484</v>
      </c>
      <c r="D123" s="424"/>
      <c r="E123" s="424"/>
      <c r="F123" s="29"/>
    </row>
    <row r="124" spans="2:6" ht="57.75" customHeight="1" x14ac:dyDescent="0.25">
      <c r="B124" s="19" t="s">
        <v>41</v>
      </c>
      <c r="C124" s="424" t="s">
        <v>483</v>
      </c>
      <c r="D124" s="424"/>
      <c r="E124" s="424"/>
      <c r="F124" s="29"/>
    </row>
    <row r="125" spans="2:6" ht="30.75" customHeight="1" thickBot="1" x14ac:dyDescent="0.3">
      <c r="B125" s="19" t="s">
        <v>42</v>
      </c>
      <c r="C125" s="424" t="s">
        <v>485</v>
      </c>
      <c r="D125" s="424"/>
      <c r="E125" s="424"/>
      <c r="F125" s="29"/>
    </row>
    <row r="126" spans="2:6" ht="30.75" customHeight="1" thickBot="1" x14ac:dyDescent="0.3">
      <c r="B126" s="19" t="s">
        <v>43</v>
      </c>
      <c r="C126" s="391" t="s">
        <v>486</v>
      </c>
      <c r="D126" s="414"/>
      <c r="E126" s="392"/>
      <c r="F126" s="30"/>
    </row>
    <row r="127" spans="2:6" ht="15" x14ac:dyDescent="0.25">
      <c r="D127" s="1"/>
    </row>
    <row r="128" spans="2:6" ht="19.5" thickBot="1" x14ac:dyDescent="0.35"/>
    <row r="129" spans="2:19" ht="27" thickBot="1" x14ac:dyDescent="0.3">
      <c r="B129" s="170" t="s">
        <v>45</v>
      </c>
      <c r="C129" s="413" t="s">
        <v>36</v>
      </c>
      <c r="D129" s="414"/>
      <c r="E129" s="392"/>
      <c r="F129" s="169"/>
      <c r="G129" s="169"/>
      <c r="H129" s="169"/>
      <c r="I129" s="169"/>
      <c r="J129" s="169"/>
      <c r="K129" s="169"/>
      <c r="L129" s="169"/>
      <c r="M129" s="169"/>
      <c r="N129" s="169"/>
      <c r="O129" s="169"/>
      <c r="P129" s="169"/>
      <c r="Q129" s="169"/>
      <c r="R129" s="169"/>
      <c r="S129" s="169"/>
    </row>
    <row r="130" spans="2:19" ht="15" x14ac:dyDescent="0.25">
      <c r="C130" s="415"/>
      <c r="D130" s="416"/>
      <c r="E130" s="417"/>
    </row>
    <row r="131" spans="2:19" ht="15" x14ac:dyDescent="0.25">
      <c r="C131" s="418"/>
      <c r="D131" s="419"/>
      <c r="E131" s="420"/>
    </row>
    <row r="132" spans="2:19" ht="15" x14ac:dyDescent="0.25">
      <c r="C132" s="418"/>
      <c r="D132" s="419"/>
      <c r="E132" s="420"/>
    </row>
    <row r="133" spans="2:19" ht="15" x14ac:dyDescent="0.25">
      <c r="C133" s="418"/>
      <c r="D133" s="419"/>
      <c r="E133" s="420"/>
    </row>
    <row r="134" spans="2:19" ht="15" x14ac:dyDescent="0.25">
      <c r="C134" s="418"/>
      <c r="D134" s="419"/>
      <c r="E134" s="420"/>
    </row>
    <row r="135" spans="2:19" ht="15" x14ac:dyDescent="0.25">
      <c r="C135" s="418"/>
      <c r="D135" s="419"/>
      <c r="E135" s="420"/>
    </row>
    <row r="136" spans="2:19" ht="15" x14ac:dyDescent="0.25">
      <c r="C136" s="418"/>
      <c r="D136" s="419"/>
      <c r="E136" s="420"/>
    </row>
    <row r="137" spans="2:19" ht="15" x14ac:dyDescent="0.25">
      <c r="C137" s="418"/>
      <c r="D137" s="419"/>
      <c r="E137" s="420"/>
    </row>
    <row r="138" spans="2:19" ht="15" x14ac:dyDescent="0.25">
      <c r="C138" s="418"/>
      <c r="D138" s="419"/>
      <c r="E138" s="420"/>
    </row>
    <row r="139" spans="2:19" ht="15" x14ac:dyDescent="0.25">
      <c r="C139" s="418"/>
      <c r="D139" s="419"/>
      <c r="E139" s="420"/>
    </row>
    <row r="140" spans="2:19" ht="15.75" thickBot="1" x14ac:dyDescent="0.3">
      <c r="C140" s="421"/>
      <c r="D140" s="422"/>
      <c r="E140" s="423"/>
    </row>
    <row r="144" spans="2:19" ht="19.5" thickBot="1" x14ac:dyDescent="0.35"/>
    <row r="145" spans="2:5" ht="27" thickBot="1" x14ac:dyDescent="0.3">
      <c r="B145" s="170" t="s">
        <v>46</v>
      </c>
      <c r="C145" s="413" t="s">
        <v>28</v>
      </c>
      <c r="D145" s="414"/>
      <c r="E145" s="392"/>
    </row>
    <row r="146" spans="2:5" ht="15" x14ac:dyDescent="0.25">
      <c r="C146" s="415"/>
      <c r="D146" s="416"/>
      <c r="E146" s="417"/>
    </row>
    <row r="147" spans="2:5" ht="15" x14ac:dyDescent="0.25">
      <c r="C147" s="418"/>
      <c r="D147" s="419"/>
      <c r="E147" s="420"/>
    </row>
    <row r="148" spans="2:5" ht="15" x14ac:dyDescent="0.25">
      <c r="C148" s="418"/>
      <c r="D148" s="419"/>
      <c r="E148" s="420"/>
    </row>
    <row r="149" spans="2:5" ht="15" x14ac:dyDescent="0.25">
      <c r="C149" s="418"/>
      <c r="D149" s="419"/>
      <c r="E149" s="420"/>
    </row>
    <row r="150" spans="2:5" ht="15" x14ac:dyDescent="0.25">
      <c r="C150" s="418"/>
      <c r="D150" s="419"/>
      <c r="E150" s="420"/>
    </row>
    <row r="151" spans="2:5" ht="15" x14ac:dyDescent="0.25">
      <c r="C151" s="418"/>
      <c r="D151" s="419"/>
      <c r="E151" s="420"/>
    </row>
    <row r="152" spans="2:5" ht="15" x14ac:dyDescent="0.25">
      <c r="C152" s="418"/>
      <c r="D152" s="419"/>
      <c r="E152" s="420"/>
    </row>
    <row r="153" spans="2:5" ht="15" x14ac:dyDescent="0.25">
      <c r="C153" s="418"/>
      <c r="D153" s="419"/>
      <c r="E153" s="420"/>
    </row>
    <row r="154" spans="2:5" ht="15" x14ac:dyDescent="0.25">
      <c r="C154" s="418"/>
      <c r="D154" s="419"/>
      <c r="E154" s="420"/>
    </row>
    <row r="155" spans="2:5" ht="15" x14ac:dyDescent="0.25">
      <c r="C155" s="418"/>
      <c r="D155" s="419"/>
      <c r="E155" s="420"/>
    </row>
    <row r="156" spans="2:5" ht="15.75" thickBot="1" x14ac:dyDescent="0.3">
      <c r="C156" s="421"/>
      <c r="D156" s="422"/>
      <c r="E156" s="423"/>
    </row>
  </sheetData>
  <mergeCells count="32">
    <mergeCell ref="C120:E120"/>
    <mergeCell ref="C21:C23"/>
    <mergeCell ref="D21:D23"/>
    <mergeCell ref="E21:J21"/>
    <mergeCell ref="T21:Y22"/>
    <mergeCell ref="K21:K23"/>
    <mergeCell ref="L21:L23"/>
    <mergeCell ref="M21:S22"/>
    <mergeCell ref="E22:H22"/>
    <mergeCell ref="I22:J22"/>
    <mergeCell ref="C129:E129"/>
    <mergeCell ref="C130:E140"/>
    <mergeCell ref="C145:E145"/>
    <mergeCell ref="C146:E156"/>
    <mergeCell ref="C121:E121"/>
    <mergeCell ref="C122:E122"/>
    <mergeCell ref="C123:E123"/>
    <mergeCell ref="C124:E124"/>
    <mergeCell ref="C125:E125"/>
    <mergeCell ref="C126:E126"/>
    <mergeCell ref="D6:E6"/>
    <mergeCell ref="D7:E7"/>
    <mergeCell ref="D8:E8"/>
    <mergeCell ref="F8:I10"/>
    <mergeCell ref="D9:E9"/>
    <mergeCell ref="D10:E10"/>
    <mergeCell ref="C18:J18"/>
    <mergeCell ref="D11:E11"/>
    <mergeCell ref="C14:J14"/>
    <mergeCell ref="C15:J15"/>
    <mergeCell ref="C16:J16"/>
    <mergeCell ref="C17:J17"/>
  </mergeCells>
  <conditionalFormatting sqref="T25">
    <cfRule type="cellIs" dxfId="432" priority="34" operator="equal">
      <formula>""</formula>
    </cfRule>
    <cfRule type="cellIs" dxfId="431" priority="35" operator="notEqual">
      <formula>"El numerador revisado en los registros fisicos es igual a los registros de la base de datos"</formula>
    </cfRule>
    <cfRule type="cellIs" dxfId="430" priority="36" operator="equal">
      <formula>"El numerador revisado en los registros fisicos es igual a los registros de la base de datos"</formula>
    </cfRule>
  </conditionalFormatting>
  <conditionalFormatting sqref="U25">
    <cfRule type="cellIs" dxfId="429" priority="31" operator="equal">
      <formula>""</formula>
    </cfRule>
    <cfRule type="cellIs" dxfId="428" priority="32" operator="notEqual">
      <formula>"El numerador revisado en los registros fisicos es igual al reporte consolidado "</formula>
    </cfRule>
    <cfRule type="cellIs" dxfId="427" priority="33" operator="equal">
      <formula>"El numerador revisado en los registros fisicos es igual al reporte consolidado "</formula>
    </cfRule>
  </conditionalFormatting>
  <conditionalFormatting sqref="V25">
    <cfRule type="cellIs" dxfId="426" priority="28" operator="equal">
      <formula>""</formula>
    </cfRule>
    <cfRule type="cellIs" dxfId="425" priority="29" operator="notEqual">
      <formula>"El numerador revisado en la base de datos es igual al reporte consolidado"</formula>
    </cfRule>
    <cfRule type="cellIs" dxfId="424" priority="30" operator="equal">
      <formula>"El numerador revisado en la base de datos es igual al reporte consolidado"</formula>
    </cfRule>
  </conditionalFormatting>
  <conditionalFormatting sqref="W25">
    <cfRule type="cellIs" dxfId="423" priority="25" operator="equal">
      <formula>""</formula>
    </cfRule>
    <cfRule type="cellIs" dxfId="422" priority="26" operator="notEqual">
      <formula>"El Denominador revisado en los registros fisicos es igual a los registros de la base de datos"</formula>
    </cfRule>
    <cfRule type="cellIs" dxfId="421" priority="27" operator="equal">
      <formula>"El Denominador revisado en los registros fisicos es igual a los registros de la base de datos"</formula>
    </cfRule>
  </conditionalFormatting>
  <conditionalFormatting sqref="X25">
    <cfRule type="cellIs" dxfId="420" priority="22" operator="equal">
      <formula>""</formula>
    </cfRule>
    <cfRule type="cellIs" dxfId="419" priority="23" operator="notEqual">
      <formula>"El Denominador revisado en los registros fisicos es igual al reporte consolidado "</formula>
    </cfRule>
    <cfRule type="cellIs" dxfId="418" priority="24" operator="equal">
      <formula>"El Denominador revisado en los registros fisicos es igual al reporte consolidado "</formula>
    </cfRule>
  </conditionalFormatting>
  <conditionalFormatting sqref="Y25">
    <cfRule type="cellIs" dxfId="417" priority="19" operator="equal">
      <formula>""</formula>
    </cfRule>
    <cfRule type="cellIs" dxfId="416" priority="20" operator="notEqual">
      <formula>"El Denominador revisado en la base de datos es igual al reporte consolidado "</formula>
    </cfRule>
    <cfRule type="cellIs" dxfId="415" priority="21" operator="equal">
      <formula>"El Denominador revisado en la base de datos es igual al reporte consolidado "</formula>
    </cfRule>
  </conditionalFormatting>
  <conditionalFormatting sqref="T26:T91">
    <cfRule type="cellIs" dxfId="414" priority="16" operator="equal">
      <formula>""</formula>
    </cfRule>
    <cfRule type="cellIs" dxfId="413" priority="17" operator="notEqual">
      <formula>"El numerador revisado en los registros fisicos es igual a los registros de la base de datos"</formula>
    </cfRule>
    <cfRule type="cellIs" dxfId="412" priority="18" operator="equal">
      <formula>"El numerador revisado en los registros fisicos es igual a los registros de la base de datos"</formula>
    </cfRule>
  </conditionalFormatting>
  <conditionalFormatting sqref="U26:U91">
    <cfRule type="cellIs" dxfId="411" priority="13" operator="equal">
      <formula>""</formula>
    </cfRule>
    <cfRule type="cellIs" dxfId="410" priority="14" operator="notEqual">
      <formula>"El numerador revisado en los registros fisicos es igual al reporte consolidado "</formula>
    </cfRule>
    <cfRule type="cellIs" dxfId="409" priority="15" operator="equal">
      <formula>"El numerador revisado en los registros fisicos es igual al reporte consolidado "</formula>
    </cfRule>
  </conditionalFormatting>
  <conditionalFormatting sqref="V26:V91">
    <cfRule type="cellIs" dxfId="408" priority="10" operator="equal">
      <formula>""</formula>
    </cfRule>
    <cfRule type="cellIs" dxfId="407" priority="11" operator="notEqual">
      <formula>"El numerador revisado en la base de datos es igual al reporte consolidado"</formula>
    </cfRule>
    <cfRule type="cellIs" dxfId="406" priority="12" operator="equal">
      <formula>"El numerador revisado en la base de datos es igual al reporte consolidado"</formula>
    </cfRule>
  </conditionalFormatting>
  <conditionalFormatting sqref="W26:W91">
    <cfRule type="cellIs" dxfId="405" priority="7" operator="equal">
      <formula>""</formula>
    </cfRule>
    <cfRule type="cellIs" dxfId="404" priority="8" operator="notEqual">
      <formula>"El Denominador revisado en los registros fisicos es igual a los registros de la base de datos"</formula>
    </cfRule>
    <cfRule type="cellIs" dxfId="403" priority="9" operator="equal">
      <formula>"El Denominador revisado en los registros fisicos es igual a los registros de la base de datos"</formula>
    </cfRule>
  </conditionalFormatting>
  <conditionalFormatting sqref="X26:X91">
    <cfRule type="cellIs" dxfId="402" priority="4" operator="equal">
      <formula>""</formula>
    </cfRule>
    <cfRule type="cellIs" dxfId="401" priority="5" operator="notEqual">
      <formula>"El Denominador revisado en los registros fisicos es igual al reporte consolidado "</formula>
    </cfRule>
    <cfRule type="cellIs" dxfId="400" priority="6" operator="equal">
      <formula>"El Denominador revisado en los registros fisicos es igual al reporte consolidado "</formula>
    </cfRule>
  </conditionalFormatting>
  <conditionalFormatting sqref="Y26:Y91">
    <cfRule type="cellIs" dxfId="399" priority="1" operator="equal">
      <formula>""</formula>
    </cfRule>
    <cfRule type="cellIs" dxfId="398" priority="2" operator="notEqual">
      <formula>"El Denominador revisado en la base de datos es igual al reporte consolidado "</formula>
    </cfRule>
    <cfRule type="cellIs" dxfId="397" priority="3" operator="equal">
      <formula>"El Denominador revisado en la base de datos es igual al reporte consolidado "</formula>
    </cfRule>
  </conditionalFormatting>
  <pageMargins left="0.7" right="0.7" top="0.75" bottom="0.75" header="0.3" footer="0.3"/>
  <pageSetup paperSize="9" orientation="portrait" r:id="rId1"/>
  <ignoredErrors>
    <ignoredError sqref="N25:N91 Q26:Q9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17"/>
  <sheetViews>
    <sheetView workbookViewId="0">
      <selection activeCell="G10" sqref="G10"/>
    </sheetView>
  </sheetViews>
  <sheetFormatPr baseColWidth="10" defaultRowHeight="15" x14ac:dyDescent="0.25"/>
  <cols>
    <col min="2" max="2" width="6.42578125" customWidth="1"/>
    <col min="3" max="3" width="17" customWidth="1"/>
    <col min="7" max="7" width="44.42578125" customWidth="1"/>
    <col min="9" max="9" width="36" customWidth="1"/>
  </cols>
  <sheetData>
    <row r="2" spans="2:9" x14ac:dyDescent="0.25">
      <c r="C2" t="s">
        <v>583</v>
      </c>
      <c r="F2" t="s">
        <v>584</v>
      </c>
      <c r="G2" t="s">
        <v>587</v>
      </c>
      <c r="I2" t="s">
        <v>594</v>
      </c>
    </row>
    <row r="3" spans="2:9" ht="21" x14ac:dyDescent="0.35">
      <c r="B3" s="38" t="s">
        <v>83</v>
      </c>
      <c r="C3" s="38" t="str">
        <f>IF('RNL - Lab 1'!D6=0," ",'RNL - Lab 1'!D6)</f>
        <v xml:space="preserve"> </v>
      </c>
      <c r="F3" s="251" t="s">
        <v>585</v>
      </c>
      <c r="G3" s="252" t="s">
        <v>589</v>
      </c>
      <c r="I3" s="252" t="s">
        <v>595</v>
      </c>
    </row>
    <row r="4" spans="2:9" ht="21" x14ac:dyDescent="0.35">
      <c r="B4" s="38" t="s">
        <v>84</v>
      </c>
      <c r="C4" s="38" t="str">
        <f>IF('RNL - Lab 2'!D6=0," ",'RNL - Lab 2'!D6)</f>
        <v xml:space="preserve"> </v>
      </c>
      <c r="F4" s="251" t="s">
        <v>586</v>
      </c>
      <c r="G4" s="252" t="s">
        <v>591</v>
      </c>
      <c r="I4" s="252" t="s">
        <v>596</v>
      </c>
    </row>
    <row r="5" spans="2:9" ht="18.75" x14ac:dyDescent="0.3">
      <c r="B5" s="38" t="s">
        <v>85</v>
      </c>
      <c r="C5" s="38" t="str">
        <f>IF('RNL - Lab 3'!D6=0," ",'RNL - Lab 3'!D6)</f>
        <v xml:space="preserve"> </v>
      </c>
      <c r="G5" s="252" t="s">
        <v>590</v>
      </c>
      <c r="I5" s="252" t="s">
        <v>597</v>
      </c>
    </row>
    <row r="6" spans="2:9" ht="18.75" x14ac:dyDescent="0.3">
      <c r="B6" s="38" t="s">
        <v>86</v>
      </c>
      <c r="C6" s="38" t="str">
        <f>IF('RNL - Lab 4'!D6=0," ",'RNL - Lab 4'!D6)</f>
        <v xml:space="preserve"> </v>
      </c>
      <c r="G6" s="252" t="s">
        <v>592</v>
      </c>
      <c r="I6" s="252"/>
    </row>
    <row r="7" spans="2:9" ht="18.75" x14ac:dyDescent="0.3">
      <c r="B7" s="38" t="s">
        <v>87</v>
      </c>
      <c r="C7" s="38" t="str">
        <f>IF('RNL - Lab 5'!D6=0," ",'RNL - Lab 5'!D6)</f>
        <v xml:space="preserve"> </v>
      </c>
      <c r="G7" s="252" t="s">
        <v>588</v>
      </c>
      <c r="I7" s="252"/>
    </row>
    <row r="8" spans="2:9" ht="18.75" x14ac:dyDescent="0.3">
      <c r="B8" s="38" t="s">
        <v>88</v>
      </c>
      <c r="C8" s="38" t="str">
        <f>IF('RNL - Lab 6'!D6=0," ",'RNL - Lab 6'!D6)</f>
        <v xml:space="preserve"> </v>
      </c>
      <c r="G8" s="253" t="s">
        <v>593</v>
      </c>
      <c r="I8" s="252"/>
    </row>
    <row r="9" spans="2:9" x14ac:dyDescent="0.25">
      <c r="B9" s="38" t="s">
        <v>89</v>
      </c>
      <c r="C9" s="38" t="str">
        <f>IF('RNL - Lab 7'!D6=0," ",'RNL - Lab 7'!D6)</f>
        <v xml:space="preserve"> </v>
      </c>
    </row>
    <row r="10" spans="2:9" x14ac:dyDescent="0.25">
      <c r="B10" s="38" t="s">
        <v>90</v>
      </c>
      <c r="C10" s="38" t="str">
        <f>IF('RNL - Lab 8'!D6=0," ",'RNL - Lab 8'!D6)</f>
        <v xml:space="preserve"> </v>
      </c>
    </row>
    <row r="11" spans="2:9" x14ac:dyDescent="0.25">
      <c r="B11" s="38" t="s">
        <v>91</v>
      </c>
      <c r="C11" s="38" t="str">
        <f>IF('RNL - Lab 9'!D6=0," ",'RNL - Lab 9'!D6)</f>
        <v xml:space="preserve"> </v>
      </c>
    </row>
    <row r="12" spans="2:9" x14ac:dyDescent="0.25">
      <c r="B12" s="38" t="s">
        <v>92</v>
      </c>
      <c r="C12" s="38" t="str">
        <f>IF('RNL - Lab 10'!D6=0," ",'RNL - Lab 10'!D6)</f>
        <v xml:space="preserve"> </v>
      </c>
    </row>
    <row r="13" spans="2:9" ht="30" x14ac:dyDescent="0.25">
      <c r="G13" s="37" t="s">
        <v>602</v>
      </c>
    </row>
    <row r="14" spans="2:9" x14ac:dyDescent="0.25">
      <c r="G14" s="38" t="s">
        <v>598</v>
      </c>
    </row>
    <row r="15" spans="2:9" x14ac:dyDescent="0.25">
      <c r="G15" s="38" t="s">
        <v>599</v>
      </c>
    </row>
    <row r="16" spans="2:9" x14ac:dyDescent="0.25">
      <c r="G16" s="38" t="s">
        <v>600</v>
      </c>
    </row>
    <row r="17" spans="7:7" x14ac:dyDescent="0.25">
      <c r="G17" s="38" t="s">
        <v>601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645"/>
  <sheetViews>
    <sheetView zoomScaleNormal="100" workbookViewId="0">
      <selection activeCell="C2" sqref="C2"/>
    </sheetView>
  </sheetViews>
  <sheetFormatPr baseColWidth="10" defaultRowHeight="15" x14ac:dyDescent="0.25"/>
  <cols>
    <col min="1" max="1" width="1.140625" customWidth="1"/>
    <col min="2" max="2" width="42.42578125" style="208" customWidth="1"/>
    <col min="3" max="3" width="16.140625" customWidth="1"/>
    <col min="4" max="4" width="17.42578125" customWidth="1"/>
    <col min="5" max="5" width="19.42578125" customWidth="1"/>
    <col min="6" max="6" width="18.42578125" customWidth="1"/>
    <col min="7" max="7" width="20.85546875" customWidth="1"/>
    <col min="8" max="8" width="23.140625" customWidth="1"/>
    <col min="9" max="9" width="18" customWidth="1"/>
  </cols>
  <sheetData>
    <row r="2" spans="1:9" x14ac:dyDescent="0.25">
      <c r="B2" s="202" t="s">
        <v>551</v>
      </c>
      <c r="C2" s="185"/>
    </row>
    <row r="4" spans="1:9" x14ac:dyDescent="0.25">
      <c r="B4" s="433" t="s">
        <v>100</v>
      </c>
      <c r="C4" s="434" t="s">
        <v>546</v>
      </c>
      <c r="D4" s="434"/>
      <c r="E4" s="434"/>
      <c r="F4" s="434" t="s">
        <v>547</v>
      </c>
      <c r="G4" s="434"/>
      <c r="H4" s="435"/>
      <c r="I4" s="432" t="s">
        <v>552</v>
      </c>
    </row>
    <row r="5" spans="1:9" x14ac:dyDescent="0.25">
      <c r="B5" s="433"/>
      <c r="C5" s="186" t="s">
        <v>548</v>
      </c>
      <c r="D5" s="186" t="s">
        <v>549</v>
      </c>
      <c r="E5" s="186" t="s">
        <v>550</v>
      </c>
      <c r="F5" s="186" t="s">
        <v>548</v>
      </c>
      <c r="G5" s="186" t="s">
        <v>549</v>
      </c>
      <c r="H5" s="192" t="s">
        <v>550</v>
      </c>
      <c r="I5" s="432"/>
    </row>
    <row r="6" spans="1:9" ht="15.75" thickBot="1" x14ac:dyDescent="0.3">
      <c r="B6" s="436" t="str">
        <f>+'RNL - Lab 1'!C24</f>
        <v>BACILOSCOPIA</v>
      </c>
      <c r="C6" s="437"/>
      <c r="D6" s="437"/>
      <c r="E6" s="437"/>
      <c r="F6" s="437"/>
      <c r="G6" s="437"/>
      <c r="H6" s="437"/>
      <c r="I6" s="189"/>
    </row>
    <row r="7" spans="1:9" ht="41.25" customHeight="1" thickBot="1" x14ac:dyDescent="0.3">
      <c r="A7" s="38" t="str">
        <f>"L1-"&amp;B7</f>
        <v>L1-Número de baciloscopias realizadas</v>
      </c>
      <c r="B7" s="203" t="str">
        <f>IF((+'RNL - Lab 1'!C25)="","",'RNL - Lab 1'!C25)</f>
        <v>Número de baciloscopias realizadas</v>
      </c>
      <c r="C7" s="200" t="str">
        <f>IFERROR(VLOOKUP(A7,'RNL - Lab 1'!$B$21:$Z$91,19,FALSE)," ")</f>
        <v/>
      </c>
      <c r="D7" s="200" t="str">
        <f>IFERROR(VLOOKUP(A7,'RNL - Lab 1'!$B$21:$Z$91,20,FALSE)," ")</f>
        <v/>
      </c>
      <c r="E7" s="200" t="str">
        <f>IFERROR(VLOOKUP(A7,'RNL - Lab 1'!$B$21:$Z$91,21,FALSE)," ")</f>
        <v/>
      </c>
      <c r="F7" s="200" t="str">
        <f>IFERROR(VLOOKUP(A7,'RNL - Lab 1'!$B$21:$Z$91,22,FALSE)," ")</f>
        <v/>
      </c>
      <c r="G7" s="200" t="str">
        <f>IFERROR(VLOOKUP(A7,'RNL - Lab 1'!$B$21:$Z$91,23,FALSE)," ")</f>
        <v/>
      </c>
      <c r="H7" s="200" t="str">
        <f>IFERROR(VLOOKUP(A7,'RNL - Lab 1'!$B$21:$Z$91,24,FALSE)," ")</f>
        <v/>
      </c>
      <c r="I7" s="200" t="str">
        <f>IFERROR(VLOOKUP(A7,'RNL - Lab 1'!$B$21:$Z$91,25,FALSE)," ")</f>
        <v/>
      </c>
    </row>
    <row r="8" spans="1:9" ht="33.75" customHeight="1" thickBot="1" x14ac:dyDescent="0.3">
      <c r="A8" s="38" t="str">
        <f t="shared" ref="A8:A69" si="0">"L1-"&amp;B8</f>
        <v>L1-Porcentaje de baciloscopias de diagnóstico positivas</v>
      </c>
      <c r="B8" s="203" t="str">
        <f>IF((+'RNL - Lab 1'!C26)="","",'RNL - Lab 1'!C26)</f>
        <v>Porcentaje de baciloscopias de diagnóstico positivas</v>
      </c>
      <c r="C8" s="200" t="str">
        <f>IFERROR(VLOOKUP(A8,'RNL - Lab 1'!$B$21:$Z$91,19,FALSE)," ")</f>
        <v/>
      </c>
      <c r="D8" s="200" t="str">
        <f>IFERROR(VLOOKUP(A8,'RNL - Lab 1'!$B$21:$Z$91,20,FALSE)," ")</f>
        <v/>
      </c>
      <c r="E8" s="200" t="str">
        <f>IFERROR(VLOOKUP(A8,'RNL - Lab 1'!$B$21:$Z$91,21,FALSE)," ")</f>
        <v/>
      </c>
      <c r="F8" s="200" t="str">
        <f>IFERROR(VLOOKUP(A8,'RNL - Lab 1'!$B$21:$Z$91,22,FALSE)," ")</f>
        <v/>
      </c>
      <c r="G8" s="200" t="str">
        <f>IFERROR(VLOOKUP(A8,'RNL - Lab 1'!$B$21:$Z$91,23,FALSE)," ")</f>
        <v/>
      </c>
      <c r="H8" s="200" t="str">
        <f>IFERROR(VLOOKUP(A8,'RNL - Lab 1'!$B$21:$Z$91,24,FALSE)," ")</f>
        <v/>
      </c>
      <c r="I8" s="200" t="str">
        <f>IFERROR(VLOOKUP(A8,'RNL - Lab 1'!$B$21:$Z$91,25,FALSE)," ")</f>
        <v/>
      </c>
    </row>
    <row r="9" spans="1:9" ht="44.25" customHeight="1" thickBot="1" x14ac:dyDescent="0.3">
      <c r="A9" s="38" t="str">
        <f t="shared" si="0"/>
        <v xml:space="preserve">L1-Porcentaje de baciloscopias de control de tratamiento positiva
</v>
      </c>
      <c r="B9" s="203" t="str">
        <f>IF((+'RNL - Lab 1'!C27)="","",'RNL - Lab 1'!C27)</f>
        <v xml:space="preserve">Porcentaje de baciloscopias de control de tratamiento positiva
</v>
      </c>
      <c r="C9" s="200" t="str">
        <f>IFERROR(VLOOKUP(A9,'RNL - Lab 1'!$B$21:$Z$91,19,FALSE)," ")</f>
        <v/>
      </c>
      <c r="D9" s="200" t="str">
        <f>IFERROR(VLOOKUP(A9,'RNL - Lab 1'!$B$21:$Z$91,20,FALSE)," ")</f>
        <v/>
      </c>
      <c r="E9" s="200" t="str">
        <f>IFERROR(VLOOKUP(A9,'RNL - Lab 1'!$B$21:$Z$91,21,FALSE)," ")</f>
        <v/>
      </c>
      <c r="F9" s="200" t="str">
        <f>IFERROR(VLOOKUP(A9,'RNL - Lab 1'!$B$21:$Z$91,22,FALSE)," ")</f>
        <v/>
      </c>
      <c r="G9" s="200" t="str">
        <f>IFERROR(VLOOKUP(A9,'RNL - Lab 1'!$B$21:$Z$91,23,FALSE)," ")</f>
        <v/>
      </c>
      <c r="H9" s="200" t="str">
        <f>IFERROR(VLOOKUP(A9,'RNL - Lab 1'!$B$21:$Z$91,24,FALSE)," ")</f>
        <v/>
      </c>
      <c r="I9" s="200" t="str">
        <f>IFERROR(VLOOKUP(A9,'RNL - Lab 1'!$B$21:$Z$91,25,FALSE)," ")</f>
        <v/>
      </c>
    </row>
    <row r="10" spans="1:9" ht="46.5" customHeight="1" thickBot="1" x14ac:dyDescent="0.3">
      <c r="A10" s="38" t="str">
        <f t="shared" si="0"/>
        <v xml:space="preserve">L1-Porcentaje de casos presuntivos examinados con baciloscopia
</v>
      </c>
      <c r="B10" s="203" t="str">
        <f>IF((+'RNL - Lab 1'!C28)="","",'RNL - Lab 1'!C28)</f>
        <v xml:space="preserve">Porcentaje de casos presuntivos examinados con baciloscopia
</v>
      </c>
      <c r="C10" s="200" t="str">
        <f>IFERROR(VLOOKUP(A10,'RNL - Lab 1'!$B$21:$Z$91,19,FALSE)," ")</f>
        <v/>
      </c>
      <c r="D10" s="200" t="str">
        <f>IFERROR(VLOOKUP(A10,'RNL - Lab 1'!$B$21:$Z$91,20,FALSE)," ")</f>
        <v/>
      </c>
      <c r="E10" s="200" t="str">
        <f>IFERROR(VLOOKUP(A10,'RNL - Lab 1'!$B$21:$Z$91,21,FALSE)," ")</f>
        <v/>
      </c>
      <c r="F10" s="200" t="str">
        <f>IFERROR(VLOOKUP(A10,'RNL - Lab 1'!$B$21:$Z$91,22,FALSE)," ")</f>
        <v/>
      </c>
      <c r="G10" s="200" t="str">
        <f>IFERROR(VLOOKUP(A10,'RNL - Lab 1'!$B$21:$Z$91,23,FALSE)," ")</f>
        <v/>
      </c>
      <c r="H10" s="200" t="str">
        <f>IFERROR(VLOOKUP(A10,'RNL - Lab 1'!$B$21:$Z$91,24,FALSE)," ")</f>
        <v/>
      </c>
      <c r="I10" s="200" t="str">
        <f>IFERROR(VLOOKUP(A10,'RNL - Lab 1'!$B$21:$Z$91,25,FALSE)," ")</f>
        <v/>
      </c>
    </row>
    <row r="11" spans="1:9" ht="45.75" customHeight="1" thickBot="1" x14ac:dyDescent="0.3">
      <c r="A11" s="38" t="str">
        <f t="shared" si="0"/>
        <v xml:space="preserve">L1-Porcentaje de casos diagnosticados por baciloscopia entre los casos presuntivos
</v>
      </c>
      <c r="B11" s="203" t="str">
        <f>IF((+'RNL - Lab 1'!C29)="","",'RNL - Lab 1'!C29)</f>
        <v xml:space="preserve">Porcentaje de casos diagnosticados por baciloscopia entre los casos presuntivos
</v>
      </c>
      <c r="C11" s="200" t="str">
        <f>IFERROR(VLOOKUP(A11,'RNL - Lab 1'!$B$21:$Z$91,19,FALSE)," ")</f>
        <v/>
      </c>
      <c r="D11" s="200" t="str">
        <f>IFERROR(VLOOKUP(A11,'RNL - Lab 1'!$B$21:$Z$91,20,FALSE)," ")</f>
        <v/>
      </c>
      <c r="E11" s="200" t="str">
        <f>IFERROR(VLOOKUP(A11,'RNL - Lab 1'!$B$21:$Z$91,21,FALSE)," ")</f>
        <v/>
      </c>
      <c r="F11" s="200" t="str">
        <f>IFERROR(VLOOKUP(A11,'RNL - Lab 1'!$B$21:$Z$91,22,FALSE)," ")</f>
        <v/>
      </c>
      <c r="G11" s="200" t="str">
        <f>IFERROR(VLOOKUP(A11,'RNL - Lab 1'!$B$21:$Z$91,23,FALSE)," ")</f>
        <v/>
      </c>
      <c r="H11" s="200" t="str">
        <f>IFERROR(VLOOKUP(A11,'RNL - Lab 1'!$B$21:$Z$91,24,FALSE)," ")</f>
        <v/>
      </c>
      <c r="I11" s="200" t="str">
        <f>IFERROR(VLOOKUP(A11,'RNL - Lab 1'!$B$21:$Z$91,25,FALSE)," ")</f>
        <v/>
      </c>
    </row>
    <row r="12" spans="1:9" ht="48" customHeight="1" thickBot="1" x14ac:dyDescent="0.3">
      <c r="A12" s="38" t="str">
        <f t="shared" si="0"/>
        <v>L1-Proporción de muestras deficientes entre las baciloscopias de diagnóstico</v>
      </c>
      <c r="B12" s="203" t="str">
        <f>IF((+'RNL - Lab 1'!C30)="","",'RNL - Lab 1'!C30)</f>
        <v>Proporción de muestras deficientes entre las baciloscopias de diagnóstico</v>
      </c>
      <c r="C12" s="200" t="str">
        <f>IFERROR(VLOOKUP(A12,'RNL - Lab 1'!$B$21:$Z$91,19,FALSE)," ")</f>
        <v/>
      </c>
      <c r="D12" s="200" t="str">
        <f>IFERROR(VLOOKUP(A12,'RNL - Lab 1'!$B$21:$Z$91,20,FALSE)," ")</f>
        <v/>
      </c>
      <c r="E12" s="200" t="str">
        <f>IFERROR(VLOOKUP(A12,'RNL - Lab 1'!$B$21:$Z$91,21,FALSE)," ")</f>
        <v/>
      </c>
      <c r="F12" s="200" t="str">
        <f>IFERROR(VLOOKUP(A12,'RNL - Lab 1'!$B$21:$Z$91,22,FALSE)," ")</f>
        <v/>
      </c>
      <c r="G12" s="200" t="str">
        <f>IFERROR(VLOOKUP(A12,'RNL - Lab 1'!$B$21:$Z$91,23,FALSE)," ")</f>
        <v/>
      </c>
      <c r="H12" s="200" t="str">
        <f>IFERROR(VLOOKUP(A12,'RNL - Lab 1'!$B$21:$Z$91,24,FALSE)," ")</f>
        <v/>
      </c>
      <c r="I12" s="200" t="str">
        <f>IFERROR(VLOOKUP(A12,'RNL - Lab 1'!$B$21:$Z$91,25,FALSE)," ")</f>
        <v/>
      </c>
    </row>
    <row r="13" spans="1:9" ht="34.5" customHeight="1" thickBot="1" x14ac:dyDescent="0.3">
      <c r="A13" s="38" t="str">
        <f t="shared" si="0"/>
        <v>L1-Carga de trabajo</v>
      </c>
      <c r="B13" s="203" t="str">
        <f>IF((+'RNL - Lab 1'!C31)="","",'RNL - Lab 1'!C31)</f>
        <v>Carga de trabajo</v>
      </c>
      <c r="C13" s="200" t="str">
        <f>IFERROR(VLOOKUP(A13,'RNL - Lab 1'!$B$21:$Z$91,19,FALSE)," ")</f>
        <v/>
      </c>
      <c r="D13" s="200" t="str">
        <f>IFERROR(VLOOKUP(A13,'RNL - Lab 1'!$B$21:$Z$91,20,FALSE)," ")</f>
        <v/>
      </c>
      <c r="E13" s="200" t="str">
        <f>IFERROR(VLOOKUP(A13,'RNL - Lab 1'!$B$21:$Z$91,21,FALSE)," ")</f>
        <v/>
      </c>
      <c r="F13" s="200" t="str">
        <f>IFERROR(VLOOKUP(A13,'RNL - Lab 1'!$B$21:$Z$91,22,FALSE)," ")</f>
        <v/>
      </c>
      <c r="G13" s="200" t="str">
        <f>IFERROR(VLOOKUP(A13,'RNL - Lab 1'!$B$21:$Z$91,23,FALSE)," ")</f>
        <v/>
      </c>
      <c r="H13" s="200" t="str">
        <f>IFERROR(VLOOKUP(A13,'RNL - Lab 1'!$B$21:$Z$91,24,FALSE)," ")</f>
        <v/>
      </c>
      <c r="I13" s="200" t="str">
        <f>IFERROR(VLOOKUP(A13,'RNL - Lab 1'!$B$21:$Z$91,25,FALSE)," ")</f>
        <v/>
      </c>
    </row>
    <row r="14" spans="1:9" ht="48.75" customHeight="1" thickBot="1" x14ac:dyDescent="0.3">
      <c r="A14" s="38" t="str">
        <f t="shared" si="0"/>
        <v>L1-Porcentaje de baciloscopias de diagnóstico positivas de bajo grado (positiva de + y BAAR contables)</v>
      </c>
      <c r="B14" s="203" t="str">
        <f>IF((+'RNL - Lab 1'!C32)="","",'RNL - Lab 1'!C32)</f>
        <v>Porcentaje de baciloscopias de diagnóstico positivas de bajo grado (positiva de + y BAAR contables)</v>
      </c>
      <c r="C14" s="200" t="str">
        <f>IFERROR(VLOOKUP(A14,'RNL - Lab 1'!$B$21:$Z$91,19,FALSE)," ")</f>
        <v/>
      </c>
      <c r="D14" s="200" t="str">
        <f>IFERROR(VLOOKUP(A14,'RNL - Lab 1'!$B$21:$Z$91,20,FALSE)," ")</f>
        <v/>
      </c>
      <c r="E14" s="200" t="str">
        <f>IFERROR(VLOOKUP(A14,'RNL - Lab 1'!$B$21:$Z$91,21,FALSE)," ")</f>
        <v/>
      </c>
      <c r="F14" s="200" t="str">
        <f>IFERROR(VLOOKUP(A14,'RNL - Lab 1'!$B$21:$Z$91,22,FALSE)," ")</f>
        <v/>
      </c>
      <c r="G14" s="200" t="str">
        <f>IFERROR(VLOOKUP(A14,'RNL - Lab 1'!$B$21:$Z$91,23,FALSE)," ")</f>
        <v/>
      </c>
      <c r="H14" s="200" t="str">
        <f>IFERROR(VLOOKUP(A14,'RNL - Lab 1'!$B$21:$Z$91,24,FALSE)," ")</f>
        <v/>
      </c>
      <c r="I14" s="200" t="str">
        <f>IFERROR(VLOOKUP(A14,'RNL - Lab 1'!$B$21:$Z$91,25,FALSE)," ")</f>
        <v/>
      </c>
    </row>
    <row r="15" spans="1:9" ht="33.75" customHeight="1" thickBot="1" x14ac:dyDescent="0.3">
      <c r="A15" s="38" t="str">
        <f t="shared" si="0"/>
        <v>L1-Tiempo de respuesta del laboratorio en el informe del resultado de la baciloscopia</v>
      </c>
      <c r="B15" s="203" t="str">
        <f>IF((+'RNL - Lab 1'!C33)="","",'RNL - Lab 1'!C33)</f>
        <v>Tiempo de respuesta del laboratorio en el informe del resultado de la baciloscopia</v>
      </c>
      <c r="C15" s="200" t="str">
        <f>IFERROR(VLOOKUP(A15,'RNL - Lab 1'!$B$21:$Z$91,19,FALSE)," ")</f>
        <v/>
      </c>
      <c r="D15" s="200" t="str">
        <f>IFERROR(VLOOKUP(A15,'RNL - Lab 1'!$B$21:$Z$91,20,FALSE)," ")</f>
        <v/>
      </c>
      <c r="E15" s="200" t="str">
        <f>IFERROR(VLOOKUP(A15,'RNL - Lab 1'!$B$21:$Z$91,21,FALSE)," ")</f>
        <v/>
      </c>
      <c r="F15" s="200" t="str">
        <f>IFERROR(VLOOKUP(A15,'RNL - Lab 1'!$B$21:$Z$91,22,FALSE)," ")</f>
        <v/>
      </c>
      <c r="G15" s="200" t="str">
        <f>IFERROR(VLOOKUP(A15,'RNL - Lab 1'!$B$21:$Z$91,23,FALSE)," ")</f>
        <v/>
      </c>
      <c r="H15" s="200" t="str">
        <f>IFERROR(VLOOKUP(A15,'RNL - Lab 1'!$B$21:$Z$91,24,FALSE)," ")</f>
        <v/>
      </c>
      <c r="I15" s="200" t="str">
        <f>IFERROR(VLOOKUP(A15,'RNL - Lab 1'!$B$21:$Z$91,25,FALSE)," ")</f>
        <v/>
      </c>
    </row>
    <row r="16" spans="1:9" ht="22.5" customHeight="1" thickBot="1" x14ac:dyDescent="0.3">
      <c r="A16" s="38" t="str">
        <f t="shared" si="0"/>
        <v>L1-</v>
      </c>
      <c r="B16" s="203" t="str">
        <f>IF((+'RNL - Lab 1'!C34)="","",'RNL - Lab 1'!C34)</f>
        <v/>
      </c>
      <c r="C16" s="200" t="str">
        <f>IFERROR(VLOOKUP(A16,'RNL - Lab 1'!$B$21:$Z$91,19,FALSE)," ")</f>
        <v/>
      </c>
      <c r="D16" s="200" t="str">
        <f>IFERROR(VLOOKUP(A16,'RNL - Lab 1'!$B$21:$Z$91,20,FALSE)," ")</f>
        <v/>
      </c>
      <c r="E16" s="200" t="str">
        <f>IFERROR(VLOOKUP(A16,'RNL - Lab 1'!$B$21:$Z$91,21,FALSE)," ")</f>
        <v/>
      </c>
      <c r="F16" s="200" t="str">
        <f>IFERROR(VLOOKUP(A16,'RNL - Lab 1'!$B$21:$Z$91,22,FALSE)," ")</f>
        <v/>
      </c>
      <c r="G16" s="200" t="str">
        <f>IFERROR(VLOOKUP(A16,'RNL - Lab 1'!$B$21:$Z$91,23,FALSE)," ")</f>
        <v/>
      </c>
      <c r="H16" s="200" t="str">
        <f>IFERROR(VLOOKUP(A16,'RNL - Lab 1'!$B$21:$Z$91,24,FALSE)," ")</f>
        <v/>
      </c>
      <c r="I16" s="200" t="str">
        <f>IFERROR(VLOOKUP(A16,'RNL - Lab 1'!$B$21:$Z$91,25,FALSE)," ")</f>
        <v/>
      </c>
    </row>
    <row r="17" spans="1:9" ht="22.5" customHeight="1" thickBot="1" x14ac:dyDescent="0.3">
      <c r="A17" s="38" t="str">
        <f t="shared" si="0"/>
        <v>L1-</v>
      </c>
      <c r="B17" s="203" t="str">
        <f>IF((+'RNL - Lab 1'!C35)="","",'RNL - Lab 1'!C35)</f>
        <v/>
      </c>
      <c r="C17" s="200" t="str">
        <f>IFERROR(VLOOKUP(A17,'RNL - Lab 1'!$B$21:$Z$91,19,FALSE)," ")</f>
        <v/>
      </c>
      <c r="D17" s="200" t="str">
        <f>IFERROR(VLOOKUP(A17,'RNL - Lab 1'!$B$21:$Z$91,20,FALSE)," ")</f>
        <v/>
      </c>
      <c r="E17" s="200" t="str">
        <f>IFERROR(VLOOKUP(A17,'RNL - Lab 1'!$B$21:$Z$91,21,FALSE)," ")</f>
        <v/>
      </c>
      <c r="F17" s="200" t="str">
        <f>IFERROR(VLOOKUP(A17,'RNL - Lab 1'!$B$21:$Z$91,22,FALSE)," ")</f>
        <v/>
      </c>
      <c r="G17" s="200" t="str">
        <f>IFERROR(VLOOKUP(A17,'RNL - Lab 1'!$B$21:$Z$91,23,FALSE)," ")</f>
        <v/>
      </c>
      <c r="H17" s="200" t="str">
        <f>IFERROR(VLOOKUP(A17,'RNL - Lab 1'!$B$21:$Z$91,24,FALSE)," ")</f>
        <v/>
      </c>
      <c r="I17" s="200" t="str">
        <f>IFERROR(VLOOKUP(A17,'RNL - Lab 1'!$B$21:$Z$91,25,FALSE)," ")</f>
        <v/>
      </c>
    </row>
    <row r="18" spans="1:9" ht="22.5" customHeight="1" thickBot="1" x14ac:dyDescent="0.3">
      <c r="A18" s="38" t="str">
        <f t="shared" si="0"/>
        <v>L1-</v>
      </c>
      <c r="B18" s="203" t="str">
        <f>IF((+'RNL - Lab 1'!C36)="","",'RNL - Lab 1'!C36)</f>
        <v/>
      </c>
      <c r="C18" s="200" t="str">
        <f>IFERROR(VLOOKUP(A18,'RNL - Lab 1'!$B$21:$Z$91,19,FALSE)," ")</f>
        <v/>
      </c>
      <c r="D18" s="200" t="str">
        <f>IFERROR(VLOOKUP(A18,'RNL - Lab 1'!$B$21:$Z$91,20,FALSE)," ")</f>
        <v/>
      </c>
      <c r="E18" s="200" t="str">
        <f>IFERROR(VLOOKUP(A18,'RNL - Lab 1'!$B$21:$Z$91,21,FALSE)," ")</f>
        <v/>
      </c>
      <c r="F18" s="200" t="str">
        <f>IFERROR(VLOOKUP(A18,'RNL - Lab 1'!$B$21:$Z$91,22,FALSE)," ")</f>
        <v/>
      </c>
      <c r="G18" s="200" t="str">
        <f>IFERROR(VLOOKUP(A18,'RNL - Lab 1'!$B$21:$Z$91,23,FALSE)," ")</f>
        <v/>
      </c>
      <c r="H18" s="200" t="str">
        <f>IFERROR(VLOOKUP(A18,'RNL - Lab 1'!$B$21:$Z$91,24,FALSE)," ")</f>
        <v/>
      </c>
      <c r="I18" s="200" t="str">
        <f>IFERROR(VLOOKUP(A18,'RNL - Lab 1'!$B$21:$Z$91,25,FALSE)," ")</f>
        <v/>
      </c>
    </row>
    <row r="19" spans="1:9" ht="22.5" customHeight="1" thickBot="1" x14ac:dyDescent="0.3">
      <c r="A19" s="38" t="str">
        <f t="shared" si="0"/>
        <v>L1-</v>
      </c>
      <c r="B19" s="204" t="str">
        <f>IF((+'RNL - Lab 1'!C37)="","",'RNL - Lab 1'!C37)</f>
        <v/>
      </c>
      <c r="C19" s="200" t="str">
        <f>IFERROR(VLOOKUP(A19,'RNL - Lab 1'!$B$21:$Z$91,19,FALSE)," ")</f>
        <v/>
      </c>
      <c r="D19" s="200" t="str">
        <f>IFERROR(VLOOKUP(A19,'RNL - Lab 1'!$B$21:$Z$91,20,FALSE)," ")</f>
        <v/>
      </c>
      <c r="E19" s="200" t="str">
        <f>IFERROR(VLOOKUP(A19,'RNL - Lab 1'!$B$21:$Z$91,21,FALSE)," ")</f>
        <v/>
      </c>
      <c r="F19" s="200" t="str">
        <f>IFERROR(VLOOKUP(A19,'RNL - Lab 1'!$B$21:$Z$91,22,FALSE)," ")</f>
        <v/>
      </c>
      <c r="G19" s="200" t="str">
        <f>IFERROR(VLOOKUP(A19,'RNL - Lab 1'!$B$21:$Z$91,23,FALSE)," ")</f>
        <v/>
      </c>
      <c r="H19" s="200" t="str">
        <f>IFERROR(VLOOKUP(A19,'RNL - Lab 1'!$B$21:$Z$91,24,FALSE)," ")</f>
        <v/>
      </c>
      <c r="I19" s="200" t="str">
        <f>IFERROR(VLOOKUP(A19,'RNL - Lab 1'!$B$21:$Z$91,25,FALSE)," ")</f>
        <v/>
      </c>
    </row>
    <row r="20" spans="1:9" ht="15.75" thickBot="1" x14ac:dyDescent="0.3">
      <c r="A20" s="38" t="str">
        <f t="shared" si="0"/>
        <v>L1-PRUEBAS MOLECULARES 
(GeneXpert y LPA)</v>
      </c>
      <c r="B20" s="427" t="str">
        <f>+'RNL - Lab 1'!C38</f>
        <v>PRUEBAS MOLECULARES 
(GeneXpert y LPA)</v>
      </c>
      <c r="C20" s="428"/>
      <c r="D20" s="428"/>
      <c r="E20" s="428"/>
      <c r="F20" s="428"/>
      <c r="G20" s="428"/>
      <c r="H20" s="428"/>
      <c r="I20" s="190"/>
    </row>
    <row r="21" spans="1:9" ht="34.5" customHeight="1" thickBot="1" x14ac:dyDescent="0.3">
      <c r="A21" s="38" t="str">
        <f t="shared" si="0"/>
        <v>L1-Número de pruebas rápidas realizadas</v>
      </c>
      <c r="B21" s="204" t="str">
        <f>IF((+'RNL - Lab 1'!C39)="","",'RNL - Lab 1'!C39)</f>
        <v>Número de pruebas rápidas realizadas</v>
      </c>
      <c r="C21" s="194" t="str">
        <f>IFERROR(VLOOKUP(A21,'RNL - Lab 1'!$B$21:$Z$91,19,FALSE)," ")</f>
        <v/>
      </c>
      <c r="D21" s="187" t="str">
        <f>IFERROR(VLOOKUP(A21,'RNL - Lab 1'!$B$21:$Z$91,20,FALSE)," ")</f>
        <v/>
      </c>
      <c r="E21" s="187" t="str">
        <f>IFERROR(VLOOKUP(A21,'RNL - Lab 1'!$B$21:$Z$91,21,FALSE)," ")</f>
        <v/>
      </c>
      <c r="F21" s="187" t="str">
        <f>IFERROR(VLOOKUP(A21,'RNL - Lab 1'!$B$21:$Z$91,22,FALSE)," ")</f>
        <v/>
      </c>
      <c r="G21" s="187" t="str">
        <f>IFERROR(VLOOKUP(A21,'RNL - Lab 1'!$B$21:$Z$91,23,FALSE)," ")</f>
        <v/>
      </c>
      <c r="H21" s="187" t="str">
        <f>IFERROR(VLOOKUP(A21,'RNL - Lab 1'!$B$21:$Z$91,24,FALSE)," ")</f>
        <v/>
      </c>
      <c r="I21" s="187" t="str">
        <f>IFERROR(VLOOKUP(A21,'RNL - Lab 1'!$B$21:$Z$91,25,FALSE)," ")</f>
        <v/>
      </c>
    </row>
    <row r="22" spans="1:9" ht="34.5" customHeight="1" thickBot="1" x14ac:dyDescent="0.3">
      <c r="A22" s="38" t="str">
        <f t="shared" si="0"/>
        <v>L1-Proporción de M. tuberculosis detectado sensible a fármacos R, H o HyR</v>
      </c>
      <c r="B22" s="204" t="str">
        <f>IF((+'RNL - Lab 1'!C40)="","",'RNL - Lab 1'!C40)</f>
        <v>Proporción de M. tuberculosis detectado sensible a fármacos R, H o HyR</v>
      </c>
      <c r="C22" s="194" t="str">
        <f>IFERROR(VLOOKUP(A22,'RNL - Lab 1'!$B$21:$Z$91,19,FALSE)," ")</f>
        <v/>
      </c>
      <c r="D22" s="187" t="str">
        <f>IFERROR(VLOOKUP(A22,'RNL - Lab 1'!$B$21:$Z$91,20,FALSE)," ")</f>
        <v/>
      </c>
      <c r="E22" s="187" t="str">
        <f>IFERROR(VLOOKUP(A22,'RNL - Lab 1'!$B$21:$Z$91,21,FALSE)," ")</f>
        <v/>
      </c>
      <c r="F22" s="187" t="str">
        <f>IFERROR(VLOOKUP(A22,'RNL - Lab 1'!$B$21:$Z$91,22,FALSE)," ")</f>
        <v/>
      </c>
      <c r="G22" s="187" t="str">
        <f>IFERROR(VLOOKUP(A22,'RNL - Lab 1'!$B$21:$Z$91,23,FALSE)," ")</f>
        <v/>
      </c>
      <c r="H22" s="187" t="str">
        <f>IFERROR(VLOOKUP(A22,'RNL - Lab 1'!$B$21:$Z$91,24,FALSE)," ")</f>
        <v/>
      </c>
      <c r="I22" s="187" t="str">
        <f>IFERROR(VLOOKUP(A22,'RNL - Lab 1'!$B$21:$Z$91,25,FALSE)," ")</f>
        <v/>
      </c>
    </row>
    <row r="23" spans="1:9" ht="34.5" customHeight="1" thickBot="1" x14ac:dyDescent="0.3">
      <c r="A23" s="38" t="str">
        <f t="shared" si="0"/>
        <v>L1-Proporción de M. tuberculosis detectado resistente a R</v>
      </c>
      <c r="B23" s="204" t="str">
        <f>IF((+'RNL - Lab 1'!C41)="","",'RNL - Lab 1'!C41)</f>
        <v>Proporción de M. tuberculosis detectado resistente a R</v>
      </c>
      <c r="C23" s="194" t="str">
        <f>IFERROR(VLOOKUP(A23,'RNL - Lab 1'!$B$21:$Z$91,19,FALSE)," ")</f>
        <v/>
      </c>
      <c r="D23" s="187" t="str">
        <f>IFERROR(VLOOKUP(A23,'RNL - Lab 1'!$B$21:$Z$91,20,FALSE)," ")</f>
        <v/>
      </c>
      <c r="E23" s="187" t="str">
        <f>IFERROR(VLOOKUP(A23,'RNL - Lab 1'!$B$21:$Z$91,21,FALSE)," ")</f>
        <v/>
      </c>
      <c r="F23" s="187" t="str">
        <f>IFERROR(VLOOKUP(A23,'RNL - Lab 1'!$B$21:$Z$91,22,FALSE)," ")</f>
        <v/>
      </c>
      <c r="G23" s="187" t="str">
        <f>IFERROR(VLOOKUP(A23,'RNL - Lab 1'!$B$21:$Z$91,23,FALSE)," ")</f>
        <v/>
      </c>
      <c r="H23" s="187" t="str">
        <f>IFERROR(VLOOKUP(A23,'RNL - Lab 1'!$B$21:$Z$91,24,FALSE)," ")</f>
        <v/>
      </c>
      <c r="I23" s="187" t="str">
        <f>IFERROR(VLOOKUP(A23,'RNL - Lab 1'!$B$21:$Z$91,25,FALSE)," ")</f>
        <v/>
      </c>
    </row>
    <row r="24" spans="1:9" ht="34.5" customHeight="1" thickBot="1" x14ac:dyDescent="0.3">
      <c r="A24" s="38" t="str">
        <f t="shared" si="0"/>
        <v>L1-Proporción de M. tuberculosis detectado resistente a H</v>
      </c>
      <c r="B24" s="204" t="str">
        <f>IF((+'RNL - Lab 1'!C42)="","",'RNL - Lab 1'!C42)</f>
        <v>Proporción de M. tuberculosis detectado resistente a H</v>
      </c>
      <c r="C24" s="194" t="str">
        <f>IFERROR(VLOOKUP(A24,'RNL - Lab 1'!$B$21:$Z$91,19,FALSE)," ")</f>
        <v/>
      </c>
      <c r="D24" s="187" t="str">
        <f>IFERROR(VLOOKUP(A24,'RNL - Lab 1'!$B$21:$Z$91,20,FALSE)," ")</f>
        <v/>
      </c>
      <c r="E24" s="187" t="str">
        <f>IFERROR(VLOOKUP(A24,'RNL - Lab 1'!$B$21:$Z$91,21,FALSE)," ")</f>
        <v/>
      </c>
      <c r="F24" s="187" t="str">
        <f>IFERROR(VLOOKUP(A24,'RNL - Lab 1'!$B$21:$Z$91,22,FALSE)," ")</f>
        <v/>
      </c>
      <c r="G24" s="187" t="str">
        <f>IFERROR(VLOOKUP(A24,'RNL - Lab 1'!$B$21:$Z$91,23,FALSE)," ")</f>
        <v/>
      </c>
      <c r="H24" s="187" t="str">
        <f>IFERROR(VLOOKUP(A24,'RNL - Lab 1'!$B$21:$Z$91,24,FALSE)," ")</f>
        <v/>
      </c>
      <c r="I24" s="187" t="str">
        <f>IFERROR(VLOOKUP(A24,'RNL - Lab 1'!$B$21:$Z$91,25,FALSE)," ")</f>
        <v/>
      </c>
    </row>
    <row r="25" spans="1:9" ht="34.5" customHeight="1" thickBot="1" x14ac:dyDescent="0.3">
      <c r="A25" s="38" t="str">
        <f t="shared" si="0"/>
        <v xml:space="preserve">L1-Proporción de M. tuberculosis detectado resistente a HyR
</v>
      </c>
      <c r="B25" s="204" t="str">
        <f>IF((+'RNL - Lab 1'!C43)="","",'RNL - Lab 1'!C43)</f>
        <v xml:space="preserve">Proporción de M. tuberculosis detectado resistente a HyR
</v>
      </c>
      <c r="C25" s="194" t="str">
        <f>IFERROR(VLOOKUP(A25,'RNL - Lab 1'!$B$21:$Z$91,19,FALSE)," ")</f>
        <v/>
      </c>
      <c r="D25" s="187" t="str">
        <f>IFERROR(VLOOKUP(A25,'RNL - Lab 1'!$B$21:$Z$91,20,FALSE)," ")</f>
        <v/>
      </c>
      <c r="E25" s="187" t="str">
        <f>IFERROR(VLOOKUP(A25,'RNL - Lab 1'!$B$21:$Z$91,21,FALSE)," ")</f>
        <v/>
      </c>
      <c r="F25" s="187" t="str">
        <f>IFERROR(VLOOKUP(A25,'RNL - Lab 1'!$B$21:$Z$91,22,FALSE)," ")</f>
        <v/>
      </c>
      <c r="G25" s="187" t="str">
        <f>IFERROR(VLOOKUP(A25,'RNL - Lab 1'!$B$21:$Z$91,23,FALSE)," ")</f>
        <v/>
      </c>
      <c r="H25" s="187" t="str">
        <f>IFERROR(VLOOKUP(A25,'RNL - Lab 1'!$B$21:$Z$91,24,FALSE)," ")</f>
        <v/>
      </c>
      <c r="I25" s="187" t="str">
        <f>IFERROR(VLOOKUP(A25,'RNL - Lab 1'!$B$21:$Z$91,25,FALSE)," ")</f>
        <v/>
      </c>
    </row>
    <row r="26" spans="1:9" ht="34.5" customHeight="1" thickBot="1" x14ac:dyDescent="0.3">
      <c r="A26" s="38" t="str">
        <f t="shared" si="0"/>
        <v xml:space="preserve">L1-Proporción de M. tuberculosis detectado con resistencia a fármacos indeterminada
</v>
      </c>
      <c r="B26" s="204" t="str">
        <f>IF((+'RNL - Lab 1'!C44)="","",'RNL - Lab 1'!C44)</f>
        <v xml:space="preserve">Proporción de M. tuberculosis detectado con resistencia a fármacos indeterminada
</v>
      </c>
      <c r="C26" s="194" t="str">
        <f>IFERROR(VLOOKUP(A26,'RNL - Lab 1'!$B$21:$Z$91,19,FALSE)," ")</f>
        <v/>
      </c>
      <c r="D26" s="187" t="str">
        <f>IFERROR(VLOOKUP(A26,'RNL - Lab 1'!$B$21:$Z$91,20,FALSE)," ")</f>
        <v/>
      </c>
      <c r="E26" s="187" t="str">
        <f>IFERROR(VLOOKUP(A26,'RNL - Lab 1'!$B$21:$Z$91,21,FALSE)," ")</f>
        <v/>
      </c>
      <c r="F26" s="187" t="str">
        <f>IFERROR(VLOOKUP(A26,'RNL - Lab 1'!$B$21:$Z$91,22,FALSE)," ")</f>
        <v/>
      </c>
      <c r="G26" s="187" t="str">
        <f>IFERROR(VLOOKUP(A26,'RNL - Lab 1'!$B$21:$Z$91,23,FALSE)," ")</f>
        <v/>
      </c>
      <c r="H26" s="187" t="str">
        <f>IFERROR(VLOOKUP(A26,'RNL - Lab 1'!$B$21:$Z$91,24,FALSE)," ")</f>
        <v/>
      </c>
      <c r="I26" s="187" t="str">
        <f>IFERROR(VLOOKUP(A26,'RNL - Lab 1'!$B$21:$Z$91,25,FALSE)," ")</f>
        <v/>
      </c>
    </row>
    <row r="27" spans="1:9" ht="34.5" customHeight="1" thickBot="1" x14ac:dyDescent="0.3">
      <c r="A27" s="38" t="str">
        <f t="shared" si="0"/>
        <v xml:space="preserve">L1-Proporción de M. tuberculosis no detectado 
</v>
      </c>
      <c r="B27" s="204" t="str">
        <f>IF((+'RNL - Lab 1'!C45)="","",'RNL - Lab 1'!C45)</f>
        <v xml:space="preserve">Proporción de M. tuberculosis no detectado 
</v>
      </c>
      <c r="C27" s="194" t="str">
        <f>IFERROR(VLOOKUP(A27,'RNL - Lab 1'!$B$21:$Z$91,19,FALSE)," ")</f>
        <v/>
      </c>
      <c r="D27" s="187" t="str">
        <f>IFERROR(VLOOKUP(A27,'RNL - Lab 1'!$B$21:$Z$91,20,FALSE)," ")</f>
        <v/>
      </c>
      <c r="E27" s="187" t="str">
        <f>IFERROR(VLOOKUP(A27,'RNL - Lab 1'!$B$21:$Z$91,21,FALSE)," ")</f>
        <v/>
      </c>
      <c r="F27" s="187" t="str">
        <f>IFERROR(VLOOKUP(A27,'RNL - Lab 1'!$B$21:$Z$91,22,FALSE)," ")</f>
        <v/>
      </c>
      <c r="G27" s="187" t="str">
        <f>IFERROR(VLOOKUP(A27,'RNL - Lab 1'!$B$21:$Z$91,23,FALSE)," ")</f>
        <v/>
      </c>
      <c r="H27" s="187" t="str">
        <f>IFERROR(VLOOKUP(A27,'RNL - Lab 1'!$B$21:$Z$91,24,FALSE)," ")</f>
        <v/>
      </c>
      <c r="I27" s="187" t="str">
        <f>IFERROR(VLOOKUP(A27,'RNL - Lab 1'!$B$21:$Z$91,25,FALSE)," ")</f>
        <v/>
      </c>
    </row>
    <row r="28" spans="1:9" ht="34.5" customHeight="1" thickBot="1" x14ac:dyDescent="0.3">
      <c r="A28" s="38" t="str">
        <f t="shared" si="0"/>
        <v xml:space="preserve">L1-Proporción de errores
</v>
      </c>
      <c r="B28" s="204" t="str">
        <f>IF((+'RNL - Lab 1'!C46)="","",'RNL - Lab 1'!C46)</f>
        <v xml:space="preserve">Proporción de errores
</v>
      </c>
      <c r="C28" s="194" t="str">
        <f>IFERROR(VLOOKUP(A28,'RNL - Lab 1'!$B$21:$Z$91,19,FALSE)," ")</f>
        <v/>
      </c>
      <c r="D28" s="187" t="str">
        <f>IFERROR(VLOOKUP(A28,'RNL - Lab 1'!$B$21:$Z$91,20,FALSE)," ")</f>
        <v/>
      </c>
      <c r="E28" s="187" t="str">
        <f>IFERROR(VLOOKUP(A28,'RNL - Lab 1'!$B$21:$Z$91,21,FALSE)," ")</f>
        <v/>
      </c>
      <c r="F28" s="187" t="str">
        <f>IFERROR(VLOOKUP(A28,'RNL - Lab 1'!$B$21:$Z$91,22,FALSE)," ")</f>
        <v/>
      </c>
      <c r="G28" s="187" t="str">
        <f>IFERROR(VLOOKUP(A28,'RNL - Lab 1'!$B$21:$Z$91,23,FALSE)," ")</f>
        <v/>
      </c>
      <c r="H28" s="187" t="str">
        <f>IFERROR(VLOOKUP(A28,'RNL - Lab 1'!$B$21:$Z$91,24,FALSE)," ")</f>
        <v/>
      </c>
      <c r="I28" s="187" t="str">
        <f>IFERROR(VLOOKUP(A28,'RNL - Lab 1'!$B$21:$Z$91,25,FALSE)," ")</f>
        <v/>
      </c>
    </row>
    <row r="29" spans="1:9" ht="34.5" customHeight="1" thickBot="1" x14ac:dyDescent="0.3">
      <c r="A29" s="38" t="str">
        <f t="shared" si="0"/>
        <v xml:space="preserve">L1-Proporción de resultados inválidos
</v>
      </c>
      <c r="B29" s="204" t="str">
        <f>IF((+'RNL - Lab 1'!C47)="","",'RNL - Lab 1'!C47)</f>
        <v xml:space="preserve">Proporción de resultados inválidos
</v>
      </c>
      <c r="C29" s="194" t="str">
        <f>IFERROR(VLOOKUP(A29,'RNL - Lab 1'!$B$21:$Z$91,19,FALSE)," ")</f>
        <v/>
      </c>
      <c r="D29" s="187" t="str">
        <f>IFERROR(VLOOKUP(A29,'RNL - Lab 1'!$B$21:$Z$91,20,FALSE)," ")</f>
        <v/>
      </c>
      <c r="E29" s="187" t="str">
        <f>IFERROR(VLOOKUP(A29,'RNL - Lab 1'!$B$21:$Z$91,21,FALSE)," ")</f>
        <v/>
      </c>
      <c r="F29" s="187" t="str">
        <f>IFERROR(VLOOKUP(A29,'RNL - Lab 1'!$B$21:$Z$91,22,FALSE)," ")</f>
        <v/>
      </c>
      <c r="G29" s="187" t="str">
        <f>IFERROR(VLOOKUP(A29,'RNL - Lab 1'!$B$21:$Z$91,23,FALSE)," ")</f>
        <v/>
      </c>
      <c r="H29" s="187" t="str">
        <f>IFERROR(VLOOKUP(A29,'RNL - Lab 1'!$B$21:$Z$91,24,FALSE)," ")</f>
        <v/>
      </c>
      <c r="I29" s="187" t="str">
        <f>IFERROR(VLOOKUP(A29,'RNL - Lab 1'!$B$21:$Z$91,25,FALSE)," ")</f>
        <v/>
      </c>
    </row>
    <row r="30" spans="1:9" ht="54.75" customHeight="1" thickBot="1" x14ac:dyDescent="0.3">
      <c r="A30" s="38" t="str">
        <f t="shared" si="0"/>
        <v xml:space="preserve">L1-Proporción de casos con M. tuberculosis detectado resistente a R, H, RyH con PSF de segunda línea
</v>
      </c>
      <c r="B30" s="204" t="str">
        <f>IF((+'RNL - Lab 1'!C48)="","",'RNL - Lab 1'!C48)</f>
        <v xml:space="preserve">Proporción de casos con M. tuberculosis detectado resistente a R, H, RyH con PSF de segunda línea
</v>
      </c>
      <c r="C30" s="194" t="str">
        <f>IFERROR(VLOOKUP(A30,'RNL - Lab 1'!$B$21:$Z$91,19,FALSE)," ")</f>
        <v/>
      </c>
      <c r="D30" s="187" t="str">
        <f>IFERROR(VLOOKUP(A30,'RNL - Lab 1'!$B$21:$Z$91,20,FALSE)," ")</f>
        <v/>
      </c>
      <c r="E30" s="187" t="str">
        <f>IFERROR(VLOOKUP(A30,'RNL - Lab 1'!$B$21:$Z$91,21,FALSE)," ")</f>
        <v/>
      </c>
      <c r="F30" s="187" t="str">
        <f>IFERROR(VLOOKUP(A30,'RNL - Lab 1'!$B$21:$Z$91,22,FALSE)," ")</f>
        <v/>
      </c>
      <c r="G30" s="187" t="str">
        <f>IFERROR(VLOOKUP(A30,'RNL - Lab 1'!$B$21:$Z$91,23,FALSE)," ")</f>
        <v/>
      </c>
      <c r="H30" s="187" t="str">
        <f>IFERROR(VLOOKUP(A30,'RNL - Lab 1'!$B$21:$Z$91,24,FALSE)," ")</f>
        <v/>
      </c>
      <c r="I30" s="187" t="str">
        <f>IFERROR(VLOOKUP(A30,'RNL - Lab 1'!$B$21:$Z$91,25,FALSE)," ")</f>
        <v/>
      </c>
    </row>
    <row r="31" spans="1:9" ht="53.25" customHeight="1" thickBot="1" x14ac:dyDescent="0.3">
      <c r="A31" s="38" t="str">
        <f t="shared" si="0"/>
        <v xml:space="preserve">L1-Proporción de casos nuevos con M. tuberculosis detectado resistente a R, H, RyH con PSF de segunda línea
</v>
      </c>
      <c r="B31" s="204" t="str">
        <f>IF((+'RNL - Lab 1'!C49)="","",'RNL - Lab 1'!C49)</f>
        <v xml:space="preserve">Proporción de casos nuevos con M. tuberculosis detectado resistente a R, H, RyH con PSF de segunda línea
</v>
      </c>
      <c r="C31" s="194" t="str">
        <f>IFERROR(VLOOKUP(A31,'RNL - Lab 1'!$B$21:$Z$91,19,FALSE)," ")</f>
        <v/>
      </c>
      <c r="D31" s="187" t="str">
        <f>IFERROR(VLOOKUP(A31,'RNL - Lab 1'!$B$21:$Z$91,20,FALSE)," ")</f>
        <v/>
      </c>
      <c r="E31" s="187" t="str">
        <f>IFERROR(VLOOKUP(A31,'RNL - Lab 1'!$B$21:$Z$91,21,FALSE)," ")</f>
        <v/>
      </c>
      <c r="F31" s="187" t="str">
        <f>IFERROR(VLOOKUP(A31,'RNL - Lab 1'!$B$21:$Z$91,22,FALSE)," ")</f>
        <v/>
      </c>
      <c r="G31" s="187" t="str">
        <f>IFERROR(VLOOKUP(A31,'RNL - Lab 1'!$B$21:$Z$91,23,FALSE)," ")</f>
        <v/>
      </c>
      <c r="H31" s="187" t="str">
        <f>IFERROR(VLOOKUP(A31,'RNL - Lab 1'!$B$21:$Z$91,24,FALSE)," ")</f>
        <v/>
      </c>
      <c r="I31" s="187" t="str">
        <f>IFERROR(VLOOKUP(A31,'RNL - Lab 1'!$B$21:$Z$91,25,FALSE)," ")</f>
        <v/>
      </c>
    </row>
    <row r="32" spans="1:9" ht="52.5" customHeight="1" thickBot="1" x14ac:dyDescent="0.3">
      <c r="A32" s="38" t="str">
        <f t="shared" si="0"/>
        <v xml:space="preserve">L1-Proporción de casos antes tratados con M. tuberculosis detectado resistente a R, H, RyH con PSF de segunda línea
</v>
      </c>
      <c r="B32" s="204" t="str">
        <f>IF((+'RNL - Lab 1'!C50)="","",'RNL - Lab 1'!C50)</f>
        <v xml:space="preserve">Proporción de casos antes tratados con M. tuberculosis detectado resistente a R, H, RyH con PSF de segunda línea
</v>
      </c>
      <c r="C32" s="194" t="str">
        <f>IFERROR(VLOOKUP(A32,'RNL - Lab 1'!$B$21:$Z$91,19,FALSE)," ")</f>
        <v/>
      </c>
      <c r="D32" s="187" t="str">
        <f>IFERROR(VLOOKUP(A32,'RNL - Lab 1'!$B$21:$Z$91,20,FALSE)," ")</f>
        <v/>
      </c>
      <c r="E32" s="187" t="str">
        <f>IFERROR(VLOOKUP(A32,'RNL - Lab 1'!$B$21:$Z$91,21,FALSE)," ")</f>
        <v/>
      </c>
      <c r="F32" s="187" t="str">
        <f>IFERROR(VLOOKUP(A32,'RNL - Lab 1'!$B$21:$Z$91,22,FALSE)," ")</f>
        <v/>
      </c>
      <c r="G32" s="187" t="str">
        <f>IFERROR(VLOOKUP(A32,'RNL - Lab 1'!$B$21:$Z$91,23,FALSE)," ")</f>
        <v/>
      </c>
      <c r="H32" s="187" t="str">
        <f>IFERROR(VLOOKUP(A32,'RNL - Lab 1'!$B$21:$Z$91,24,FALSE)," ")</f>
        <v/>
      </c>
      <c r="I32" s="187" t="str">
        <f>IFERROR(VLOOKUP(A32,'RNL - Lab 1'!$B$21:$Z$91,25,FALSE)," ")</f>
        <v/>
      </c>
    </row>
    <row r="33" spans="1:9" ht="42.75" customHeight="1" thickBot="1" x14ac:dyDescent="0.3">
      <c r="A33" s="38" t="str">
        <f t="shared" si="0"/>
        <v>L1-Proporción de M. tuberculosis Sensible a fluoroquinolonas</v>
      </c>
      <c r="B33" s="204" t="str">
        <f>IF((+'RNL - Lab 1'!C51)="","",'RNL - Lab 1'!C51)</f>
        <v>Proporción de M. tuberculosis Sensible a fluoroquinolonas</v>
      </c>
      <c r="C33" s="194" t="str">
        <f>IFERROR(VLOOKUP(A33,'RNL - Lab 1'!$B$21:$Z$91,19,FALSE)," ")</f>
        <v/>
      </c>
      <c r="D33" s="187" t="str">
        <f>IFERROR(VLOOKUP(A33,'RNL - Lab 1'!$B$21:$Z$91,20,FALSE)," ")</f>
        <v/>
      </c>
      <c r="E33" s="187" t="str">
        <f>IFERROR(VLOOKUP(A33,'RNL - Lab 1'!$B$21:$Z$91,21,FALSE)," ")</f>
        <v/>
      </c>
      <c r="F33" s="187" t="str">
        <f>IFERROR(VLOOKUP(A33,'RNL - Lab 1'!$B$21:$Z$91,22,FALSE)," ")</f>
        <v/>
      </c>
      <c r="G33" s="187" t="str">
        <f>IFERROR(VLOOKUP(A33,'RNL - Lab 1'!$B$21:$Z$91,23,FALSE)," ")</f>
        <v/>
      </c>
      <c r="H33" s="187" t="str">
        <f>IFERROR(VLOOKUP(A33,'RNL - Lab 1'!$B$21:$Z$91,24,FALSE)," ")</f>
        <v/>
      </c>
      <c r="I33" s="187" t="str">
        <f>IFERROR(VLOOKUP(A33,'RNL - Lab 1'!$B$21:$Z$91,25,FALSE)," ")</f>
        <v/>
      </c>
    </row>
    <row r="34" spans="1:9" ht="37.5" customHeight="1" thickBot="1" x14ac:dyDescent="0.3">
      <c r="A34" s="38" t="str">
        <f t="shared" si="0"/>
        <v>L1-Proporción de M. tuberculosis Resistente a fluoroquinolonas</v>
      </c>
      <c r="B34" s="204" t="str">
        <f>IF((+'RNL - Lab 1'!C52)="","",'RNL - Lab 1'!C52)</f>
        <v>Proporción de M. tuberculosis Resistente a fluoroquinolonas</v>
      </c>
      <c r="C34" s="194" t="str">
        <f>IFERROR(VLOOKUP(A34,'RNL - Lab 1'!$B$21:$Z$91,19,FALSE)," ")</f>
        <v/>
      </c>
      <c r="D34" s="187" t="str">
        <f>IFERROR(VLOOKUP(A34,'RNL - Lab 1'!$B$21:$Z$91,20,FALSE)," ")</f>
        <v/>
      </c>
      <c r="E34" s="187" t="str">
        <f>IFERROR(VLOOKUP(A34,'RNL - Lab 1'!$B$21:$Z$91,21,FALSE)," ")</f>
        <v/>
      </c>
      <c r="F34" s="187" t="str">
        <f>IFERROR(VLOOKUP(A34,'RNL - Lab 1'!$B$21:$Z$91,22,FALSE)," ")</f>
        <v/>
      </c>
      <c r="G34" s="187" t="str">
        <f>IFERROR(VLOOKUP(A34,'RNL - Lab 1'!$B$21:$Z$91,23,FALSE)," ")</f>
        <v/>
      </c>
      <c r="H34" s="187" t="str">
        <f>IFERROR(VLOOKUP(A34,'RNL - Lab 1'!$B$21:$Z$91,24,FALSE)," ")</f>
        <v/>
      </c>
      <c r="I34" s="187" t="str">
        <f>IFERROR(VLOOKUP(A34,'RNL - Lab 1'!$B$21:$Z$91,25,FALSE)," ")</f>
        <v/>
      </c>
    </row>
    <row r="35" spans="1:9" ht="42" customHeight="1" thickBot="1" x14ac:dyDescent="0.3">
      <c r="A35" s="38" t="str">
        <f t="shared" si="0"/>
        <v>L1-Proporción de M. tuberculosis Sensible a otras drogas de segunda línea (drogas orales)</v>
      </c>
      <c r="B35" s="204" t="str">
        <f>IF((+'RNL - Lab 1'!C53)="","",'RNL - Lab 1'!C53)</f>
        <v>Proporción de M. tuberculosis Sensible a otras drogas de segunda línea (drogas orales)</v>
      </c>
      <c r="C35" s="194" t="str">
        <f>IFERROR(VLOOKUP(A35,'RNL - Lab 1'!$B$21:$Z$91,19,FALSE)," ")</f>
        <v/>
      </c>
      <c r="D35" s="187" t="str">
        <f>IFERROR(VLOOKUP(A35,'RNL - Lab 1'!$B$21:$Z$91,20,FALSE)," ")</f>
        <v/>
      </c>
      <c r="E35" s="187" t="str">
        <f>IFERROR(VLOOKUP(A35,'RNL - Lab 1'!$B$21:$Z$91,21,FALSE)," ")</f>
        <v/>
      </c>
      <c r="F35" s="187" t="str">
        <f>IFERROR(VLOOKUP(A35,'RNL - Lab 1'!$B$21:$Z$91,22,FALSE)," ")</f>
        <v/>
      </c>
      <c r="G35" s="187" t="str">
        <f>IFERROR(VLOOKUP(A35,'RNL - Lab 1'!$B$21:$Z$91,23,FALSE)," ")</f>
        <v/>
      </c>
      <c r="H35" s="187" t="str">
        <f>IFERROR(VLOOKUP(A35,'RNL - Lab 1'!$B$21:$Z$91,24,FALSE)," ")</f>
        <v/>
      </c>
      <c r="I35" s="187" t="str">
        <f>IFERROR(VLOOKUP(A35,'RNL - Lab 1'!$B$21:$Z$91,25,FALSE)," ")</f>
        <v/>
      </c>
    </row>
    <row r="36" spans="1:9" ht="45" customHeight="1" thickBot="1" x14ac:dyDescent="0.3">
      <c r="A36" s="38" t="str">
        <f t="shared" si="0"/>
        <v>L1-Proporción de M. tuberculosis Resistente a otras drogas de segunda línea (drogas orales)</v>
      </c>
      <c r="B36" s="204" t="str">
        <f>IF((+'RNL - Lab 1'!C54)="","",'RNL - Lab 1'!C54)</f>
        <v>Proporción de M. tuberculosis Resistente a otras drogas de segunda línea (drogas orales)</v>
      </c>
      <c r="C36" s="194" t="str">
        <f>IFERROR(VLOOKUP(A36,'RNL - Lab 1'!$B$21:$Z$91,19,FALSE)," ")</f>
        <v/>
      </c>
      <c r="D36" s="187" t="str">
        <f>IFERROR(VLOOKUP(A36,'RNL - Lab 1'!$B$21:$Z$91,20,FALSE)," ")</f>
        <v/>
      </c>
      <c r="E36" s="187" t="str">
        <f>IFERROR(VLOOKUP(A36,'RNL - Lab 1'!$B$21:$Z$91,21,FALSE)," ")</f>
        <v/>
      </c>
      <c r="F36" s="187" t="str">
        <f>IFERROR(VLOOKUP(A36,'RNL - Lab 1'!$B$21:$Z$91,22,FALSE)," ")</f>
        <v/>
      </c>
      <c r="G36" s="187" t="str">
        <f>IFERROR(VLOOKUP(A36,'RNL - Lab 1'!$B$21:$Z$91,23,FALSE)," ")</f>
        <v/>
      </c>
      <c r="H36" s="187" t="str">
        <f>IFERROR(VLOOKUP(A36,'RNL - Lab 1'!$B$21:$Z$91,24,FALSE)," ")</f>
        <v/>
      </c>
      <c r="I36" s="187" t="str">
        <f>IFERROR(VLOOKUP(A36,'RNL - Lab 1'!$B$21:$Z$91,25,FALSE)," ")</f>
        <v/>
      </c>
    </row>
    <row r="37" spans="1:9" ht="28.5" customHeight="1" thickBot="1" x14ac:dyDescent="0.3">
      <c r="A37" s="38" t="str">
        <f t="shared" si="0"/>
        <v>L1-Tiempo de respuesta del laboratorio en las pruebas moleculares</v>
      </c>
      <c r="B37" s="204" t="str">
        <f>IF((+'RNL - Lab 1'!C55)="","",'RNL - Lab 1'!C55)</f>
        <v>Tiempo de respuesta del laboratorio en las pruebas moleculares</v>
      </c>
      <c r="C37" s="194" t="str">
        <f>IFERROR(VLOOKUP(A37,'RNL - Lab 1'!$B$21:$Z$91,19,FALSE)," ")</f>
        <v/>
      </c>
      <c r="D37" s="187" t="str">
        <f>IFERROR(VLOOKUP(A37,'RNL - Lab 1'!$B$21:$Z$91,20,FALSE)," ")</f>
        <v/>
      </c>
      <c r="E37" s="187" t="str">
        <f>IFERROR(VLOOKUP(A37,'RNL - Lab 1'!$B$21:$Z$91,21,FALSE)," ")</f>
        <v/>
      </c>
      <c r="F37" s="187" t="str">
        <f>IFERROR(VLOOKUP(A37,'RNL - Lab 1'!$B$21:$Z$91,22,FALSE)," ")</f>
        <v/>
      </c>
      <c r="G37" s="187" t="str">
        <f>IFERROR(VLOOKUP(A37,'RNL - Lab 1'!$B$21:$Z$91,23,FALSE)," ")</f>
        <v/>
      </c>
      <c r="H37" s="187" t="str">
        <f>IFERROR(VLOOKUP(A37,'RNL - Lab 1'!$B$21:$Z$91,24,FALSE)," ")</f>
        <v/>
      </c>
      <c r="I37" s="187" t="str">
        <f>IFERROR(VLOOKUP(A37,'RNL - Lab 1'!$B$21:$Z$91,25,FALSE)," ")</f>
        <v/>
      </c>
    </row>
    <row r="38" spans="1:9" ht="27" customHeight="1" thickBot="1" x14ac:dyDescent="0.3">
      <c r="A38" s="38" t="str">
        <f t="shared" si="0"/>
        <v>L1-</v>
      </c>
      <c r="B38" s="204" t="str">
        <f>IF((+'RNL - Lab 1'!C56)="","",'RNL - Lab 1'!C56)</f>
        <v/>
      </c>
      <c r="C38" s="194" t="str">
        <f>IFERROR(VLOOKUP(A38,'RNL - Lab 1'!$B$21:$Z$91,19,FALSE)," ")</f>
        <v/>
      </c>
      <c r="D38" s="187" t="str">
        <f>IFERROR(VLOOKUP(A38,'RNL - Lab 1'!$B$21:$Z$91,20,FALSE)," ")</f>
        <v/>
      </c>
      <c r="E38" s="187" t="str">
        <f>IFERROR(VLOOKUP(A38,'RNL - Lab 1'!$B$21:$Z$91,21,FALSE)," ")</f>
        <v/>
      </c>
      <c r="F38" s="187" t="str">
        <f>IFERROR(VLOOKUP(A38,'RNL - Lab 1'!$B$21:$Z$91,22,FALSE)," ")</f>
        <v/>
      </c>
      <c r="G38" s="187" t="str">
        <f>IFERROR(VLOOKUP(A38,'RNL - Lab 1'!$B$21:$Z$91,23,FALSE)," ")</f>
        <v/>
      </c>
      <c r="H38" s="187" t="str">
        <f>IFERROR(VLOOKUP(A38,'RNL - Lab 1'!$B$21:$Z$91,24,FALSE)," ")</f>
        <v/>
      </c>
      <c r="I38" s="187" t="str">
        <f>IFERROR(VLOOKUP(A38,'RNL - Lab 1'!$B$21:$Z$91,25,FALSE)," ")</f>
        <v/>
      </c>
    </row>
    <row r="39" spans="1:9" ht="27" customHeight="1" thickBot="1" x14ac:dyDescent="0.3">
      <c r="A39" s="38" t="str">
        <f t="shared" si="0"/>
        <v>L1-</v>
      </c>
      <c r="B39" s="204" t="str">
        <f>IF((+'RNL - Lab 1'!C57)="","",'RNL - Lab 1'!C57)</f>
        <v/>
      </c>
      <c r="C39" s="194" t="str">
        <f>IFERROR(VLOOKUP(A39,'RNL - Lab 1'!$B$21:$Z$91,19,FALSE)," ")</f>
        <v/>
      </c>
      <c r="D39" s="187" t="str">
        <f>IFERROR(VLOOKUP(A39,'RNL - Lab 1'!$B$21:$Z$91,20,FALSE)," ")</f>
        <v/>
      </c>
      <c r="E39" s="187" t="str">
        <f>IFERROR(VLOOKUP(A39,'RNL - Lab 1'!$B$21:$Z$91,21,FALSE)," ")</f>
        <v/>
      </c>
      <c r="F39" s="187" t="str">
        <f>IFERROR(VLOOKUP(A39,'RNL - Lab 1'!$B$21:$Z$91,22,FALSE)," ")</f>
        <v/>
      </c>
      <c r="G39" s="187" t="str">
        <f>IFERROR(VLOOKUP(A39,'RNL - Lab 1'!$B$21:$Z$91,23,FALSE)," ")</f>
        <v/>
      </c>
      <c r="H39" s="187" t="str">
        <f>IFERROR(VLOOKUP(A39,'RNL - Lab 1'!$B$21:$Z$91,24,FALSE)," ")</f>
        <v/>
      </c>
      <c r="I39" s="187" t="str">
        <f>IFERROR(VLOOKUP(A39,'RNL - Lab 1'!$B$21:$Z$91,25,FALSE)," ")</f>
        <v/>
      </c>
    </row>
    <row r="40" spans="1:9" ht="27" customHeight="1" thickBot="1" x14ac:dyDescent="0.3">
      <c r="A40" s="38" t="str">
        <f t="shared" si="0"/>
        <v>L1-</v>
      </c>
      <c r="B40" s="204" t="str">
        <f>IF((+'RNL - Lab 1'!C58)="","",'RNL - Lab 1'!C58)</f>
        <v/>
      </c>
      <c r="C40" s="194" t="str">
        <f>IFERROR(VLOOKUP(A40,'RNL - Lab 1'!$B$21:$Z$91,19,FALSE)," ")</f>
        <v/>
      </c>
      <c r="D40" s="187" t="str">
        <f>IFERROR(VLOOKUP(A40,'RNL - Lab 1'!$B$21:$Z$91,20,FALSE)," ")</f>
        <v/>
      </c>
      <c r="E40" s="187" t="str">
        <f>IFERROR(VLOOKUP(A40,'RNL - Lab 1'!$B$21:$Z$91,21,FALSE)," ")</f>
        <v/>
      </c>
      <c r="F40" s="187" t="str">
        <f>IFERROR(VLOOKUP(A40,'RNL - Lab 1'!$B$21:$Z$91,22,FALSE)," ")</f>
        <v/>
      </c>
      <c r="G40" s="187" t="str">
        <f>IFERROR(VLOOKUP(A40,'RNL - Lab 1'!$B$21:$Z$91,23,FALSE)," ")</f>
        <v/>
      </c>
      <c r="H40" s="187" t="str">
        <f>IFERROR(VLOOKUP(A40,'RNL - Lab 1'!$B$21:$Z$91,24,FALSE)," ")</f>
        <v/>
      </c>
      <c r="I40" s="187" t="str">
        <f>IFERROR(VLOOKUP(A40,'RNL - Lab 1'!$B$21:$Z$91,25,FALSE)," ")</f>
        <v/>
      </c>
    </row>
    <row r="41" spans="1:9" ht="27" customHeight="1" thickBot="1" x14ac:dyDescent="0.3">
      <c r="A41" s="38" t="str">
        <f t="shared" si="0"/>
        <v>L1-</v>
      </c>
      <c r="B41" s="204" t="str">
        <f>IF((+'RNL - Lab 1'!C59)="","",'RNL - Lab 1'!C59)</f>
        <v/>
      </c>
      <c r="C41" s="194" t="str">
        <f>IFERROR(VLOOKUP(A41,'RNL - Lab 1'!$B$21:$Z$91,19,FALSE)," ")</f>
        <v/>
      </c>
      <c r="D41" s="187" t="str">
        <f>IFERROR(VLOOKUP(A41,'RNL - Lab 1'!$B$21:$Z$91,20,FALSE)," ")</f>
        <v/>
      </c>
      <c r="E41" s="187" t="str">
        <f>IFERROR(VLOOKUP(A41,'RNL - Lab 1'!$B$21:$Z$91,21,FALSE)," ")</f>
        <v/>
      </c>
      <c r="F41" s="187" t="str">
        <f>IFERROR(VLOOKUP(A41,'RNL - Lab 1'!$B$21:$Z$91,22,FALSE)," ")</f>
        <v/>
      </c>
      <c r="G41" s="187" t="str">
        <f>IFERROR(VLOOKUP(A41,'RNL - Lab 1'!$B$21:$Z$91,23,FALSE)," ")</f>
        <v/>
      </c>
      <c r="H41" s="187" t="str">
        <f>IFERROR(VLOOKUP(A41,'RNL - Lab 1'!$B$21:$Z$91,24,FALSE)," ")</f>
        <v/>
      </c>
      <c r="I41" s="187" t="str">
        <f>IFERROR(VLOOKUP(A41,'RNL - Lab 1'!$B$21:$Z$91,25,FALSE)," ")</f>
        <v/>
      </c>
    </row>
    <row r="42" spans="1:9" ht="27" customHeight="1" x14ac:dyDescent="0.25">
      <c r="A42" s="38" t="str">
        <f t="shared" si="0"/>
        <v>L1-</v>
      </c>
      <c r="B42" s="204" t="str">
        <f>IF((+'RNL - Lab 1'!C60)="","",'RNL - Lab 1'!C60)</f>
        <v/>
      </c>
      <c r="C42" s="194" t="str">
        <f>IFERROR(VLOOKUP(A42,'RNL - Lab 1'!$B$21:$Z$91,19,FALSE)," ")</f>
        <v/>
      </c>
      <c r="D42" s="187" t="str">
        <f>IFERROR(VLOOKUP(A42,'RNL - Lab 1'!$B$21:$Z$91,20,FALSE)," ")</f>
        <v/>
      </c>
      <c r="E42" s="187" t="str">
        <f>IFERROR(VLOOKUP(A42,'RNL - Lab 1'!$B$21:$Z$91,21,FALSE)," ")</f>
        <v/>
      </c>
      <c r="F42" s="187" t="str">
        <f>IFERROR(VLOOKUP(A42,'RNL - Lab 1'!$B$21:$Z$91,22,FALSE)," ")</f>
        <v/>
      </c>
      <c r="G42" s="187" t="str">
        <f>IFERROR(VLOOKUP(A42,'RNL - Lab 1'!$B$21:$Z$91,23,FALSE)," ")</f>
        <v/>
      </c>
      <c r="H42" s="187" t="str">
        <f>IFERROR(VLOOKUP(A42,'RNL - Lab 1'!$B$21:$Z$91,24,FALSE)," ")</f>
        <v/>
      </c>
      <c r="I42" s="187" t="str">
        <f>IFERROR(VLOOKUP(A42,'RNL - Lab 1'!$B$21:$Z$91,25,FALSE)," ")</f>
        <v/>
      </c>
    </row>
    <row r="43" spans="1:9" ht="15.75" thickBot="1" x14ac:dyDescent="0.3">
      <c r="A43" s="38" t="str">
        <f t="shared" si="0"/>
        <v>L1-CULTIVO</v>
      </c>
      <c r="B43" s="429" t="str">
        <f>+'RNL - Lab 1'!C61</f>
        <v>CULTIVO</v>
      </c>
      <c r="C43" s="429"/>
      <c r="D43" s="429"/>
      <c r="E43" s="429"/>
      <c r="F43" s="429"/>
      <c r="G43" s="429"/>
      <c r="H43" s="429"/>
      <c r="I43" s="38"/>
    </row>
    <row r="44" spans="1:9" ht="30.75" thickBot="1" x14ac:dyDescent="0.3">
      <c r="A44" s="38" t="str">
        <f t="shared" si="0"/>
        <v>L1-Porcentaje de muestras baciloscopia positiva y cultivo negativo</v>
      </c>
      <c r="B44" s="205" t="str">
        <f>IF((+'RNL - Lab 1'!C62)="","",'RNL - Lab 1'!C62)</f>
        <v>Porcentaje de muestras baciloscopia positiva y cultivo negativo</v>
      </c>
      <c r="C44" s="194" t="str">
        <f>IFERROR(VLOOKUP(A44,'RNL - Lab 1'!$B$21:$Z$91,19,FALSE)," ")</f>
        <v/>
      </c>
      <c r="D44" s="187" t="str">
        <f>IFERROR(VLOOKUP(A44,'RNL - Lab 1'!$B$21:$Z$91,20,FALSE)," ")</f>
        <v/>
      </c>
      <c r="E44" s="187" t="str">
        <f>IFERROR(VLOOKUP(A44,'RNL - Lab 1'!$B$21:$Z$91,21,FALSE)," ")</f>
        <v/>
      </c>
      <c r="F44" s="187" t="str">
        <f>IFERROR(VLOOKUP(A44,'RNL - Lab 1'!$B$21:$Z$91,22,FALSE)," ")</f>
        <v/>
      </c>
      <c r="G44" s="187" t="str">
        <f>IFERROR(VLOOKUP(A44,'RNL - Lab 1'!$B$21:$Z$91,23,FALSE)," ")</f>
        <v/>
      </c>
      <c r="H44" s="187" t="str">
        <f>IFERROR(VLOOKUP(A44,'RNL - Lab 1'!$B$21:$Z$91,24,FALSE)," ")</f>
        <v/>
      </c>
      <c r="I44" s="187" t="str">
        <f>IFERROR(VLOOKUP(A44,'RNL - Lab 1'!$B$21:$Z$91,25,FALSE)," ")</f>
        <v/>
      </c>
    </row>
    <row r="45" spans="1:9" ht="45.75" thickBot="1" x14ac:dyDescent="0.3">
      <c r="A45" s="38" t="str">
        <f t="shared" si="0"/>
        <v>L1-Porcentaje de cultivos contaminados (se calcula sobre los cultivos realizados a las muestras respiratorias)</v>
      </c>
      <c r="B45" s="205" t="str">
        <f>IF((+'RNL - Lab 1'!C63)="","",'RNL - Lab 1'!C63)</f>
        <v>Porcentaje de cultivos contaminados (se calcula sobre los cultivos realizados a las muestras respiratorias)</v>
      </c>
      <c r="C45" s="194" t="str">
        <f>IFERROR(VLOOKUP(A45,'RNL - Lab 1'!$B$21:$Z$91,19,FALSE)," ")</f>
        <v/>
      </c>
      <c r="D45" s="187" t="str">
        <f>IFERROR(VLOOKUP(A45,'RNL - Lab 1'!$B$21:$Z$91,20,FALSE)," ")</f>
        <v/>
      </c>
      <c r="E45" s="187" t="str">
        <f>IFERROR(VLOOKUP(A45,'RNL - Lab 1'!$B$21:$Z$91,21,FALSE)," ")</f>
        <v/>
      </c>
      <c r="F45" s="187" t="str">
        <f>IFERROR(VLOOKUP(A45,'RNL - Lab 1'!$B$21:$Z$91,22,FALSE)," ")</f>
        <v/>
      </c>
      <c r="G45" s="187" t="str">
        <f>IFERROR(VLOOKUP(A45,'RNL - Lab 1'!$B$21:$Z$91,23,FALSE)," ")</f>
        <v/>
      </c>
      <c r="H45" s="187" t="str">
        <f>IFERROR(VLOOKUP(A45,'RNL - Lab 1'!$B$21:$Z$91,24,FALSE)," ")</f>
        <v/>
      </c>
      <c r="I45" s="187" t="str">
        <f>IFERROR(VLOOKUP(A45,'RNL - Lab 1'!$B$21:$Z$91,25,FALSE)," ")</f>
        <v/>
      </c>
    </row>
    <row r="46" spans="1:9" ht="45.75" thickBot="1" x14ac:dyDescent="0.3">
      <c r="A46" s="38" t="str">
        <f t="shared" si="0"/>
        <v xml:space="preserve">L1-Aporte del cultivo al diagnóstico de casos de tuberculosis pulmonar (en relación a la baciloscopia) </v>
      </c>
      <c r="B46" s="205" t="str">
        <f>IF((+'RNL - Lab 1'!C64)="","",'RNL - Lab 1'!C64)</f>
        <v xml:space="preserve">Aporte del cultivo al diagnóstico de casos de tuberculosis pulmonar (en relación a la baciloscopia) </v>
      </c>
      <c r="C46" s="194" t="str">
        <f>IFERROR(VLOOKUP(A46,'RNL - Lab 1'!$B$21:$Z$91,19,FALSE)," ")</f>
        <v/>
      </c>
      <c r="D46" s="187" t="str">
        <f>IFERROR(VLOOKUP(A46,'RNL - Lab 1'!$B$21:$Z$91,20,FALSE)," ")</f>
        <v/>
      </c>
      <c r="E46" s="187" t="str">
        <f>IFERROR(VLOOKUP(A46,'RNL - Lab 1'!$B$21:$Z$91,21,FALSE)," ")</f>
        <v/>
      </c>
      <c r="F46" s="187" t="str">
        <f>IFERROR(VLOOKUP(A46,'RNL - Lab 1'!$B$21:$Z$91,22,FALSE)," ")</f>
        <v/>
      </c>
      <c r="G46" s="187" t="str">
        <f>IFERROR(VLOOKUP(A46,'RNL - Lab 1'!$B$21:$Z$91,23,FALSE)," ")</f>
        <v/>
      </c>
      <c r="H46" s="187" t="str">
        <f>IFERROR(VLOOKUP(A46,'RNL - Lab 1'!$B$21:$Z$91,24,FALSE)," ")</f>
        <v/>
      </c>
      <c r="I46" s="187" t="str">
        <f>IFERROR(VLOOKUP(A46,'RNL - Lab 1'!$B$21:$Z$91,25,FALSE)," ")</f>
        <v/>
      </c>
    </row>
    <row r="47" spans="1:9" ht="45.75" thickBot="1" x14ac:dyDescent="0.3">
      <c r="A47" s="38" t="str">
        <f t="shared" si="0"/>
        <v>L1-Aporte del cultivo al diagnóstico de casos de tuberculosis pulmonar (en relación a pruebas moleculares)</v>
      </c>
      <c r="B47" s="205" t="str">
        <f>IF((+'RNL - Lab 1'!C65)="","",'RNL - Lab 1'!C65)</f>
        <v>Aporte del cultivo al diagnóstico de casos de tuberculosis pulmonar (en relación a pruebas moleculares)</v>
      </c>
      <c r="C47" s="194" t="str">
        <f>IFERROR(VLOOKUP(A47,'RNL - Lab 1'!$B$21:$Z$91,19,FALSE)," ")</f>
        <v/>
      </c>
      <c r="D47" s="187" t="str">
        <f>IFERROR(VLOOKUP(A47,'RNL - Lab 1'!$B$21:$Z$91,20,FALSE)," ")</f>
        <v/>
      </c>
      <c r="E47" s="187" t="str">
        <f>IFERROR(VLOOKUP(A47,'RNL - Lab 1'!$B$21:$Z$91,21,FALSE)," ")</f>
        <v/>
      </c>
      <c r="F47" s="187" t="str">
        <f>IFERROR(VLOOKUP(A47,'RNL - Lab 1'!$B$21:$Z$91,22,FALSE)," ")</f>
        <v/>
      </c>
      <c r="G47" s="187" t="str">
        <f>IFERROR(VLOOKUP(A47,'RNL - Lab 1'!$B$21:$Z$91,23,FALSE)," ")</f>
        <v/>
      </c>
      <c r="H47" s="187" t="str">
        <f>IFERROR(VLOOKUP(A47,'RNL - Lab 1'!$B$21:$Z$91,24,FALSE)," ")</f>
        <v/>
      </c>
      <c r="I47" s="187" t="str">
        <f>IFERROR(VLOOKUP(A47,'RNL - Lab 1'!$B$21:$Z$91,25,FALSE)," ")</f>
        <v/>
      </c>
    </row>
    <row r="48" spans="1:9" ht="21.75" customHeight="1" thickBot="1" x14ac:dyDescent="0.3">
      <c r="A48" s="38" t="str">
        <f t="shared" si="0"/>
        <v>L1-Tiempo de respuesta del laboratorio en los resultados del cultivo</v>
      </c>
      <c r="B48" s="205" t="str">
        <f>IF((+'RNL - Lab 1'!C66)="","",'RNL - Lab 1'!C66)</f>
        <v>Tiempo de respuesta del laboratorio en los resultados del cultivo</v>
      </c>
      <c r="C48" s="194" t="str">
        <f>IFERROR(VLOOKUP(A48,'RNL - Lab 1'!$B$21:$Z$91,19,FALSE)," ")</f>
        <v/>
      </c>
      <c r="D48" s="187" t="str">
        <f>IFERROR(VLOOKUP(A48,'RNL - Lab 1'!$B$21:$Z$91,20,FALSE)," ")</f>
        <v/>
      </c>
      <c r="E48" s="187" t="str">
        <f>IFERROR(VLOOKUP(A48,'RNL - Lab 1'!$B$21:$Z$91,21,FALSE)," ")</f>
        <v/>
      </c>
      <c r="F48" s="187" t="str">
        <f>IFERROR(VLOOKUP(A48,'RNL - Lab 1'!$B$21:$Z$91,22,FALSE)," ")</f>
        <v/>
      </c>
      <c r="G48" s="187" t="str">
        <f>IFERROR(VLOOKUP(A48,'RNL - Lab 1'!$B$21:$Z$91,23,FALSE)," ")</f>
        <v/>
      </c>
      <c r="H48" s="187" t="str">
        <f>IFERROR(VLOOKUP(A48,'RNL - Lab 1'!$B$21:$Z$91,24,FALSE)," ")</f>
        <v/>
      </c>
      <c r="I48" s="187" t="str">
        <f>IFERROR(VLOOKUP(A48,'RNL - Lab 1'!$B$21:$Z$91,25,FALSE)," ")</f>
        <v/>
      </c>
    </row>
    <row r="49" spans="1:9" ht="45.75" thickBot="1" x14ac:dyDescent="0.3">
      <c r="A49" s="38" t="str">
        <f t="shared" si="0"/>
        <v>L1-Proporción de muestras de diagnóstico (nuevas y recaídas) con cultivo positivo (MTB y MNT combinados)</v>
      </c>
      <c r="B49" s="205" t="str">
        <f>IF((+'RNL - Lab 1'!C67)="","",'RNL - Lab 1'!C67)</f>
        <v>Proporción de muestras de diagnóstico (nuevas y recaídas) con cultivo positivo (MTB y MNT combinados)</v>
      </c>
      <c r="C49" s="194" t="str">
        <f>IFERROR(VLOOKUP(A49,'RNL - Lab 1'!$B$21:$Z$91,19,FALSE)," ")</f>
        <v/>
      </c>
      <c r="D49" s="187" t="str">
        <f>IFERROR(VLOOKUP(A49,'RNL - Lab 1'!$B$21:$Z$91,20,FALSE)," ")</f>
        <v/>
      </c>
      <c r="E49" s="187" t="str">
        <f>IFERROR(VLOOKUP(A49,'RNL - Lab 1'!$B$21:$Z$91,21,FALSE)," ")</f>
        <v/>
      </c>
      <c r="F49" s="187" t="str">
        <f>IFERROR(VLOOKUP(A49,'RNL - Lab 1'!$B$21:$Z$91,22,FALSE)," ")</f>
        <v/>
      </c>
      <c r="G49" s="187" t="str">
        <f>IFERROR(VLOOKUP(A49,'RNL - Lab 1'!$B$21:$Z$91,23,FALSE)," ")</f>
        <v/>
      </c>
      <c r="H49" s="187" t="str">
        <f>IFERROR(VLOOKUP(A49,'RNL - Lab 1'!$B$21:$Z$91,24,FALSE)," ")</f>
        <v/>
      </c>
      <c r="I49" s="187" t="str">
        <f>IFERROR(VLOOKUP(A49,'RNL - Lab 1'!$B$21:$Z$91,25,FALSE)," ")</f>
        <v/>
      </c>
    </row>
    <row r="50" spans="1:9" ht="45.75" thickBot="1" x14ac:dyDescent="0.3">
      <c r="A50" s="38" t="str">
        <f t="shared" si="0"/>
        <v>L1-Proporción de muestras de diagnóstico (nuevas y recaídas) que resultaron positivas para MTB</v>
      </c>
      <c r="B50" s="205" t="str">
        <f>IF((+'RNL - Lab 1'!C68)="","",'RNL - Lab 1'!C68)</f>
        <v>Proporción de muestras de diagnóstico (nuevas y recaídas) que resultaron positivas para MTB</v>
      </c>
      <c r="C50" s="194" t="str">
        <f>IFERROR(VLOOKUP(A50,'RNL - Lab 1'!$B$21:$Z$91,19,FALSE)," ")</f>
        <v/>
      </c>
      <c r="D50" s="187" t="str">
        <f>IFERROR(VLOOKUP(A50,'RNL - Lab 1'!$B$21:$Z$91,20,FALSE)," ")</f>
        <v/>
      </c>
      <c r="E50" s="187" t="str">
        <f>IFERROR(VLOOKUP(A50,'RNL - Lab 1'!$B$21:$Z$91,21,FALSE)," ")</f>
        <v/>
      </c>
      <c r="F50" s="187" t="str">
        <f>IFERROR(VLOOKUP(A50,'RNL - Lab 1'!$B$21:$Z$91,22,FALSE)," ")</f>
        <v/>
      </c>
      <c r="G50" s="187" t="str">
        <f>IFERROR(VLOOKUP(A50,'RNL - Lab 1'!$B$21:$Z$91,23,FALSE)," ")</f>
        <v/>
      </c>
      <c r="H50" s="187" t="str">
        <f>IFERROR(VLOOKUP(A50,'RNL - Lab 1'!$B$21:$Z$91,24,FALSE)," ")</f>
        <v/>
      </c>
      <c r="I50" s="187" t="str">
        <f>IFERROR(VLOOKUP(A50,'RNL - Lab 1'!$B$21:$Z$91,25,FALSE)," ")</f>
        <v/>
      </c>
    </row>
    <row r="51" spans="1:9" ht="18" customHeight="1" thickBot="1" x14ac:dyDescent="0.3">
      <c r="A51" s="38" t="str">
        <f t="shared" si="0"/>
        <v>L1-</v>
      </c>
      <c r="B51" s="205" t="str">
        <f>IF((+'RNL - Lab 1'!C69)="","",'RNL - Lab 1'!C69)</f>
        <v/>
      </c>
      <c r="C51" s="194" t="str">
        <f>IFERROR(VLOOKUP(A51,'RNL - Lab 1'!$B$21:$Z$91,19,FALSE)," ")</f>
        <v/>
      </c>
      <c r="D51" s="187" t="str">
        <f>IFERROR(VLOOKUP(A51,'RNL - Lab 1'!$B$21:$Z$91,20,FALSE)," ")</f>
        <v/>
      </c>
      <c r="E51" s="187" t="str">
        <f>IFERROR(VLOOKUP(A51,'RNL - Lab 1'!$B$21:$Z$91,21,FALSE)," ")</f>
        <v/>
      </c>
      <c r="F51" s="187" t="str">
        <f>IFERROR(VLOOKUP(A51,'RNL - Lab 1'!$B$21:$Z$91,22,FALSE)," ")</f>
        <v/>
      </c>
      <c r="G51" s="187" t="str">
        <f>IFERROR(VLOOKUP(A51,'RNL - Lab 1'!$B$21:$Z$91,23,FALSE)," ")</f>
        <v/>
      </c>
      <c r="H51" s="187" t="str">
        <f>IFERROR(VLOOKUP(A51,'RNL - Lab 1'!$B$21:$Z$91,24,FALSE)," ")</f>
        <v/>
      </c>
      <c r="I51" s="187" t="str">
        <f>IFERROR(VLOOKUP(A51,'RNL - Lab 1'!$B$21:$Z$91,25,FALSE)," ")</f>
        <v/>
      </c>
    </row>
    <row r="52" spans="1:9" ht="18" customHeight="1" thickBot="1" x14ac:dyDescent="0.3">
      <c r="A52" s="38" t="str">
        <f t="shared" si="0"/>
        <v>L1-</v>
      </c>
      <c r="B52" s="205" t="str">
        <f>IF((+'RNL - Lab 1'!C70)="","",'RNL - Lab 1'!C70)</f>
        <v/>
      </c>
      <c r="C52" s="194" t="str">
        <f>IFERROR(VLOOKUP(A52,'RNL - Lab 1'!$B$21:$Z$91,19,FALSE)," ")</f>
        <v/>
      </c>
      <c r="D52" s="187" t="str">
        <f>IFERROR(VLOOKUP(A52,'RNL - Lab 1'!$B$21:$Z$91,20,FALSE)," ")</f>
        <v/>
      </c>
      <c r="E52" s="187" t="str">
        <f>IFERROR(VLOOKUP(A52,'RNL - Lab 1'!$B$21:$Z$91,21,FALSE)," ")</f>
        <v/>
      </c>
      <c r="F52" s="187" t="str">
        <f>IFERROR(VLOOKUP(A52,'RNL - Lab 1'!$B$21:$Z$91,22,FALSE)," ")</f>
        <v/>
      </c>
      <c r="G52" s="187" t="str">
        <f>IFERROR(VLOOKUP(A52,'RNL - Lab 1'!$B$21:$Z$91,23,FALSE)," ")</f>
        <v/>
      </c>
      <c r="H52" s="187" t="str">
        <f>IFERROR(VLOOKUP(A52,'RNL - Lab 1'!$B$21:$Z$91,24,FALSE)," ")</f>
        <v/>
      </c>
      <c r="I52" s="187" t="str">
        <f>IFERROR(VLOOKUP(A52,'RNL - Lab 1'!$B$21:$Z$91,25,FALSE)," ")</f>
        <v/>
      </c>
    </row>
    <row r="53" spans="1:9" ht="18" customHeight="1" thickBot="1" x14ac:dyDescent="0.3">
      <c r="A53" s="38" t="str">
        <f t="shared" si="0"/>
        <v>L1-</v>
      </c>
      <c r="B53" s="205" t="str">
        <f>IF((+'RNL - Lab 1'!C71)="","",'RNL - Lab 1'!C71)</f>
        <v/>
      </c>
      <c r="C53" s="194" t="str">
        <f>IFERROR(VLOOKUP(A53,'RNL - Lab 1'!$B$21:$Z$91,19,FALSE)," ")</f>
        <v/>
      </c>
      <c r="D53" s="187" t="str">
        <f>IFERROR(VLOOKUP(A53,'RNL - Lab 1'!$B$21:$Z$91,20,FALSE)," ")</f>
        <v/>
      </c>
      <c r="E53" s="187" t="str">
        <f>IFERROR(VLOOKUP(A53,'RNL - Lab 1'!$B$21:$Z$91,21,FALSE)," ")</f>
        <v/>
      </c>
      <c r="F53" s="187" t="str">
        <f>IFERROR(VLOOKUP(A53,'RNL - Lab 1'!$B$21:$Z$91,22,FALSE)," ")</f>
        <v/>
      </c>
      <c r="G53" s="187" t="str">
        <f>IFERROR(VLOOKUP(A53,'RNL - Lab 1'!$B$21:$Z$91,23,FALSE)," ")</f>
        <v/>
      </c>
      <c r="H53" s="187" t="str">
        <f>IFERROR(VLOOKUP(A53,'RNL - Lab 1'!$B$21:$Z$91,24,FALSE)," ")</f>
        <v/>
      </c>
      <c r="I53" s="187" t="str">
        <f>IFERROR(VLOOKUP(A53,'RNL - Lab 1'!$B$21:$Z$91,25,FALSE)," ")</f>
        <v/>
      </c>
    </row>
    <row r="54" spans="1:9" ht="18" customHeight="1" thickBot="1" x14ac:dyDescent="0.3">
      <c r="A54" s="38" t="str">
        <f t="shared" si="0"/>
        <v>L1-</v>
      </c>
      <c r="B54" s="205" t="str">
        <f>IF((+'RNL - Lab 1'!C72)="","",'RNL - Lab 1'!C72)</f>
        <v/>
      </c>
      <c r="C54" s="194" t="str">
        <f>IFERROR(VLOOKUP(A54,'RNL - Lab 1'!$B$21:$Z$91,19,FALSE)," ")</f>
        <v/>
      </c>
      <c r="D54" s="187" t="str">
        <f>IFERROR(VLOOKUP(A54,'RNL - Lab 1'!$B$21:$Z$91,20,FALSE)," ")</f>
        <v/>
      </c>
      <c r="E54" s="187" t="str">
        <f>IFERROR(VLOOKUP(A54,'RNL - Lab 1'!$B$21:$Z$91,21,FALSE)," ")</f>
        <v/>
      </c>
      <c r="F54" s="187" t="str">
        <f>IFERROR(VLOOKUP(A54,'RNL - Lab 1'!$B$21:$Z$91,22,FALSE)," ")</f>
        <v/>
      </c>
      <c r="G54" s="187" t="str">
        <f>IFERROR(VLOOKUP(A54,'RNL - Lab 1'!$B$21:$Z$91,23,FALSE)," ")</f>
        <v/>
      </c>
      <c r="H54" s="187" t="str">
        <f>IFERROR(VLOOKUP(A54,'RNL - Lab 1'!$B$21:$Z$91,24,FALSE)," ")</f>
        <v/>
      </c>
      <c r="I54" s="187" t="str">
        <f>IFERROR(VLOOKUP(A54,'RNL - Lab 1'!$B$21:$Z$91,25,FALSE)," ")</f>
        <v/>
      </c>
    </row>
    <row r="55" spans="1:9" ht="18" customHeight="1" thickBot="1" x14ac:dyDescent="0.3">
      <c r="A55" s="38" t="str">
        <f t="shared" si="0"/>
        <v>L1-</v>
      </c>
      <c r="B55" s="206" t="str">
        <f>IF((+'RNL - Lab 1'!C73)="","",'RNL - Lab 1'!C73)</f>
        <v/>
      </c>
      <c r="C55" s="194" t="str">
        <f>IFERROR(VLOOKUP(A55,'RNL - Lab 1'!$B$21:$Z$91,19,FALSE)," ")</f>
        <v/>
      </c>
      <c r="D55" s="187" t="str">
        <f>IFERROR(VLOOKUP(A55,'RNL - Lab 1'!$B$21:$Z$91,20,FALSE)," ")</f>
        <v/>
      </c>
      <c r="E55" s="187" t="str">
        <f>IFERROR(VLOOKUP(A55,'RNL - Lab 1'!$B$21:$Z$91,21,FALSE)," ")</f>
        <v/>
      </c>
      <c r="F55" s="187" t="str">
        <f>IFERROR(VLOOKUP(A55,'RNL - Lab 1'!$B$21:$Z$91,22,FALSE)," ")</f>
        <v/>
      </c>
      <c r="G55" s="187" t="str">
        <f>IFERROR(VLOOKUP(A55,'RNL - Lab 1'!$B$21:$Z$91,23,FALSE)," ")</f>
        <v/>
      </c>
      <c r="H55" s="187" t="str">
        <f>IFERROR(VLOOKUP(A55,'RNL - Lab 1'!$B$21:$Z$91,24,FALSE)," ")</f>
        <v/>
      </c>
      <c r="I55" s="187" t="str">
        <f>IFERROR(VLOOKUP(A55,'RNL - Lab 1'!$B$21:$Z$91,25,FALSE)," ")</f>
        <v/>
      </c>
    </row>
    <row r="56" spans="1:9" ht="15.75" thickBot="1" x14ac:dyDescent="0.3">
      <c r="A56" s="38" t="str">
        <f t="shared" si="0"/>
        <v>L1-CALIDAD PARA PSD (Fenotípicas)</v>
      </c>
      <c r="B56" s="430" t="str">
        <f>+'RNL - Lab 1'!C74</f>
        <v>CALIDAD PARA PSD (Fenotípicas)</v>
      </c>
      <c r="C56" s="431"/>
      <c r="D56" s="431"/>
      <c r="E56" s="431"/>
      <c r="F56" s="431"/>
      <c r="G56" s="431"/>
      <c r="H56" s="431"/>
      <c r="I56" s="189"/>
    </row>
    <row r="57" spans="1:9" ht="45.75" thickBot="1" x14ac:dyDescent="0.3">
      <c r="A57" s="38" t="str">
        <f t="shared" si="0"/>
        <v>L1-Proporción de aislamientos procesados con monorresistencia y multirresistencia a todas las combinaciones de fármacos analizados</v>
      </c>
      <c r="B57" s="204" t="str">
        <f>IF((+'RNL - Lab 1'!C75)="","",'RNL - Lab 1'!C75)</f>
        <v>Proporción de aislamientos procesados con monorresistencia y multirresistencia a todas las combinaciones de fármacos analizados</v>
      </c>
      <c r="C57" s="194" t="str">
        <f>IFERROR(VLOOKUP(A57,'RNL - Lab 1'!$B$21:$Z$91,19,FALSE)," ")</f>
        <v/>
      </c>
      <c r="D57" s="187" t="str">
        <f>IFERROR(VLOOKUP(A57,'RNL - Lab 1'!$B$21:$Z$91,20,FALSE)," ")</f>
        <v/>
      </c>
      <c r="E57" s="187" t="str">
        <f>IFERROR(VLOOKUP(A57,'RNL - Lab 1'!$B$21:$Z$91,21,FALSE)," ")</f>
        <v/>
      </c>
      <c r="F57" s="187" t="str">
        <f>IFERROR(VLOOKUP(A57,'RNL - Lab 1'!$B$21:$Z$91,22,FALSE)," ")</f>
        <v/>
      </c>
      <c r="G57" s="187" t="str">
        <f>IFERROR(VLOOKUP(A57,'RNL - Lab 1'!$B$21:$Z$91,23,FALSE)," ")</f>
        <v/>
      </c>
      <c r="H57" s="187" t="str">
        <f>IFERROR(VLOOKUP(A57,'RNL - Lab 1'!$B$21:$Z$91,24,FALSE)," ")</f>
        <v/>
      </c>
      <c r="I57" s="187" t="str">
        <f>IFERROR(VLOOKUP(A57,'RNL - Lab 1'!$B$21:$Z$91,25,FALSE)," ")</f>
        <v/>
      </c>
    </row>
    <row r="58" spans="1:9" ht="45.75" thickBot="1" x14ac:dyDescent="0.3">
      <c r="A58" s="38" t="str">
        <f t="shared" si="0"/>
        <v>L1-Proporción de aislamientos inoculados para PSD que se descartaron debido a la contaminación</v>
      </c>
      <c r="B58" s="204" t="str">
        <f>IF((+'RNL - Lab 1'!C76)="","",'RNL - Lab 1'!C76)</f>
        <v>Proporción de aislamientos inoculados para PSD que se descartaron debido a la contaminación</v>
      </c>
      <c r="C58" s="194" t="str">
        <f>IFERROR(VLOOKUP(A58,'RNL - Lab 1'!$B$21:$Z$91,19,FALSE)," ")</f>
        <v/>
      </c>
      <c r="D58" s="187" t="str">
        <f>IFERROR(VLOOKUP(A58,'RNL - Lab 1'!$B$21:$Z$91,20,FALSE)," ")</f>
        <v/>
      </c>
      <c r="E58" s="187" t="str">
        <f>IFERROR(VLOOKUP(A58,'RNL - Lab 1'!$B$21:$Z$91,21,FALSE)," ")</f>
        <v/>
      </c>
      <c r="F58" s="187" t="str">
        <f>IFERROR(VLOOKUP(A58,'RNL - Lab 1'!$B$21:$Z$91,22,FALSE)," ")</f>
        <v/>
      </c>
      <c r="G58" s="187" t="str">
        <f>IFERROR(VLOOKUP(A58,'RNL - Lab 1'!$B$21:$Z$91,23,FALSE)," ")</f>
        <v/>
      </c>
      <c r="H58" s="187" t="str">
        <f>IFERROR(VLOOKUP(A58,'RNL - Lab 1'!$B$21:$Z$91,24,FALSE)," ")</f>
        <v/>
      </c>
      <c r="I58" s="187" t="str">
        <f>IFERROR(VLOOKUP(A58,'RNL - Lab 1'!$B$21:$Z$91,25,FALSE)," ")</f>
        <v/>
      </c>
    </row>
    <row r="59" spans="1:9" ht="60.75" thickBot="1" x14ac:dyDescent="0.3">
      <c r="A59" s="38" t="str">
        <f t="shared" si="0"/>
        <v>L1-Proporción de aislamientos procesados para PSD que no fueron interpretables debido a la falta de crecimiento de los tubos / placas de control (sin fármaco)</v>
      </c>
      <c r="B59" s="204" t="str">
        <f>IF((+'RNL - Lab 1'!C77)="","",'RNL - Lab 1'!C77)</f>
        <v>Proporción de aislamientos procesados para PSD que no fueron interpretables debido a la falta de crecimiento de los tubos / placas de control (sin fármaco)</v>
      </c>
      <c r="C59" s="194" t="str">
        <f>IFERROR(VLOOKUP(A59,'RNL - Lab 1'!$B$21:$Z$91,19,FALSE)," ")</f>
        <v/>
      </c>
      <c r="D59" s="187" t="str">
        <f>IFERROR(VLOOKUP(A59,'RNL - Lab 1'!$B$21:$Z$91,20,FALSE)," ")</f>
        <v/>
      </c>
      <c r="E59" s="187" t="str">
        <f>IFERROR(VLOOKUP(A59,'RNL - Lab 1'!$B$21:$Z$91,21,FALSE)," ")</f>
        <v/>
      </c>
      <c r="F59" s="187" t="str">
        <f>IFERROR(VLOOKUP(A59,'RNL - Lab 1'!$B$21:$Z$91,22,FALSE)," ")</f>
        <v/>
      </c>
      <c r="G59" s="187" t="str">
        <f>IFERROR(VLOOKUP(A59,'RNL - Lab 1'!$B$21:$Z$91,23,FALSE)," ")</f>
        <v/>
      </c>
      <c r="H59" s="187" t="str">
        <f>IFERROR(VLOOKUP(A59,'RNL - Lab 1'!$B$21:$Z$91,24,FALSE)," ")</f>
        <v/>
      </c>
      <c r="I59" s="187" t="str">
        <f>IFERROR(VLOOKUP(A59,'RNL - Lab 1'!$B$21:$Z$91,25,FALSE)," ")</f>
        <v/>
      </c>
    </row>
    <row r="60" spans="1:9" ht="60.75" thickBot="1" x14ac:dyDescent="0.3">
      <c r="A60" s="38" t="str">
        <f t="shared" si="0"/>
        <v>L1-Tiempo de entrega de los resultados del laboratorio - Entre el procesamiento de la muestra y la notificación de resultados para PSD</v>
      </c>
      <c r="B60" s="204" t="str">
        <f>IF((+'RNL - Lab 1'!C78)="","",'RNL - Lab 1'!C78)</f>
        <v>Tiempo de entrega de los resultados del laboratorio - Entre el procesamiento de la muestra y la notificación de resultados para PSD</v>
      </c>
      <c r="C60" s="194" t="str">
        <f>IFERROR(VLOOKUP(A60,'RNL - Lab 1'!$B$21:$Z$91,19,FALSE)," ")</f>
        <v/>
      </c>
      <c r="D60" s="187" t="str">
        <f>IFERROR(VLOOKUP(A60,'RNL - Lab 1'!$B$21:$Z$91,20,FALSE)," ")</f>
        <v/>
      </c>
      <c r="E60" s="187" t="str">
        <f>IFERROR(VLOOKUP(A60,'RNL - Lab 1'!$B$21:$Z$91,21,FALSE)," ")</f>
        <v/>
      </c>
      <c r="F60" s="187" t="str">
        <f>IFERROR(VLOOKUP(A60,'RNL - Lab 1'!$B$21:$Z$91,22,FALSE)," ")</f>
        <v/>
      </c>
      <c r="G60" s="187" t="str">
        <f>IFERROR(VLOOKUP(A60,'RNL - Lab 1'!$B$21:$Z$91,23,FALSE)," ")</f>
        <v/>
      </c>
      <c r="H60" s="187" t="str">
        <f>IFERROR(VLOOKUP(A60,'RNL - Lab 1'!$B$21:$Z$91,24,FALSE)," ")</f>
        <v/>
      </c>
      <c r="I60" s="187" t="str">
        <f>IFERROR(VLOOKUP(A60,'RNL - Lab 1'!$B$21:$Z$91,25,FALSE)," ")</f>
        <v/>
      </c>
    </row>
    <row r="61" spans="1:9" ht="15.75" customHeight="1" thickBot="1" x14ac:dyDescent="0.3">
      <c r="A61" s="38" t="str">
        <f t="shared" si="0"/>
        <v>L1-</v>
      </c>
      <c r="B61" s="204" t="str">
        <f>IF((+'RNL - Lab 1'!C79)="","",'RNL - Lab 1'!C79)</f>
        <v/>
      </c>
      <c r="C61" s="194" t="str">
        <f>IFERROR(VLOOKUP(A61,'RNL - Lab 1'!$B$21:$Z$91,19,FALSE)," ")</f>
        <v/>
      </c>
      <c r="D61" s="187" t="str">
        <f>IFERROR(VLOOKUP(A61,'RNL - Lab 1'!$B$21:$Z$91,20,FALSE)," ")</f>
        <v/>
      </c>
      <c r="E61" s="187" t="str">
        <f>IFERROR(VLOOKUP(A61,'RNL - Lab 1'!$B$21:$Z$91,21,FALSE)," ")</f>
        <v/>
      </c>
      <c r="F61" s="187" t="str">
        <f>IFERROR(VLOOKUP(A61,'RNL - Lab 1'!$B$21:$Z$91,22,FALSE)," ")</f>
        <v/>
      </c>
      <c r="G61" s="187" t="str">
        <f>IFERROR(VLOOKUP(A61,'RNL - Lab 1'!$B$21:$Z$91,23,FALSE)," ")</f>
        <v/>
      </c>
      <c r="H61" s="187" t="str">
        <f>IFERROR(VLOOKUP(A61,'RNL - Lab 1'!$B$21:$Z$91,24,FALSE)," ")</f>
        <v/>
      </c>
      <c r="I61" s="187" t="str">
        <f>IFERROR(VLOOKUP(A61,'RNL - Lab 1'!$B$21:$Z$91,25,FALSE)," ")</f>
        <v/>
      </c>
    </row>
    <row r="62" spans="1:9" ht="15.75" customHeight="1" thickBot="1" x14ac:dyDescent="0.3">
      <c r="A62" s="38" t="str">
        <f t="shared" si="0"/>
        <v>L1-</v>
      </c>
      <c r="B62" s="204" t="str">
        <f>IF((+'RNL - Lab 1'!C80)="","",'RNL - Lab 1'!C80)</f>
        <v/>
      </c>
      <c r="C62" s="194" t="str">
        <f>IFERROR(VLOOKUP(A62,'RNL - Lab 1'!$B$21:$Z$91,19,FALSE)," ")</f>
        <v/>
      </c>
      <c r="D62" s="187" t="str">
        <f>IFERROR(VLOOKUP(A62,'RNL - Lab 1'!$B$21:$Z$91,20,FALSE)," ")</f>
        <v/>
      </c>
      <c r="E62" s="187" t="str">
        <f>IFERROR(VLOOKUP(A62,'RNL - Lab 1'!$B$21:$Z$91,21,FALSE)," ")</f>
        <v/>
      </c>
      <c r="F62" s="187" t="str">
        <f>IFERROR(VLOOKUP(A62,'RNL - Lab 1'!$B$21:$Z$91,22,FALSE)," ")</f>
        <v/>
      </c>
      <c r="G62" s="187" t="str">
        <f>IFERROR(VLOOKUP(A62,'RNL - Lab 1'!$B$21:$Z$91,23,FALSE)," ")</f>
        <v/>
      </c>
      <c r="H62" s="187" t="str">
        <f>IFERROR(VLOOKUP(A62,'RNL - Lab 1'!$B$21:$Z$91,24,FALSE)," ")</f>
        <v/>
      </c>
      <c r="I62" s="187" t="str">
        <f>IFERROR(VLOOKUP(A62,'RNL - Lab 1'!$B$21:$Z$91,25,FALSE)," ")</f>
        <v/>
      </c>
    </row>
    <row r="63" spans="1:9" ht="15.75" customHeight="1" thickBot="1" x14ac:dyDescent="0.3">
      <c r="A63" s="38" t="str">
        <f t="shared" si="0"/>
        <v>L1-</v>
      </c>
      <c r="B63" s="204" t="str">
        <f>IF((+'RNL - Lab 1'!C81)="","",'RNL - Lab 1'!C81)</f>
        <v/>
      </c>
      <c r="C63" s="194" t="str">
        <f>IFERROR(VLOOKUP(A63,'RNL - Lab 1'!$B$21:$Z$91,19,FALSE)," ")</f>
        <v/>
      </c>
      <c r="D63" s="187" t="str">
        <f>IFERROR(VLOOKUP(A63,'RNL - Lab 1'!$B$21:$Z$91,20,FALSE)," ")</f>
        <v/>
      </c>
      <c r="E63" s="187" t="str">
        <f>IFERROR(VLOOKUP(A63,'RNL - Lab 1'!$B$21:$Z$91,21,FALSE)," ")</f>
        <v/>
      </c>
      <c r="F63" s="187" t="str">
        <f>IFERROR(VLOOKUP(A63,'RNL - Lab 1'!$B$21:$Z$91,22,FALSE)," ")</f>
        <v/>
      </c>
      <c r="G63" s="187" t="str">
        <f>IFERROR(VLOOKUP(A63,'RNL - Lab 1'!$B$21:$Z$91,23,FALSE)," ")</f>
        <v/>
      </c>
      <c r="H63" s="187" t="str">
        <f>IFERROR(VLOOKUP(A63,'RNL - Lab 1'!$B$21:$Z$91,24,FALSE)," ")</f>
        <v/>
      </c>
      <c r="I63" s="187" t="str">
        <f>IFERROR(VLOOKUP(A63,'RNL - Lab 1'!$B$21:$Z$91,25,FALSE)," ")</f>
        <v/>
      </c>
    </row>
    <row r="64" spans="1:9" ht="15.75" customHeight="1" thickBot="1" x14ac:dyDescent="0.3">
      <c r="A64" s="38" t="str">
        <f t="shared" si="0"/>
        <v>L1-</v>
      </c>
      <c r="B64" s="207" t="str">
        <f>IF((+'RNL - Lab 1'!C82)="","",'RNL - Lab 1'!C82)</f>
        <v/>
      </c>
      <c r="C64" s="194" t="str">
        <f>IFERROR(VLOOKUP(A64,'RNL - Lab 1'!$B$21:$Z$91,19,FALSE)," ")</f>
        <v/>
      </c>
      <c r="D64" s="187" t="str">
        <f>IFERROR(VLOOKUP(A64,'RNL - Lab 1'!$B$21:$Z$91,20,FALSE)," ")</f>
        <v/>
      </c>
      <c r="E64" s="187" t="str">
        <f>IFERROR(VLOOKUP(A64,'RNL - Lab 1'!$B$21:$Z$91,21,FALSE)," ")</f>
        <v/>
      </c>
      <c r="F64" s="187" t="str">
        <f>IFERROR(VLOOKUP(A64,'RNL - Lab 1'!$B$21:$Z$91,22,FALSE)," ")</f>
        <v/>
      </c>
      <c r="G64" s="187" t="str">
        <f>IFERROR(VLOOKUP(A64,'RNL - Lab 1'!$B$21:$Z$91,23,FALSE)," ")</f>
        <v/>
      </c>
      <c r="H64" s="187" t="str">
        <f>IFERROR(VLOOKUP(A64,'RNL - Lab 1'!$B$21:$Z$91,24,FALSE)," ")</f>
        <v/>
      </c>
      <c r="I64" s="187" t="str">
        <f>IFERROR(VLOOKUP(A64,'RNL - Lab 1'!$B$21:$Z$91,25,FALSE)," ")</f>
        <v/>
      </c>
    </row>
    <row r="65" spans="1:9" ht="15.75" thickBot="1" x14ac:dyDescent="0.3">
      <c r="A65" s="38" t="str">
        <f t="shared" si="0"/>
        <v>L1-Indicadores y metas de la Iniciativa Mundial de Laboratorio (GLI)</v>
      </c>
      <c r="B65" s="430" t="str">
        <f>+'RNL - Lab 1'!C83</f>
        <v>Indicadores y metas de la Iniciativa Mundial de Laboratorio (GLI)</v>
      </c>
      <c r="C65" s="430"/>
      <c r="D65" s="430"/>
      <c r="E65" s="430"/>
      <c r="F65" s="430"/>
      <c r="G65" s="430"/>
      <c r="H65" s="430"/>
      <c r="I65" s="190"/>
    </row>
    <row r="66" spans="1:9" ht="60.75" thickBot="1" x14ac:dyDescent="0.3">
      <c r="A66" s="38" t="str">
        <f t="shared" si="0"/>
        <v>L1-Porcentaje de casos de tuberculosis nuevos y recaída notificados, evaluados con un diagnóstico rápido recomendado por la OMS como la prueba diagnóstica inicial.</v>
      </c>
      <c r="B66" s="205" t="str">
        <f>IF((+'RNL - Lab 1'!C84)="","",'RNL - Lab 1'!C84)</f>
        <v>Porcentaje de casos de tuberculosis nuevos y recaída notificados, evaluados con un diagnóstico rápido recomendado por la OMS como la prueba diagnóstica inicial.</v>
      </c>
      <c r="C66" s="194" t="str">
        <f>IFERROR(VLOOKUP(A66,'RNL - Lab 1'!$B$21:$Z$91,19,FALSE)," ")</f>
        <v/>
      </c>
      <c r="D66" s="187" t="str">
        <f>IFERROR(VLOOKUP(A66,'RNL - Lab 1'!$B$21:$Z$91,20,FALSE)," ")</f>
        <v/>
      </c>
      <c r="E66" s="187" t="str">
        <f>IFERROR(VLOOKUP(A66,'RNL - Lab 1'!$B$21:$Z$91,21,FALSE)," ")</f>
        <v/>
      </c>
      <c r="F66" s="187" t="str">
        <f>IFERROR(VLOOKUP(A66,'RNL - Lab 1'!$B$21:$Z$91,22,FALSE)," ")</f>
        <v/>
      </c>
      <c r="G66" s="187" t="str">
        <f>IFERROR(VLOOKUP(A66,'RNL - Lab 1'!$B$21:$Z$91,23,FALSE)," ")</f>
        <v/>
      </c>
      <c r="H66" s="187" t="str">
        <f>IFERROR(VLOOKUP(A66,'RNL - Lab 1'!$B$21:$Z$91,24,FALSE)," ")</f>
        <v/>
      </c>
      <c r="I66" s="187" t="str">
        <f>IFERROR(VLOOKUP(A66,'RNL - Lab 1'!$B$21:$Z$91,25,FALSE)," ")</f>
        <v/>
      </c>
    </row>
    <row r="67" spans="1:9" ht="45.75" thickBot="1" x14ac:dyDescent="0.3">
      <c r="A67" s="38" t="str">
        <f t="shared" si="0"/>
        <v>L1-Porcentaje de casos de tuberculosis notificados como nuevos y recaídas con confirmación bacteriológica.</v>
      </c>
      <c r="B67" s="205" t="str">
        <f>IF((+'RNL - Lab 1'!C85)="","",'RNL - Lab 1'!C85)</f>
        <v>Porcentaje de casos de tuberculosis notificados como nuevos y recaídas con confirmación bacteriológica.</v>
      </c>
      <c r="C67" s="194" t="str">
        <f>IFERROR(VLOOKUP(A67,'RNL - Lab 1'!$B$21:$Z$91,19,FALSE)," ")</f>
        <v/>
      </c>
      <c r="D67" s="187" t="str">
        <f>IFERROR(VLOOKUP(A67,'RNL - Lab 1'!$B$21:$Z$91,20,FALSE)," ")</f>
        <v/>
      </c>
      <c r="E67" s="187" t="str">
        <f>IFERROR(VLOOKUP(A67,'RNL - Lab 1'!$B$21:$Z$91,21,FALSE)," ")</f>
        <v/>
      </c>
      <c r="F67" s="187" t="str">
        <f>IFERROR(VLOOKUP(A67,'RNL - Lab 1'!$B$21:$Z$91,22,FALSE)," ")</f>
        <v/>
      </c>
      <c r="G67" s="187" t="str">
        <f>IFERROR(VLOOKUP(A67,'RNL - Lab 1'!$B$21:$Z$91,23,FALSE)," ")</f>
        <v/>
      </c>
      <c r="H67" s="187" t="str">
        <f>IFERROR(VLOOKUP(A67,'RNL - Lab 1'!$B$21:$Z$91,24,FALSE)," ")</f>
        <v/>
      </c>
      <c r="I67" s="187" t="str">
        <f>IFERROR(VLOOKUP(A67,'RNL - Lab 1'!$B$21:$Z$91,25,FALSE)," ")</f>
        <v/>
      </c>
    </row>
    <row r="68" spans="1:9" ht="45.75" thickBot="1" x14ac:dyDescent="0.3">
      <c r="A68" s="38" t="str">
        <f t="shared" si="0"/>
        <v>L1-Porcentaje de casos notificados de TB confirmados bacteriológicamente con resultados de PSD para la rifampicina.</v>
      </c>
      <c r="B68" s="205" t="str">
        <f>IF((+'RNL - Lab 1'!C86)="","",'RNL - Lab 1'!C86)</f>
        <v>Porcentaje de casos notificados de TB confirmados bacteriológicamente con resultados de PSD para la rifampicina.</v>
      </c>
      <c r="C68" s="194" t="str">
        <f>IFERROR(VLOOKUP(A68,'RNL - Lab 1'!$B$21:$Z$91,19,FALSE)," ")</f>
        <v/>
      </c>
      <c r="D68" s="187" t="str">
        <f>IFERROR(VLOOKUP(A68,'RNL - Lab 1'!$B$21:$Z$91,20,FALSE)," ")</f>
        <v/>
      </c>
      <c r="E68" s="187" t="str">
        <f>IFERROR(VLOOKUP(A68,'RNL - Lab 1'!$B$21:$Z$91,21,FALSE)," ")</f>
        <v/>
      </c>
      <c r="F68" s="187" t="str">
        <f>IFERROR(VLOOKUP(A68,'RNL - Lab 1'!$B$21:$Z$91,22,FALSE)," ")</f>
        <v/>
      </c>
      <c r="G68" s="187" t="str">
        <f>IFERROR(VLOOKUP(A68,'RNL - Lab 1'!$B$21:$Z$91,23,FALSE)," ")</f>
        <v/>
      </c>
      <c r="H68" s="187" t="str">
        <f>IFERROR(VLOOKUP(A68,'RNL - Lab 1'!$B$21:$Z$91,24,FALSE)," ")</f>
        <v/>
      </c>
      <c r="I68" s="187" t="str">
        <f>IFERROR(VLOOKUP(A68,'RNL - Lab 1'!$B$21:$Z$91,25,FALSE)," ")</f>
        <v/>
      </c>
    </row>
    <row r="69" spans="1:9" ht="60" x14ac:dyDescent="0.25">
      <c r="A69" s="38" t="str">
        <f t="shared" si="0"/>
        <v>L1-Porcentaje de casos notificados de TB resistente a rifampicina con resultados de PSD para fluoroquinolonas y otras drogas orales de segunda línea.</v>
      </c>
      <c r="B69" s="205" t="str">
        <f>IF((+'RNL - Lab 1'!C87)="","",'RNL - Lab 1'!C87)</f>
        <v>Porcentaje de casos notificados de TB resistente a rifampicina con resultados de PSD para fluoroquinolonas y otras drogas orales de segunda línea.</v>
      </c>
      <c r="C69" s="194" t="str">
        <f>IFERROR(VLOOKUP(A69,'RNL - Lab 1'!$B$21:$Z$91,19,FALSE)," ")</f>
        <v/>
      </c>
      <c r="D69" s="187" t="str">
        <f>IFERROR(VLOOKUP(A69,'RNL - Lab 1'!$B$21:$Z$91,20,FALSE)," ")</f>
        <v/>
      </c>
      <c r="E69" s="187" t="str">
        <f>IFERROR(VLOOKUP(A69,'RNL - Lab 1'!$B$21:$Z$91,21,FALSE)," ")</f>
        <v/>
      </c>
      <c r="F69" s="187" t="str">
        <f>IFERROR(VLOOKUP(A69,'RNL - Lab 1'!$B$21:$Z$91,22,FALSE)," ")</f>
        <v/>
      </c>
      <c r="G69" s="187" t="str">
        <f>IFERROR(VLOOKUP(A69,'RNL - Lab 1'!$B$21:$Z$91,23,FALSE)," ")</f>
        <v/>
      </c>
      <c r="H69" s="187" t="str">
        <f>IFERROR(VLOOKUP(A69,'RNL - Lab 1'!$B$21:$Z$91,24,FALSE)," ")</f>
        <v/>
      </c>
      <c r="I69" s="187" t="str">
        <f>IFERROR(VLOOKUP(A69,'RNL - Lab 1'!$B$21:$Z$91,25,FALSE)," ")</f>
        <v/>
      </c>
    </row>
    <row r="70" spans="1:9" x14ac:dyDescent="0.25">
      <c r="A70" s="38" t="str">
        <f>"L2-"&amp;B70</f>
        <v>L2-BACILOSCOPIA</v>
      </c>
      <c r="B70" s="55" t="str">
        <f>+B6</f>
        <v>BACILOSCOPIA</v>
      </c>
      <c r="C70" s="194" t="str">
        <f>IFERROR(VLOOKUP(A70,'RNL - Lab 2'!$B$21:$Z$91,19,FALSE)," ")</f>
        <v xml:space="preserve"> </v>
      </c>
      <c r="D70" s="187" t="str">
        <f>IFERROR(VLOOKUP(A70,'RNL - Lab 2'!$B$21:$Z$91,20,FALSE)," ")</f>
        <v xml:space="preserve"> </v>
      </c>
      <c r="E70" s="187" t="str">
        <f>IFERROR(VLOOKUP(A70,'RNL - Lab 2'!$B$21:$Z$91,21,FALSE)," ")</f>
        <v xml:space="preserve"> </v>
      </c>
      <c r="F70" s="187" t="str">
        <f>IFERROR(VLOOKUP(A70,'RNL - Lab 2'!$B$21:$Z$91,22,FALSE)," ")</f>
        <v xml:space="preserve"> </v>
      </c>
      <c r="G70" s="187" t="str">
        <f>IFERROR(VLOOKUP(A70,'RNL - Lab 2'!$B$21:$Z$91,23,FALSE)," ")</f>
        <v xml:space="preserve"> </v>
      </c>
      <c r="H70" s="187" t="str">
        <f>IFERROR(VLOOKUP(A70,'RNL - Lab 2'!$B$21:$Z$91,24,FALSE)," ")</f>
        <v xml:space="preserve"> </v>
      </c>
      <c r="I70" s="187" t="str">
        <f>IFERROR(VLOOKUP(A70,'RNL - Lab 2'!$B$21:$Z$91,25,FALSE)," ")</f>
        <v xml:space="preserve"> </v>
      </c>
    </row>
    <row r="71" spans="1:9" x14ac:dyDescent="0.25">
      <c r="A71" s="38" t="str">
        <f t="shared" ref="A71:A133" si="1">"L2-"&amp;B71</f>
        <v>L2-Número de baciloscopias realizadas</v>
      </c>
      <c r="B71" s="55" t="str">
        <f t="shared" ref="B71:B132" si="2">+B7</f>
        <v>Número de baciloscopias realizadas</v>
      </c>
      <c r="C71" s="194" t="str">
        <f>IFERROR(VLOOKUP(A71,'RNL - Lab 2'!$B$21:$Z$91,19,FALSE)," ")</f>
        <v/>
      </c>
      <c r="D71" s="187" t="str">
        <f>IFERROR(VLOOKUP(A71,'RNL - Lab 2'!$B$21:$Z$91,20,FALSE)," ")</f>
        <v/>
      </c>
      <c r="E71" s="187" t="str">
        <f>IFERROR(VLOOKUP(A71,'RNL - Lab 2'!$B$21:$Z$91,21,FALSE)," ")</f>
        <v/>
      </c>
      <c r="F71" s="187" t="str">
        <f>IFERROR(VLOOKUP(A71,'RNL - Lab 2'!$B$21:$Z$91,22,FALSE)," ")</f>
        <v/>
      </c>
      <c r="G71" s="187" t="str">
        <f>IFERROR(VLOOKUP(A71,'RNL - Lab 2'!$B$21:$Z$91,23,FALSE)," ")</f>
        <v/>
      </c>
      <c r="H71" s="187" t="str">
        <f>IFERROR(VLOOKUP(A71,'RNL - Lab 2'!$B$21:$Z$91,24,FALSE)," ")</f>
        <v/>
      </c>
      <c r="I71" s="187" t="str">
        <f>IFERROR(VLOOKUP(A71,'RNL - Lab 2'!$B$21:$Z$91,25,FALSE)," ")</f>
        <v/>
      </c>
    </row>
    <row r="72" spans="1:9" ht="30" x14ac:dyDescent="0.25">
      <c r="A72" s="38" t="str">
        <f t="shared" si="1"/>
        <v>L2-Porcentaje de baciloscopias de diagnóstico positivas</v>
      </c>
      <c r="B72" s="55" t="str">
        <f t="shared" si="2"/>
        <v>Porcentaje de baciloscopias de diagnóstico positivas</v>
      </c>
      <c r="C72" s="194" t="str">
        <f>IFERROR(VLOOKUP(A72,'RNL - Lab 2'!$B$21:$Z$91,19,FALSE)," ")</f>
        <v/>
      </c>
      <c r="D72" s="187" t="str">
        <f>IFERROR(VLOOKUP(A72,'RNL - Lab 2'!$B$21:$Z$91,20,FALSE)," ")</f>
        <v/>
      </c>
      <c r="E72" s="187" t="str">
        <f>IFERROR(VLOOKUP(A72,'RNL - Lab 2'!$B$21:$Z$91,21,FALSE)," ")</f>
        <v/>
      </c>
      <c r="F72" s="187" t="str">
        <f>IFERROR(VLOOKUP(A72,'RNL - Lab 2'!$B$21:$Z$91,22,FALSE)," ")</f>
        <v/>
      </c>
      <c r="G72" s="187" t="str">
        <f>IFERROR(VLOOKUP(A72,'RNL - Lab 2'!$B$21:$Z$91,23,FALSE)," ")</f>
        <v/>
      </c>
      <c r="H72" s="187" t="str">
        <f>IFERROR(VLOOKUP(A72,'RNL - Lab 2'!$B$21:$Z$91,24,FALSE)," ")</f>
        <v/>
      </c>
      <c r="I72" s="187" t="str">
        <f>IFERROR(VLOOKUP(A72,'RNL - Lab 2'!$B$21:$Z$91,25,FALSE)," ")</f>
        <v/>
      </c>
    </row>
    <row r="73" spans="1:9" ht="45" x14ac:dyDescent="0.25">
      <c r="A73" s="38" t="str">
        <f t="shared" si="1"/>
        <v xml:space="preserve">L2-Porcentaje de baciloscopias de control de tratamiento positiva
</v>
      </c>
      <c r="B73" s="55" t="str">
        <f t="shared" si="2"/>
        <v xml:space="preserve">Porcentaje de baciloscopias de control de tratamiento positiva
</v>
      </c>
      <c r="C73" s="194" t="str">
        <f>IFERROR(VLOOKUP(A73,'RNL - Lab 2'!$B$21:$Z$91,19,FALSE)," ")</f>
        <v/>
      </c>
      <c r="D73" s="187" t="str">
        <f>IFERROR(VLOOKUP(A73,'RNL - Lab 2'!$B$21:$Z$91,20,FALSE)," ")</f>
        <v/>
      </c>
      <c r="E73" s="187" t="str">
        <f>IFERROR(VLOOKUP(A73,'RNL - Lab 2'!$B$21:$Z$91,21,FALSE)," ")</f>
        <v/>
      </c>
      <c r="F73" s="187" t="str">
        <f>IFERROR(VLOOKUP(A73,'RNL - Lab 2'!$B$21:$Z$91,22,FALSE)," ")</f>
        <v/>
      </c>
      <c r="G73" s="187" t="str">
        <f>IFERROR(VLOOKUP(A73,'RNL - Lab 2'!$B$21:$Z$91,23,FALSE)," ")</f>
        <v/>
      </c>
      <c r="H73" s="187" t="str">
        <f>IFERROR(VLOOKUP(A73,'RNL - Lab 2'!$B$21:$Z$91,24,FALSE)," ")</f>
        <v/>
      </c>
      <c r="I73" s="187" t="str">
        <f>IFERROR(VLOOKUP(A73,'RNL - Lab 2'!$B$21:$Z$91,25,FALSE)," ")</f>
        <v/>
      </c>
    </row>
    <row r="74" spans="1:9" ht="45" x14ac:dyDescent="0.25">
      <c r="A74" s="38" t="str">
        <f t="shared" si="1"/>
        <v xml:space="preserve">L2-Porcentaje de casos presuntivos examinados con baciloscopia
</v>
      </c>
      <c r="B74" s="55" t="str">
        <f t="shared" si="2"/>
        <v xml:space="preserve">Porcentaje de casos presuntivos examinados con baciloscopia
</v>
      </c>
      <c r="C74" s="194" t="str">
        <f>IFERROR(VLOOKUP(A74,'RNL - Lab 2'!$B$21:$Z$91,19,FALSE)," ")</f>
        <v/>
      </c>
      <c r="D74" s="187" t="str">
        <f>IFERROR(VLOOKUP(A74,'RNL - Lab 2'!$B$21:$Z$91,20,FALSE)," ")</f>
        <v/>
      </c>
      <c r="E74" s="187" t="str">
        <f>IFERROR(VLOOKUP(A74,'RNL - Lab 2'!$B$21:$Z$91,21,FALSE)," ")</f>
        <v/>
      </c>
      <c r="F74" s="187" t="str">
        <f>IFERROR(VLOOKUP(A74,'RNL - Lab 2'!$B$21:$Z$91,22,FALSE)," ")</f>
        <v/>
      </c>
      <c r="G74" s="187" t="str">
        <f>IFERROR(VLOOKUP(A74,'RNL - Lab 2'!$B$21:$Z$91,23,FALSE)," ")</f>
        <v/>
      </c>
      <c r="H74" s="187" t="str">
        <f>IFERROR(VLOOKUP(A74,'RNL - Lab 2'!$B$21:$Z$91,24,FALSE)," ")</f>
        <v/>
      </c>
      <c r="I74" s="187" t="str">
        <f>IFERROR(VLOOKUP(A74,'RNL - Lab 2'!$B$21:$Z$91,25,FALSE)," ")</f>
        <v/>
      </c>
    </row>
    <row r="75" spans="1:9" ht="45" x14ac:dyDescent="0.25">
      <c r="A75" s="38" t="str">
        <f t="shared" si="1"/>
        <v xml:space="preserve">L2-Porcentaje de casos diagnosticados por baciloscopia entre los casos presuntivos
</v>
      </c>
      <c r="B75" s="55" t="str">
        <f t="shared" si="2"/>
        <v xml:space="preserve">Porcentaje de casos diagnosticados por baciloscopia entre los casos presuntivos
</v>
      </c>
      <c r="C75" s="194" t="str">
        <f>IFERROR(VLOOKUP(A75,'RNL - Lab 2'!$B$21:$Z$91,19,FALSE)," ")</f>
        <v/>
      </c>
      <c r="D75" s="187" t="str">
        <f>IFERROR(VLOOKUP(A75,'RNL - Lab 2'!$B$21:$Z$91,20,FALSE)," ")</f>
        <v/>
      </c>
      <c r="E75" s="187" t="str">
        <f>IFERROR(VLOOKUP(A75,'RNL - Lab 2'!$B$21:$Z$91,21,FALSE)," ")</f>
        <v/>
      </c>
      <c r="F75" s="187" t="str">
        <f>IFERROR(VLOOKUP(A75,'RNL - Lab 2'!$B$21:$Z$91,22,FALSE)," ")</f>
        <v/>
      </c>
      <c r="G75" s="187" t="str">
        <f>IFERROR(VLOOKUP(A75,'RNL - Lab 2'!$B$21:$Z$91,23,FALSE)," ")</f>
        <v/>
      </c>
      <c r="H75" s="187" t="str">
        <f>IFERROR(VLOOKUP(A75,'RNL - Lab 2'!$B$21:$Z$91,24,FALSE)," ")</f>
        <v/>
      </c>
      <c r="I75" s="187" t="str">
        <f>IFERROR(VLOOKUP(A75,'RNL - Lab 2'!$B$21:$Z$91,25,FALSE)," ")</f>
        <v/>
      </c>
    </row>
    <row r="76" spans="1:9" ht="30" x14ac:dyDescent="0.25">
      <c r="A76" s="38" t="str">
        <f t="shared" si="1"/>
        <v>L2-Proporción de muestras deficientes entre las baciloscopias de diagnóstico</v>
      </c>
      <c r="B76" s="55" t="str">
        <f t="shared" si="2"/>
        <v>Proporción de muestras deficientes entre las baciloscopias de diagnóstico</v>
      </c>
      <c r="C76" s="194" t="str">
        <f>IFERROR(VLOOKUP(A76,'RNL - Lab 2'!$B$21:$Z$91,19,FALSE)," ")</f>
        <v/>
      </c>
      <c r="D76" s="187" t="str">
        <f>IFERROR(VLOOKUP(A76,'RNL - Lab 2'!$B$21:$Z$91,20,FALSE)," ")</f>
        <v/>
      </c>
      <c r="E76" s="187" t="str">
        <f>IFERROR(VLOOKUP(A76,'RNL - Lab 2'!$B$21:$Z$91,21,FALSE)," ")</f>
        <v/>
      </c>
      <c r="F76" s="187" t="str">
        <f>IFERROR(VLOOKUP(A76,'RNL - Lab 2'!$B$21:$Z$91,22,FALSE)," ")</f>
        <v/>
      </c>
      <c r="G76" s="187" t="str">
        <f>IFERROR(VLOOKUP(A76,'RNL - Lab 2'!$B$21:$Z$91,23,FALSE)," ")</f>
        <v/>
      </c>
      <c r="H76" s="187" t="str">
        <f>IFERROR(VLOOKUP(A76,'RNL - Lab 2'!$B$21:$Z$91,24,FALSE)," ")</f>
        <v/>
      </c>
      <c r="I76" s="187" t="str">
        <f>IFERROR(VLOOKUP(A76,'RNL - Lab 2'!$B$21:$Z$91,25,FALSE)," ")</f>
        <v/>
      </c>
    </row>
    <row r="77" spans="1:9" x14ac:dyDescent="0.25">
      <c r="A77" s="38" t="str">
        <f t="shared" si="1"/>
        <v>L2-Carga de trabajo</v>
      </c>
      <c r="B77" s="55" t="str">
        <f t="shared" si="2"/>
        <v>Carga de trabajo</v>
      </c>
      <c r="C77" s="194" t="str">
        <f>IFERROR(VLOOKUP(A77,'RNL - Lab 2'!$B$21:$Z$91,19,FALSE)," ")</f>
        <v/>
      </c>
      <c r="D77" s="187" t="str">
        <f>IFERROR(VLOOKUP(A77,'RNL - Lab 2'!$B$21:$Z$91,20,FALSE)," ")</f>
        <v/>
      </c>
      <c r="E77" s="187" t="str">
        <f>IFERROR(VLOOKUP(A77,'RNL - Lab 2'!$B$21:$Z$91,21,FALSE)," ")</f>
        <v/>
      </c>
      <c r="F77" s="187" t="str">
        <f>IFERROR(VLOOKUP(A77,'RNL - Lab 2'!$B$21:$Z$91,22,FALSE)," ")</f>
        <v/>
      </c>
      <c r="G77" s="187" t="str">
        <f>IFERROR(VLOOKUP(A77,'RNL - Lab 2'!$B$21:$Z$91,23,FALSE)," ")</f>
        <v/>
      </c>
      <c r="H77" s="187" t="str">
        <f>IFERROR(VLOOKUP(A77,'RNL - Lab 2'!$B$21:$Z$91,24,FALSE)," ")</f>
        <v/>
      </c>
      <c r="I77" s="187" t="str">
        <f>IFERROR(VLOOKUP(A77,'RNL - Lab 2'!$B$21:$Z$91,25,FALSE)," ")</f>
        <v/>
      </c>
    </row>
    <row r="78" spans="1:9" ht="45" x14ac:dyDescent="0.25">
      <c r="A78" s="38" t="str">
        <f t="shared" si="1"/>
        <v>L2-Porcentaje de baciloscopias de diagnóstico positivas de bajo grado (positiva de + y BAAR contables)</v>
      </c>
      <c r="B78" s="55" t="str">
        <f t="shared" si="2"/>
        <v>Porcentaje de baciloscopias de diagnóstico positivas de bajo grado (positiva de + y BAAR contables)</v>
      </c>
      <c r="C78" s="194" t="str">
        <f>IFERROR(VLOOKUP(A78,'RNL - Lab 2'!$B$21:$Z$91,19,FALSE)," ")</f>
        <v/>
      </c>
      <c r="D78" s="187" t="str">
        <f>IFERROR(VLOOKUP(A78,'RNL - Lab 2'!$B$21:$Z$91,20,FALSE)," ")</f>
        <v/>
      </c>
      <c r="E78" s="187" t="str">
        <f>IFERROR(VLOOKUP(A78,'RNL - Lab 2'!$B$21:$Z$91,21,FALSE)," ")</f>
        <v/>
      </c>
      <c r="F78" s="187" t="str">
        <f>IFERROR(VLOOKUP(A78,'RNL - Lab 2'!$B$21:$Z$91,22,FALSE)," ")</f>
        <v/>
      </c>
      <c r="G78" s="187" t="str">
        <f>IFERROR(VLOOKUP(A78,'RNL - Lab 2'!$B$21:$Z$91,23,FALSE)," ")</f>
        <v/>
      </c>
      <c r="H78" s="187" t="str">
        <f>IFERROR(VLOOKUP(A78,'RNL - Lab 2'!$B$21:$Z$91,24,FALSE)," ")</f>
        <v/>
      </c>
      <c r="I78" s="187" t="str">
        <f>IFERROR(VLOOKUP(A78,'RNL - Lab 2'!$B$21:$Z$91,25,FALSE)," ")</f>
        <v/>
      </c>
    </row>
    <row r="79" spans="1:9" ht="30" x14ac:dyDescent="0.25">
      <c r="A79" s="38" t="str">
        <f t="shared" si="1"/>
        <v>L2-Tiempo de respuesta del laboratorio en el informe del resultado de la baciloscopia</v>
      </c>
      <c r="B79" s="55" t="str">
        <f t="shared" si="2"/>
        <v>Tiempo de respuesta del laboratorio en el informe del resultado de la baciloscopia</v>
      </c>
      <c r="C79" s="194" t="str">
        <f>IFERROR(VLOOKUP(A79,'RNL - Lab 2'!$B$21:$Z$91,19,FALSE)," ")</f>
        <v/>
      </c>
      <c r="D79" s="187" t="str">
        <f>IFERROR(VLOOKUP(A79,'RNL - Lab 2'!$B$21:$Z$91,20,FALSE)," ")</f>
        <v/>
      </c>
      <c r="E79" s="187" t="str">
        <f>IFERROR(VLOOKUP(A79,'RNL - Lab 2'!$B$21:$Z$91,21,FALSE)," ")</f>
        <v/>
      </c>
      <c r="F79" s="187" t="str">
        <f>IFERROR(VLOOKUP(A79,'RNL - Lab 2'!$B$21:$Z$91,22,FALSE)," ")</f>
        <v/>
      </c>
      <c r="G79" s="187" t="str">
        <f>IFERROR(VLOOKUP(A79,'RNL - Lab 2'!$B$21:$Z$91,23,FALSE)," ")</f>
        <v/>
      </c>
      <c r="H79" s="187" t="str">
        <f>IFERROR(VLOOKUP(A79,'RNL - Lab 2'!$B$21:$Z$91,24,FALSE)," ")</f>
        <v/>
      </c>
      <c r="I79" s="187" t="str">
        <f>IFERROR(VLOOKUP(A79,'RNL - Lab 2'!$B$21:$Z$91,25,FALSE)," ")</f>
        <v/>
      </c>
    </row>
    <row r="80" spans="1:9" x14ac:dyDescent="0.25">
      <c r="A80" s="38" t="str">
        <f t="shared" si="1"/>
        <v>L2-</v>
      </c>
      <c r="B80" s="55" t="str">
        <f t="shared" si="2"/>
        <v/>
      </c>
      <c r="C80" s="194" t="str">
        <f>IFERROR(VLOOKUP(A80,'RNL - Lab 2'!$B$21:$Z$91,19,FALSE)," ")</f>
        <v/>
      </c>
      <c r="D80" s="187" t="str">
        <f>IFERROR(VLOOKUP(A80,'RNL - Lab 2'!$B$21:$Z$91,20,FALSE)," ")</f>
        <v/>
      </c>
      <c r="E80" s="187" t="str">
        <f>IFERROR(VLOOKUP(A80,'RNL - Lab 2'!$B$21:$Z$91,21,FALSE)," ")</f>
        <v/>
      </c>
      <c r="F80" s="187" t="str">
        <f>IFERROR(VLOOKUP(A80,'RNL - Lab 2'!$B$21:$Z$91,22,FALSE)," ")</f>
        <v/>
      </c>
      <c r="G80" s="187" t="str">
        <f>IFERROR(VLOOKUP(A80,'RNL - Lab 2'!$B$21:$Z$91,23,FALSE)," ")</f>
        <v/>
      </c>
      <c r="H80" s="187" t="str">
        <f>IFERROR(VLOOKUP(A80,'RNL - Lab 2'!$B$21:$Z$91,24,FALSE)," ")</f>
        <v/>
      </c>
      <c r="I80" s="187" t="str">
        <f>IFERROR(VLOOKUP(A80,'RNL - Lab 2'!$B$21:$Z$91,25,FALSE)," ")</f>
        <v/>
      </c>
    </row>
    <row r="81" spans="1:9" x14ac:dyDescent="0.25">
      <c r="A81" s="38" t="str">
        <f t="shared" si="1"/>
        <v>L2-</v>
      </c>
      <c r="B81" s="55" t="str">
        <f t="shared" si="2"/>
        <v/>
      </c>
      <c r="C81" s="194" t="str">
        <f>IFERROR(VLOOKUP(A81,'RNL - Lab 2'!$B$21:$Z$91,19,FALSE)," ")</f>
        <v/>
      </c>
      <c r="D81" s="187" t="str">
        <f>IFERROR(VLOOKUP(A81,'RNL - Lab 2'!$B$21:$Z$91,20,FALSE)," ")</f>
        <v/>
      </c>
      <c r="E81" s="187" t="str">
        <f>IFERROR(VLOOKUP(A81,'RNL - Lab 2'!$B$21:$Z$91,21,FALSE)," ")</f>
        <v/>
      </c>
      <c r="F81" s="187" t="str">
        <f>IFERROR(VLOOKUP(A81,'RNL - Lab 2'!$B$21:$Z$91,22,FALSE)," ")</f>
        <v/>
      </c>
      <c r="G81" s="187" t="str">
        <f>IFERROR(VLOOKUP(A81,'RNL - Lab 2'!$B$21:$Z$91,23,FALSE)," ")</f>
        <v/>
      </c>
      <c r="H81" s="187" t="str">
        <f>IFERROR(VLOOKUP(A81,'RNL - Lab 2'!$B$21:$Z$91,24,FALSE)," ")</f>
        <v/>
      </c>
      <c r="I81" s="187" t="str">
        <f>IFERROR(VLOOKUP(A81,'RNL - Lab 2'!$B$21:$Z$91,25,FALSE)," ")</f>
        <v/>
      </c>
    </row>
    <row r="82" spans="1:9" x14ac:dyDescent="0.25">
      <c r="A82" s="38" t="str">
        <f t="shared" si="1"/>
        <v>L2-</v>
      </c>
      <c r="B82" s="55" t="str">
        <f t="shared" si="2"/>
        <v/>
      </c>
      <c r="C82" s="194" t="str">
        <f>IFERROR(VLOOKUP(A82,'RNL - Lab 2'!$B$21:$Z$91,19,FALSE)," ")</f>
        <v/>
      </c>
      <c r="D82" s="187" t="str">
        <f>IFERROR(VLOOKUP(A82,'RNL - Lab 2'!$B$21:$Z$91,20,FALSE)," ")</f>
        <v/>
      </c>
      <c r="E82" s="187" t="str">
        <f>IFERROR(VLOOKUP(A82,'RNL - Lab 2'!$B$21:$Z$91,21,FALSE)," ")</f>
        <v/>
      </c>
      <c r="F82" s="187" t="str">
        <f>IFERROR(VLOOKUP(A82,'RNL - Lab 2'!$B$21:$Z$91,22,FALSE)," ")</f>
        <v/>
      </c>
      <c r="G82" s="187" t="str">
        <f>IFERROR(VLOOKUP(A82,'RNL - Lab 2'!$B$21:$Z$91,23,FALSE)," ")</f>
        <v/>
      </c>
      <c r="H82" s="187" t="str">
        <f>IFERROR(VLOOKUP(A82,'RNL - Lab 2'!$B$21:$Z$91,24,FALSE)," ")</f>
        <v/>
      </c>
      <c r="I82" s="187" t="str">
        <f>IFERROR(VLOOKUP(A82,'RNL - Lab 2'!$B$21:$Z$91,25,FALSE)," ")</f>
        <v/>
      </c>
    </row>
    <row r="83" spans="1:9" x14ac:dyDescent="0.25">
      <c r="A83" s="38" t="str">
        <f t="shared" si="1"/>
        <v>L2-</v>
      </c>
      <c r="B83" s="55" t="str">
        <f t="shared" si="2"/>
        <v/>
      </c>
      <c r="C83" s="194" t="str">
        <f>IFERROR(VLOOKUP(A83,'RNL - Lab 2'!$B$21:$Z$91,19,FALSE)," ")</f>
        <v/>
      </c>
      <c r="D83" s="187" t="str">
        <f>IFERROR(VLOOKUP(A83,'RNL - Lab 2'!$B$21:$Z$91,20,FALSE)," ")</f>
        <v/>
      </c>
      <c r="E83" s="187" t="str">
        <f>IFERROR(VLOOKUP(A83,'RNL - Lab 2'!$B$21:$Z$91,21,FALSE)," ")</f>
        <v/>
      </c>
      <c r="F83" s="187" t="str">
        <f>IFERROR(VLOOKUP(A83,'RNL - Lab 2'!$B$21:$Z$91,22,FALSE)," ")</f>
        <v/>
      </c>
      <c r="G83" s="187" t="str">
        <f>IFERROR(VLOOKUP(A83,'RNL - Lab 2'!$B$21:$Z$91,23,FALSE)," ")</f>
        <v/>
      </c>
      <c r="H83" s="187" t="str">
        <f>IFERROR(VLOOKUP(A83,'RNL - Lab 2'!$B$21:$Z$91,24,FALSE)," ")</f>
        <v/>
      </c>
      <c r="I83" s="187" t="str">
        <f>IFERROR(VLOOKUP(A83,'RNL - Lab 2'!$B$21:$Z$91,25,FALSE)," ")</f>
        <v/>
      </c>
    </row>
    <row r="84" spans="1:9" ht="30" x14ac:dyDescent="0.25">
      <c r="A84" s="38" t="str">
        <f t="shared" si="1"/>
        <v>L2-PRUEBAS MOLECULARES 
(GeneXpert y LPA)</v>
      </c>
      <c r="B84" s="55" t="str">
        <f t="shared" si="2"/>
        <v>PRUEBAS MOLECULARES 
(GeneXpert y LPA)</v>
      </c>
      <c r="C84" s="194" t="str">
        <f>IFERROR(VLOOKUP(A84,'RNL - Lab 2'!$B$21:$Z$91,19,FALSE)," ")</f>
        <v/>
      </c>
      <c r="D84" s="187" t="str">
        <f>IFERROR(VLOOKUP(A84,'RNL - Lab 2'!$B$21:$Z$91,20,FALSE)," ")</f>
        <v/>
      </c>
      <c r="E84" s="187" t="str">
        <f>IFERROR(VLOOKUP(A84,'RNL - Lab 2'!$B$21:$Z$91,21,FALSE)," ")</f>
        <v/>
      </c>
      <c r="F84" s="187" t="str">
        <f>IFERROR(VLOOKUP(A84,'RNL - Lab 2'!$B$21:$Z$91,22,FALSE)," ")</f>
        <v/>
      </c>
      <c r="G84" s="187" t="str">
        <f>IFERROR(VLOOKUP(A84,'RNL - Lab 2'!$B$21:$Z$91,23,FALSE)," ")</f>
        <v/>
      </c>
      <c r="H84" s="187" t="str">
        <f>IFERROR(VLOOKUP(A84,'RNL - Lab 2'!$B$21:$Z$91,24,FALSE)," ")</f>
        <v/>
      </c>
      <c r="I84" s="187" t="str">
        <f>IFERROR(VLOOKUP(A84,'RNL - Lab 2'!$B$21:$Z$91,25,FALSE)," ")</f>
        <v/>
      </c>
    </row>
    <row r="85" spans="1:9" x14ac:dyDescent="0.25">
      <c r="A85" s="38" t="str">
        <f t="shared" si="1"/>
        <v>L2-Número de pruebas rápidas realizadas</v>
      </c>
      <c r="B85" s="55" t="str">
        <f t="shared" si="2"/>
        <v>Número de pruebas rápidas realizadas</v>
      </c>
      <c r="C85" s="194" t="str">
        <f>IFERROR(VLOOKUP(A85,'RNL - Lab 2'!$B$21:$Z$91,19,FALSE)," ")</f>
        <v/>
      </c>
      <c r="D85" s="187" t="str">
        <f>IFERROR(VLOOKUP(A85,'RNL - Lab 2'!$B$21:$Z$91,20,FALSE)," ")</f>
        <v/>
      </c>
      <c r="E85" s="187" t="str">
        <f>IFERROR(VLOOKUP(A85,'RNL - Lab 2'!$B$21:$Z$91,21,FALSE)," ")</f>
        <v/>
      </c>
      <c r="F85" s="187" t="str">
        <f>IFERROR(VLOOKUP(A85,'RNL - Lab 2'!$B$21:$Z$91,22,FALSE)," ")</f>
        <v/>
      </c>
      <c r="G85" s="187" t="str">
        <f>IFERROR(VLOOKUP(A85,'RNL - Lab 2'!$B$21:$Z$91,23,FALSE)," ")</f>
        <v/>
      </c>
      <c r="H85" s="187" t="str">
        <f>IFERROR(VLOOKUP(A85,'RNL - Lab 2'!$B$21:$Z$91,24,FALSE)," ")</f>
        <v/>
      </c>
      <c r="I85" s="187" t="str">
        <f>IFERROR(VLOOKUP(A85,'RNL - Lab 2'!$B$21:$Z$91,25,FALSE)," ")</f>
        <v/>
      </c>
    </row>
    <row r="86" spans="1:9" ht="30" x14ac:dyDescent="0.25">
      <c r="A86" s="38" t="str">
        <f t="shared" si="1"/>
        <v>L2-Proporción de M. tuberculosis detectado sensible a fármacos R, H o HyR</v>
      </c>
      <c r="B86" s="55" t="str">
        <f t="shared" si="2"/>
        <v>Proporción de M. tuberculosis detectado sensible a fármacos R, H o HyR</v>
      </c>
      <c r="C86" s="194" t="str">
        <f>IFERROR(VLOOKUP(A86,'RNL - Lab 2'!$B$21:$Z$91,19,FALSE)," ")</f>
        <v/>
      </c>
      <c r="D86" s="187" t="str">
        <f>IFERROR(VLOOKUP(A86,'RNL - Lab 2'!$B$21:$Z$91,20,FALSE)," ")</f>
        <v/>
      </c>
      <c r="E86" s="187" t="str">
        <f>IFERROR(VLOOKUP(A86,'RNL - Lab 2'!$B$21:$Z$91,21,FALSE)," ")</f>
        <v/>
      </c>
      <c r="F86" s="187" t="str">
        <f>IFERROR(VLOOKUP(A86,'RNL - Lab 2'!$B$21:$Z$91,22,FALSE)," ")</f>
        <v/>
      </c>
      <c r="G86" s="187" t="str">
        <f>IFERROR(VLOOKUP(A86,'RNL - Lab 2'!$B$21:$Z$91,23,FALSE)," ")</f>
        <v/>
      </c>
      <c r="H86" s="187" t="str">
        <f>IFERROR(VLOOKUP(A86,'RNL - Lab 2'!$B$21:$Z$91,24,FALSE)," ")</f>
        <v/>
      </c>
      <c r="I86" s="187" t="str">
        <f>IFERROR(VLOOKUP(A86,'RNL - Lab 2'!$B$21:$Z$91,25,FALSE)," ")</f>
        <v/>
      </c>
    </row>
    <row r="87" spans="1:9" ht="30" x14ac:dyDescent="0.25">
      <c r="A87" s="38" t="str">
        <f t="shared" si="1"/>
        <v>L2-Proporción de M. tuberculosis detectado resistente a R</v>
      </c>
      <c r="B87" s="55" t="str">
        <f t="shared" si="2"/>
        <v>Proporción de M. tuberculosis detectado resistente a R</v>
      </c>
      <c r="C87" s="194" t="str">
        <f>IFERROR(VLOOKUP(A87,'RNL - Lab 2'!$B$21:$Z$91,19,FALSE)," ")</f>
        <v/>
      </c>
      <c r="D87" s="187" t="str">
        <f>IFERROR(VLOOKUP(A87,'RNL - Lab 2'!$B$21:$Z$91,20,FALSE)," ")</f>
        <v/>
      </c>
      <c r="E87" s="187" t="str">
        <f>IFERROR(VLOOKUP(A87,'RNL - Lab 2'!$B$21:$Z$91,21,FALSE)," ")</f>
        <v/>
      </c>
      <c r="F87" s="187" t="str">
        <f>IFERROR(VLOOKUP(A87,'RNL - Lab 2'!$B$21:$Z$91,22,FALSE)," ")</f>
        <v/>
      </c>
      <c r="G87" s="187" t="str">
        <f>IFERROR(VLOOKUP(A87,'RNL - Lab 2'!$B$21:$Z$91,23,FALSE)," ")</f>
        <v/>
      </c>
      <c r="H87" s="187" t="str">
        <f>IFERROR(VLOOKUP(A87,'RNL - Lab 2'!$B$21:$Z$91,24,FALSE)," ")</f>
        <v/>
      </c>
      <c r="I87" s="187" t="str">
        <f>IFERROR(VLOOKUP(A87,'RNL - Lab 2'!$B$21:$Z$91,25,FALSE)," ")</f>
        <v/>
      </c>
    </row>
    <row r="88" spans="1:9" ht="30" x14ac:dyDescent="0.25">
      <c r="A88" s="38" t="str">
        <f t="shared" si="1"/>
        <v>L2-Proporción de M. tuberculosis detectado resistente a H</v>
      </c>
      <c r="B88" s="55" t="str">
        <f t="shared" si="2"/>
        <v>Proporción de M. tuberculosis detectado resistente a H</v>
      </c>
      <c r="C88" s="194" t="str">
        <f>IFERROR(VLOOKUP(A88,'RNL - Lab 2'!$B$21:$Z$91,19,FALSE)," ")</f>
        <v/>
      </c>
      <c r="D88" s="187" t="str">
        <f>IFERROR(VLOOKUP(A88,'RNL - Lab 2'!$B$21:$Z$91,20,FALSE)," ")</f>
        <v/>
      </c>
      <c r="E88" s="187" t="str">
        <f>IFERROR(VLOOKUP(A88,'RNL - Lab 2'!$B$21:$Z$91,21,FALSE)," ")</f>
        <v/>
      </c>
      <c r="F88" s="187" t="str">
        <f>IFERROR(VLOOKUP(A88,'RNL - Lab 2'!$B$21:$Z$91,22,FALSE)," ")</f>
        <v/>
      </c>
      <c r="G88" s="187" t="str">
        <f>IFERROR(VLOOKUP(A88,'RNL - Lab 2'!$B$21:$Z$91,23,FALSE)," ")</f>
        <v/>
      </c>
      <c r="H88" s="187" t="str">
        <f>IFERROR(VLOOKUP(A88,'RNL - Lab 2'!$B$21:$Z$91,24,FALSE)," ")</f>
        <v/>
      </c>
      <c r="I88" s="187" t="str">
        <f>IFERROR(VLOOKUP(A88,'RNL - Lab 2'!$B$21:$Z$91,25,FALSE)," ")</f>
        <v/>
      </c>
    </row>
    <row r="89" spans="1:9" ht="45" x14ac:dyDescent="0.25">
      <c r="A89" s="38" t="str">
        <f t="shared" si="1"/>
        <v xml:space="preserve">L2-Proporción de M. tuberculosis detectado resistente a HyR
</v>
      </c>
      <c r="B89" s="55" t="str">
        <f t="shared" si="2"/>
        <v xml:space="preserve">Proporción de M. tuberculosis detectado resistente a HyR
</v>
      </c>
      <c r="C89" s="194" t="str">
        <f>IFERROR(VLOOKUP(A89,'RNL - Lab 2'!$B$21:$Z$91,19,FALSE)," ")</f>
        <v/>
      </c>
      <c r="D89" s="187" t="str">
        <f>IFERROR(VLOOKUP(A89,'RNL - Lab 2'!$B$21:$Z$91,20,FALSE)," ")</f>
        <v/>
      </c>
      <c r="E89" s="187" t="str">
        <f>IFERROR(VLOOKUP(A89,'RNL - Lab 2'!$B$21:$Z$91,21,FALSE)," ")</f>
        <v/>
      </c>
      <c r="F89" s="187" t="str">
        <f>IFERROR(VLOOKUP(A89,'RNL - Lab 2'!$B$21:$Z$91,22,FALSE)," ")</f>
        <v/>
      </c>
      <c r="G89" s="187" t="str">
        <f>IFERROR(VLOOKUP(A89,'RNL - Lab 2'!$B$21:$Z$91,23,FALSE)," ")</f>
        <v/>
      </c>
      <c r="H89" s="187" t="str">
        <f>IFERROR(VLOOKUP(A89,'RNL - Lab 2'!$B$21:$Z$91,24,FALSE)," ")</f>
        <v/>
      </c>
      <c r="I89" s="187" t="str">
        <f>IFERROR(VLOOKUP(A89,'RNL - Lab 2'!$B$21:$Z$91,25,FALSE)," ")</f>
        <v/>
      </c>
    </row>
    <row r="90" spans="1:9" ht="45" x14ac:dyDescent="0.25">
      <c r="A90" s="38" t="str">
        <f t="shared" si="1"/>
        <v xml:space="preserve">L2-Proporción de M. tuberculosis detectado con resistencia a fármacos indeterminada
</v>
      </c>
      <c r="B90" s="55" t="str">
        <f t="shared" si="2"/>
        <v xml:space="preserve">Proporción de M. tuberculosis detectado con resistencia a fármacos indeterminada
</v>
      </c>
      <c r="C90" s="194" t="str">
        <f>IFERROR(VLOOKUP(A90,'RNL - Lab 2'!$B$21:$Z$91,19,FALSE)," ")</f>
        <v/>
      </c>
      <c r="D90" s="187" t="str">
        <f>IFERROR(VLOOKUP(A90,'RNL - Lab 2'!$B$21:$Z$91,20,FALSE)," ")</f>
        <v/>
      </c>
      <c r="E90" s="187" t="str">
        <f>IFERROR(VLOOKUP(A90,'RNL - Lab 2'!$B$21:$Z$91,21,FALSE)," ")</f>
        <v/>
      </c>
      <c r="F90" s="187" t="str">
        <f>IFERROR(VLOOKUP(A90,'RNL - Lab 2'!$B$21:$Z$91,22,FALSE)," ")</f>
        <v/>
      </c>
      <c r="G90" s="187" t="str">
        <f>IFERROR(VLOOKUP(A90,'RNL - Lab 2'!$B$21:$Z$91,23,FALSE)," ")</f>
        <v/>
      </c>
      <c r="H90" s="187" t="str">
        <f>IFERROR(VLOOKUP(A90,'RNL - Lab 2'!$B$21:$Z$91,24,FALSE)," ")</f>
        <v/>
      </c>
      <c r="I90" s="187" t="str">
        <f>IFERROR(VLOOKUP(A90,'RNL - Lab 2'!$B$21:$Z$91,25,FALSE)," ")</f>
        <v/>
      </c>
    </row>
    <row r="91" spans="1:9" ht="30" x14ac:dyDescent="0.25">
      <c r="A91" s="38" t="str">
        <f t="shared" si="1"/>
        <v xml:space="preserve">L2-Proporción de M. tuberculosis no detectado 
</v>
      </c>
      <c r="B91" s="55" t="str">
        <f t="shared" si="2"/>
        <v xml:space="preserve">Proporción de M. tuberculosis no detectado 
</v>
      </c>
      <c r="C91" s="194" t="str">
        <f>IFERROR(VLOOKUP(A91,'RNL - Lab 2'!$B$21:$Z$91,19,FALSE)," ")</f>
        <v/>
      </c>
      <c r="D91" s="187" t="str">
        <f>IFERROR(VLOOKUP(A91,'RNL - Lab 2'!$B$21:$Z$91,20,FALSE)," ")</f>
        <v/>
      </c>
      <c r="E91" s="187" t="str">
        <f>IFERROR(VLOOKUP(A91,'RNL - Lab 2'!$B$21:$Z$91,21,FALSE)," ")</f>
        <v/>
      </c>
      <c r="F91" s="187" t="str">
        <f>IFERROR(VLOOKUP(A91,'RNL - Lab 2'!$B$21:$Z$91,22,FALSE)," ")</f>
        <v/>
      </c>
      <c r="G91" s="187" t="str">
        <f>IFERROR(VLOOKUP(A91,'RNL - Lab 2'!$B$21:$Z$91,23,FALSE)," ")</f>
        <v/>
      </c>
      <c r="H91" s="187" t="str">
        <f>IFERROR(VLOOKUP(A91,'RNL - Lab 2'!$B$21:$Z$91,24,FALSE)," ")</f>
        <v/>
      </c>
      <c r="I91" s="187" t="str">
        <f>IFERROR(VLOOKUP(A91,'RNL - Lab 2'!$B$21:$Z$91,25,FALSE)," ")</f>
        <v/>
      </c>
    </row>
    <row r="92" spans="1:9" ht="30" x14ac:dyDescent="0.25">
      <c r="A92" s="38" t="str">
        <f t="shared" si="1"/>
        <v xml:space="preserve">L2-Proporción de errores
</v>
      </c>
      <c r="B92" s="55" t="str">
        <f t="shared" si="2"/>
        <v xml:space="preserve">Proporción de errores
</v>
      </c>
      <c r="C92" s="194" t="str">
        <f>IFERROR(VLOOKUP(A92,'RNL - Lab 2'!$B$21:$Z$91,19,FALSE)," ")</f>
        <v/>
      </c>
      <c r="D92" s="187" t="str">
        <f>IFERROR(VLOOKUP(A92,'RNL - Lab 2'!$B$21:$Z$91,20,FALSE)," ")</f>
        <v/>
      </c>
      <c r="E92" s="187" t="str">
        <f>IFERROR(VLOOKUP(A92,'RNL - Lab 2'!$B$21:$Z$91,21,FALSE)," ")</f>
        <v/>
      </c>
      <c r="F92" s="187" t="str">
        <f>IFERROR(VLOOKUP(A92,'RNL - Lab 2'!$B$21:$Z$91,22,FALSE)," ")</f>
        <v/>
      </c>
      <c r="G92" s="187" t="str">
        <f>IFERROR(VLOOKUP(A92,'RNL - Lab 2'!$B$21:$Z$91,23,FALSE)," ")</f>
        <v/>
      </c>
      <c r="H92" s="187" t="str">
        <f>IFERROR(VLOOKUP(A92,'RNL - Lab 2'!$B$21:$Z$91,24,FALSE)," ")</f>
        <v/>
      </c>
      <c r="I92" s="187" t="str">
        <f>IFERROR(VLOOKUP(A92,'RNL - Lab 2'!$B$21:$Z$91,25,FALSE)," ")</f>
        <v/>
      </c>
    </row>
    <row r="93" spans="1:9" ht="30" x14ac:dyDescent="0.25">
      <c r="A93" s="38" t="str">
        <f t="shared" si="1"/>
        <v xml:space="preserve">L2-Proporción de resultados inválidos
</v>
      </c>
      <c r="B93" s="55" t="str">
        <f t="shared" si="2"/>
        <v xml:space="preserve">Proporción de resultados inválidos
</v>
      </c>
      <c r="C93" s="194" t="str">
        <f>IFERROR(VLOOKUP(A93,'RNL - Lab 2'!$B$21:$Z$91,19,FALSE)," ")</f>
        <v/>
      </c>
      <c r="D93" s="187" t="str">
        <f>IFERROR(VLOOKUP(A93,'RNL - Lab 2'!$B$21:$Z$91,20,FALSE)," ")</f>
        <v/>
      </c>
      <c r="E93" s="187" t="str">
        <f>IFERROR(VLOOKUP(A93,'RNL - Lab 2'!$B$21:$Z$91,21,FALSE)," ")</f>
        <v/>
      </c>
      <c r="F93" s="187" t="str">
        <f>IFERROR(VLOOKUP(A93,'RNL - Lab 2'!$B$21:$Z$91,22,FALSE)," ")</f>
        <v/>
      </c>
      <c r="G93" s="187" t="str">
        <f>IFERROR(VLOOKUP(A93,'RNL - Lab 2'!$B$21:$Z$91,23,FALSE)," ")</f>
        <v/>
      </c>
      <c r="H93" s="187" t="str">
        <f>IFERROR(VLOOKUP(A93,'RNL - Lab 2'!$B$21:$Z$91,24,FALSE)," ")</f>
        <v/>
      </c>
      <c r="I93" s="187" t="str">
        <f>IFERROR(VLOOKUP(A93,'RNL - Lab 2'!$B$21:$Z$91,25,FALSE)," ")</f>
        <v/>
      </c>
    </row>
    <row r="94" spans="1:9" ht="60" x14ac:dyDescent="0.25">
      <c r="A94" s="38" t="str">
        <f t="shared" si="1"/>
        <v xml:space="preserve">L2-Proporción de casos con M. tuberculosis detectado resistente a R, H, RyH con PSF de segunda línea
</v>
      </c>
      <c r="B94" s="55" t="str">
        <f t="shared" si="2"/>
        <v xml:space="preserve">Proporción de casos con M. tuberculosis detectado resistente a R, H, RyH con PSF de segunda línea
</v>
      </c>
      <c r="C94" s="194" t="str">
        <f>IFERROR(VLOOKUP(A94,'RNL - Lab 2'!$B$21:$Z$91,19,FALSE)," ")</f>
        <v/>
      </c>
      <c r="D94" s="187" t="str">
        <f>IFERROR(VLOOKUP(A94,'RNL - Lab 2'!$B$21:$Z$91,20,FALSE)," ")</f>
        <v/>
      </c>
      <c r="E94" s="187" t="str">
        <f>IFERROR(VLOOKUP(A94,'RNL - Lab 2'!$B$21:$Z$91,21,FALSE)," ")</f>
        <v/>
      </c>
      <c r="F94" s="187" t="str">
        <f>IFERROR(VLOOKUP(A94,'RNL - Lab 2'!$B$21:$Z$91,22,FALSE)," ")</f>
        <v/>
      </c>
      <c r="G94" s="187" t="str">
        <f>IFERROR(VLOOKUP(A94,'RNL - Lab 2'!$B$21:$Z$91,23,FALSE)," ")</f>
        <v/>
      </c>
      <c r="H94" s="187" t="str">
        <f>IFERROR(VLOOKUP(A94,'RNL - Lab 2'!$B$21:$Z$91,24,FALSE)," ")</f>
        <v/>
      </c>
      <c r="I94" s="187" t="str">
        <f>IFERROR(VLOOKUP(A94,'RNL - Lab 2'!$B$21:$Z$91,25,FALSE)," ")</f>
        <v/>
      </c>
    </row>
    <row r="95" spans="1:9" ht="60" x14ac:dyDescent="0.25">
      <c r="A95" s="38" t="str">
        <f t="shared" si="1"/>
        <v xml:space="preserve">L2-Proporción de casos nuevos con M. tuberculosis detectado resistente a R, H, RyH con PSF de segunda línea
</v>
      </c>
      <c r="B95" s="55" t="str">
        <f t="shared" si="2"/>
        <v xml:space="preserve">Proporción de casos nuevos con M. tuberculosis detectado resistente a R, H, RyH con PSF de segunda línea
</v>
      </c>
      <c r="C95" s="194" t="str">
        <f>IFERROR(VLOOKUP(A95,'RNL - Lab 2'!$B$21:$Z$91,19,FALSE)," ")</f>
        <v/>
      </c>
      <c r="D95" s="187" t="str">
        <f>IFERROR(VLOOKUP(A95,'RNL - Lab 2'!$B$21:$Z$91,20,FALSE)," ")</f>
        <v/>
      </c>
      <c r="E95" s="187" t="str">
        <f>IFERROR(VLOOKUP(A95,'RNL - Lab 2'!$B$21:$Z$91,21,FALSE)," ")</f>
        <v/>
      </c>
      <c r="F95" s="187" t="str">
        <f>IFERROR(VLOOKUP(A95,'RNL - Lab 2'!$B$21:$Z$91,22,FALSE)," ")</f>
        <v/>
      </c>
      <c r="G95" s="187" t="str">
        <f>IFERROR(VLOOKUP(A95,'RNL - Lab 2'!$B$21:$Z$91,23,FALSE)," ")</f>
        <v/>
      </c>
      <c r="H95" s="187" t="str">
        <f>IFERROR(VLOOKUP(A95,'RNL - Lab 2'!$B$21:$Z$91,24,FALSE)," ")</f>
        <v/>
      </c>
      <c r="I95" s="187" t="str">
        <f>IFERROR(VLOOKUP(A95,'RNL - Lab 2'!$B$21:$Z$91,25,FALSE)," ")</f>
        <v/>
      </c>
    </row>
    <row r="96" spans="1:9" ht="60.75" customHeight="1" x14ac:dyDescent="0.25">
      <c r="A96" s="38" t="str">
        <f t="shared" si="1"/>
        <v xml:space="preserve">L2-Proporción de casos antes tratados con M. tuberculosis detectado resistente a R, H, RyH con PSF de segunda línea
</v>
      </c>
      <c r="B96" s="55" t="str">
        <f t="shared" si="2"/>
        <v xml:space="preserve">Proporción de casos antes tratados con M. tuberculosis detectado resistente a R, H, RyH con PSF de segunda línea
</v>
      </c>
      <c r="C96" s="194" t="str">
        <f>IFERROR(VLOOKUP(A96,'RNL - Lab 2'!$B$21:$Z$91,19,FALSE)," ")</f>
        <v/>
      </c>
      <c r="D96" s="187" t="str">
        <f>IFERROR(VLOOKUP(A96,'RNL - Lab 2'!$B$21:$Z$91,20,FALSE)," ")</f>
        <v/>
      </c>
      <c r="E96" s="187" t="str">
        <f>IFERROR(VLOOKUP(A96,'RNL - Lab 2'!$B$21:$Z$91,21,FALSE)," ")</f>
        <v/>
      </c>
      <c r="F96" s="187" t="str">
        <f>IFERROR(VLOOKUP(A96,'RNL - Lab 2'!$B$21:$Z$91,22,FALSE)," ")</f>
        <v/>
      </c>
      <c r="G96" s="187" t="str">
        <f>IFERROR(VLOOKUP(A96,'RNL - Lab 2'!$B$21:$Z$91,23,FALSE)," ")</f>
        <v/>
      </c>
      <c r="H96" s="187" t="str">
        <f>IFERROR(VLOOKUP(A96,'RNL - Lab 2'!$B$21:$Z$91,24,FALSE)," ")</f>
        <v/>
      </c>
      <c r="I96" s="187" t="str">
        <f>IFERROR(VLOOKUP(A96,'RNL - Lab 2'!$B$21:$Z$91,25,FALSE)," ")</f>
        <v/>
      </c>
    </row>
    <row r="97" spans="1:9" ht="30.75" customHeight="1" x14ac:dyDescent="0.25">
      <c r="A97" s="38" t="str">
        <f t="shared" si="1"/>
        <v>L2-Proporción de M. tuberculosis Sensible a fluoroquinolonas</v>
      </c>
      <c r="B97" s="55" t="str">
        <f t="shared" si="2"/>
        <v>Proporción de M. tuberculosis Sensible a fluoroquinolonas</v>
      </c>
      <c r="C97" s="194" t="str">
        <f>IFERROR(VLOOKUP(A97,'RNL - Lab 2'!$B$21:$Z$91,19,FALSE)," ")</f>
        <v/>
      </c>
      <c r="D97" s="187" t="str">
        <f>IFERROR(VLOOKUP(A97,'RNL - Lab 2'!$B$21:$Z$91,20,FALSE)," ")</f>
        <v/>
      </c>
      <c r="E97" s="187" t="str">
        <f>IFERROR(VLOOKUP(A97,'RNL - Lab 2'!$B$21:$Z$91,21,FALSE)," ")</f>
        <v/>
      </c>
      <c r="F97" s="187" t="str">
        <f>IFERROR(VLOOKUP(A97,'RNL - Lab 2'!$B$21:$Z$91,22,FALSE)," ")</f>
        <v/>
      </c>
      <c r="G97" s="187" t="str">
        <f>IFERROR(VLOOKUP(A97,'RNL - Lab 2'!$B$21:$Z$91,23,FALSE)," ")</f>
        <v/>
      </c>
      <c r="H97" s="187" t="str">
        <f>IFERROR(VLOOKUP(A97,'RNL - Lab 2'!$B$21:$Z$91,24,FALSE)," ")</f>
        <v/>
      </c>
      <c r="I97" s="187" t="str">
        <f>IFERROR(VLOOKUP(A97,'RNL - Lab 2'!$B$21:$Z$91,25,FALSE)," ")</f>
        <v/>
      </c>
    </row>
    <row r="98" spans="1:9" ht="30.75" customHeight="1" x14ac:dyDescent="0.25">
      <c r="A98" s="38" t="str">
        <f t="shared" si="1"/>
        <v>L2-Proporción de M. tuberculosis Resistente a fluoroquinolonas</v>
      </c>
      <c r="B98" s="55" t="str">
        <f t="shared" si="2"/>
        <v>Proporción de M. tuberculosis Resistente a fluoroquinolonas</v>
      </c>
      <c r="C98" s="194" t="str">
        <f>IFERROR(VLOOKUP(A98,'RNL - Lab 2'!$B$21:$Z$91,19,FALSE)," ")</f>
        <v/>
      </c>
      <c r="D98" s="187" t="str">
        <f>IFERROR(VLOOKUP(A98,'RNL - Lab 2'!$B$21:$Z$91,20,FALSE)," ")</f>
        <v/>
      </c>
      <c r="E98" s="187" t="str">
        <f>IFERROR(VLOOKUP(A98,'RNL - Lab 2'!$B$21:$Z$91,21,FALSE)," ")</f>
        <v/>
      </c>
      <c r="F98" s="187" t="str">
        <f>IFERROR(VLOOKUP(A98,'RNL - Lab 2'!$B$21:$Z$91,22,FALSE)," ")</f>
        <v/>
      </c>
      <c r="G98" s="187" t="str">
        <f>IFERROR(VLOOKUP(A98,'RNL - Lab 2'!$B$21:$Z$91,23,FALSE)," ")</f>
        <v/>
      </c>
      <c r="H98" s="187" t="str">
        <f>IFERROR(VLOOKUP(A98,'RNL - Lab 2'!$B$21:$Z$91,24,FALSE)," ")</f>
        <v/>
      </c>
      <c r="I98" s="187" t="str">
        <f>IFERROR(VLOOKUP(A98,'RNL - Lab 2'!$B$21:$Z$91,25,FALSE)," ")</f>
        <v/>
      </c>
    </row>
    <row r="99" spans="1:9" ht="30.75" customHeight="1" x14ac:dyDescent="0.25">
      <c r="A99" s="38" t="str">
        <f t="shared" si="1"/>
        <v>L2-Proporción de M. tuberculosis Sensible a otras drogas de segunda línea (drogas orales)</v>
      </c>
      <c r="B99" s="55" t="str">
        <f t="shared" si="2"/>
        <v>Proporción de M. tuberculosis Sensible a otras drogas de segunda línea (drogas orales)</v>
      </c>
      <c r="C99" s="194" t="str">
        <f>IFERROR(VLOOKUP(A99,'RNL - Lab 2'!$B$21:$Z$91,19,FALSE)," ")</f>
        <v/>
      </c>
      <c r="D99" s="187" t="str">
        <f>IFERROR(VLOOKUP(A99,'RNL - Lab 2'!$B$21:$Z$91,20,FALSE)," ")</f>
        <v/>
      </c>
      <c r="E99" s="187" t="str">
        <f>IFERROR(VLOOKUP(A99,'RNL - Lab 2'!$B$21:$Z$91,21,FALSE)," ")</f>
        <v/>
      </c>
      <c r="F99" s="187" t="str">
        <f>IFERROR(VLOOKUP(A99,'RNL - Lab 2'!$B$21:$Z$91,22,FALSE)," ")</f>
        <v/>
      </c>
      <c r="G99" s="187" t="str">
        <f>IFERROR(VLOOKUP(A99,'RNL - Lab 2'!$B$21:$Z$91,23,FALSE)," ")</f>
        <v/>
      </c>
      <c r="H99" s="187" t="str">
        <f>IFERROR(VLOOKUP(A99,'RNL - Lab 2'!$B$21:$Z$91,24,FALSE)," ")</f>
        <v/>
      </c>
      <c r="I99" s="187" t="str">
        <f>IFERROR(VLOOKUP(A99,'RNL - Lab 2'!$B$21:$Z$91,25,FALSE)," ")</f>
        <v/>
      </c>
    </row>
    <row r="100" spans="1:9" ht="30.75" customHeight="1" x14ac:dyDescent="0.25">
      <c r="A100" s="38" t="str">
        <f t="shared" si="1"/>
        <v>L2-Proporción de M. tuberculosis Resistente a otras drogas de segunda línea (drogas orales)</v>
      </c>
      <c r="B100" s="55" t="str">
        <f t="shared" si="2"/>
        <v>Proporción de M. tuberculosis Resistente a otras drogas de segunda línea (drogas orales)</v>
      </c>
      <c r="C100" s="194" t="str">
        <f>IFERROR(VLOOKUP(A100,'RNL - Lab 2'!$B$21:$Z$91,19,FALSE)," ")</f>
        <v/>
      </c>
      <c r="D100" s="187" t="str">
        <f>IFERROR(VLOOKUP(A100,'RNL - Lab 2'!$B$21:$Z$91,20,FALSE)," ")</f>
        <v/>
      </c>
      <c r="E100" s="187" t="str">
        <f>IFERROR(VLOOKUP(A100,'RNL - Lab 2'!$B$21:$Z$91,21,FALSE)," ")</f>
        <v/>
      </c>
      <c r="F100" s="187" t="str">
        <f>IFERROR(VLOOKUP(A100,'RNL - Lab 2'!$B$21:$Z$91,22,FALSE)," ")</f>
        <v/>
      </c>
      <c r="G100" s="187" t="str">
        <f>IFERROR(VLOOKUP(A100,'RNL - Lab 2'!$B$21:$Z$91,23,FALSE)," ")</f>
        <v/>
      </c>
      <c r="H100" s="187" t="str">
        <f>IFERROR(VLOOKUP(A100,'RNL - Lab 2'!$B$21:$Z$91,24,FALSE)," ")</f>
        <v/>
      </c>
      <c r="I100" s="187" t="str">
        <f>IFERROR(VLOOKUP(A100,'RNL - Lab 2'!$B$21:$Z$91,25,FALSE)," ")</f>
        <v/>
      </c>
    </row>
    <row r="101" spans="1:9" ht="30.75" customHeight="1" x14ac:dyDescent="0.25">
      <c r="A101" s="38" t="str">
        <f t="shared" si="1"/>
        <v>L2-Tiempo de respuesta del laboratorio en las pruebas moleculares</v>
      </c>
      <c r="B101" s="55" t="str">
        <f t="shared" si="2"/>
        <v>Tiempo de respuesta del laboratorio en las pruebas moleculares</v>
      </c>
      <c r="C101" s="194" t="str">
        <f>IFERROR(VLOOKUP(A101,'RNL - Lab 2'!$B$21:$Z$91,19,FALSE)," ")</f>
        <v/>
      </c>
      <c r="D101" s="187" t="str">
        <f>IFERROR(VLOOKUP(A101,'RNL - Lab 2'!$B$21:$Z$91,20,FALSE)," ")</f>
        <v/>
      </c>
      <c r="E101" s="187" t="str">
        <f>IFERROR(VLOOKUP(A101,'RNL - Lab 2'!$B$21:$Z$91,21,FALSE)," ")</f>
        <v/>
      </c>
      <c r="F101" s="187" t="str">
        <f>IFERROR(VLOOKUP(A101,'RNL - Lab 2'!$B$21:$Z$91,22,FALSE)," ")</f>
        <v/>
      </c>
      <c r="G101" s="187" t="str">
        <f>IFERROR(VLOOKUP(A101,'RNL - Lab 2'!$B$21:$Z$91,23,FALSE)," ")</f>
        <v/>
      </c>
      <c r="H101" s="187" t="str">
        <f>IFERROR(VLOOKUP(A101,'RNL - Lab 2'!$B$21:$Z$91,24,FALSE)," ")</f>
        <v/>
      </c>
      <c r="I101" s="187" t="str">
        <f>IFERROR(VLOOKUP(A101,'RNL - Lab 2'!$B$21:$Z$91,25,FALSE)," ")</f>
        <v/>
      </c>
    </row>
    <row r="102" spans="1:9" ht="15.75" customHeight="1" x14ac:dyDescent="0.25">
      <c r="A102" s="38" t="str">
        <f t="shared" si="1"/>
        <v>L2-</v>
      </c>
      <c r="B102" s="55" t="str">
        <f t="shared" si="2"/>
        <v/>
      </c>
      <c r="C102" s="194" t="str">
        <f>IFERROR(VLOOKUP(A102,'RNL - Lab 2'!$B$21:$Z$91,19,FALSE)," ")</f>
        <v/>
      </c>
      <c r="D102" s="187" t="str">
        <f>IFERROR(VLOOKUP(A102,'RNL - Lab 2'!$B$21:$Z$91,20,FALSE)," ")</f>
        <v/>
      </c>
      <c r="E102" s="187" t="str">
        <f>IFERROR(VLOOKUP(A102,'RNL - Lab 2'!$B$21:$Z$91,21,FALSE)," ")</f>
        <v/>
      </c>
      <c r="F102" s="187" t="str">
        <f>IFERROR(VLOOKUP(A102,'RNL - Lab 2'!$B$21:$Z$91,22,FALSE)," ")</f>
        <v/>
      </c>
      <c r="G102" s="187" t="str">
        <f>IFERROR(VLOOKUP(A102,'RNL - Lab 2'!$B$21:$Z$91,23,FALSE)," ")</f>
        <v/>
      </c>
      <c r="H102" s="187" t="str">
        <f>IFERROR(VLOOKUP(A102,'RNL - Lab 2'!$B$21:$Z$91,24,FALSE)," ")</f>
        <v/>
      </c>
      <c r="I102" s="187" t="str">
        <f>IFERROR(VLOOKUP(A102,'RNL - Lab 2'!$B$21:$Z$91,25,FALSE)," ")</f>
        <v/>
      </c>
    </row>
    <row r="103" spans="1:9" ht="15.75" customHeight="1" x14ac:dyDescent="0.25">
      <c r="A103" s="38" t="str">
        <f t="shared" si="1"/>
        <v>L2-</v>
      </c>
      <c r="B103" s="55" t="str">
        <f t="shared" si="2"/>
        <v/>
      </c>
      <c r="C103" s="194" t="str">
        <f>IFERROR(VLOOKUP(A103,'RNL - Lab 2'!$B$21:$Z$91,19,FALSE)," ")</f>
        <v/>
      </c>
      <c r="D103" s="187" t="str">
        <f>IFERROR(VLOOKUP(A103,'RNL - Lab 2'!$B$21:$Z$91,20,FALSE)," ")</f>
        <v/>
      </c>
      <c r="E103" s="187" t="str">
        <f>IFERROR(VLOOKUP(A103,'RNL - Lab 2'!$B$21:$Z$91,21,FALSE)," ")</f>
        <v/>
      </c>
      <c r="F103" s="187" t="str">
        <f>IFERROR(VLOOKUP(A103,'RNL - Lab 2'!$B$21:$Z$91,22,FALSE)," ")</f>
        <v/>
      </c>
      <c r="G103" s="187" t="str">
        <f>IFERROR(VLOOKUP(A103,'RNL - Lab 2'!$B$21:$Z$91,23,FALSE)," ")</f>
        <v/>
      </c>
      <c r="H103" s="187" t="str">
        <f>IFERROR(VLOOKUP(A103,'RNL - Lab 2'!$B$21:$Z$91,24,FALSE)," ")</f>
        <v/>
      </c>
      <c r="I103" s="187" t="str">
        <f>IFERROR(VLOOKUP(A103,'RNL - Lab 2'!$B$21:$Z$91,25,FALSE)," ")</f>
        <v/>
      </c>
    </row>
    <row r="104" spans="1:9" ht="15.75" customHeight="1" x14ac:dyDescent="0.25">
      <c r="A104" s="38" t="str">
        <f t="shared" si="1"/>
        <v>L2-</v>
      </c>
      <c r="B104" s="55" t="str">
        <f t="shared" si="2"/>
        <v/>
      </c>
      <c r="C104" s="194" t="str">
        <f>IFERROR(VLOOKUP(A104,'RNL - Lab 2'!$B$21:$Z$91,19,FALSE)," ")</f>
        <v/>
      </c>
      <c r="D104" s="187" t="str">
        <f>IFERROR(VLOOKUP(A104,'RNL - Lab 2'!$B$21:$Z$91,20,FALSE)," ")</f>
        <v/>
      </c>
      <c r="E104" s="187" t="str">
        <f>IFERROR(VLOOKUP(A104,'RNL - Lab 2'!$B$21:$Z$91,21,FALSE)," ")</f>
        <v/>
      </c>
      <c r="F104" s="187" t="str">
        <f>IFERROR(VLOOKUP(A104,'RNL - Lab 2'!$B$21:$Z$91,22,FALSE)," ")</f>
        <v/>
      </c>
      <c r="G104" s="187" t="str">
        <f>IFERROR(VLOOKUP(A104,'RNL - Lab 2'!$B$21:$Z$91,23,FALSE)," ")</f>
        <v/>
      </c>
      <c r="H104" s="187" t="str">
        <f>IFERROR(VLOOKUP(A104,'RNL - Lab 2'!$B$21:$Z$91,24,FALSE)," ")</f>
        <v/>
      </c>
      <c r="I104" s="187" t="str">
        <f>IFERROR(VLOOKUP(A104,'RNL - Lab 2'!$B$21:$Z$91,25,FALSE)," ")</f>
        <v/>
      </c>
    </row>
    <row r="105" spans="1:9" x14ac:dyDescent="0.25">
      <c r="A105" s="38" t="str">
        <f t="shared" si="1"/>
        <v>L2-</v>
      </c>
      <c r="B105" s="55" t="str">
        <f t="shared" si="2"/>
        <v/>
      </c>
      <c r="C105" s="194" t="str">
        <f>IFERROR(VLOOKUP(A105,'RNL - Lab 2'!$B$21:$Z$91,19,FALSE)," ")</f>
        <v/>
      </c>
      <c r="D105" s="187" t="str">
        <f>IFERROR(VLOOKUP(A105,'RNL - Lab 2'!$B$21:$Z$91,20,FALSE)," ")</f>
        <v/>
      </c>
      <c r="E105" s="187" t="str">
        <f>IFERROR(VLOOKUP(A105,'RNL - Lab 2'!$B$21:$Z$91,21,FALSE)," ")</f>
        <v/>
      </c>
      <c r="F105" s="187" t="str">
        <f>IFERROR(VLOOKUP(A105,'RNL - Lab 2'!$B$21:$Z$91,22,FALSE)," ")</f>
        <v/>
      </c>
      <c r="G105" s="187" t="str">
        <f>IFERROR(VLOOKUP(A105,'RNL - Lab 2'!$B$21:$Z$91,23,FALSE)," ")</f>
        <v/>
      </c>
      <c r="H105" s="187" t="str">
        <f>IFERROR(VLOOKUP(A105,'RNL - Lab 2'!$B$21:$Z$91,24,FALSE)," ")</f>
        <v/>
      </c>
      <c r="I105" s="187" t="str">
        <f>IFERROR(VLOOKUP(A105,'RNL - Lab 2'!$B$21:$Z$91,25,FALSE)," ")</f>
        <v/>
      </c>
    </row>
    <row r="106" spans="1:9" ht="15" customHeight="1" x14ac:dyDescent="0.25">
      <c r="A106" s="38" t="str">
        <f t="shared" si="1"/>
        <v>L2-</v>
      </c>
      <c r="B106" s="55" t="str">
        <f t="shared" si="2"/>
        <v/>
      </c>
      <c r="C106" s="194" t="str">
        <f>IFERROR(VLOOKUP(A106,'RNL - Lab 2'!$B$21:$Z$91,19,FALSE)," ")</f>
        <v/>
      </c>
      <c r="D106" s="187" t="str">
        <f>IFERROR(VLOOKUP(A106,'RNL - Lab 2'!$B$21:$Z$91,20,FALSE)," ")</f>
        <v/>
      </c>
      <c r="E106" s="187" t="str">
        <f>IFERROR(VLOOKUP(A106,'RNL - Lab 2'!$B$21:$Z$91,21,FALSE)," ")</f>
        <v/>
      </c>
      <c r="F106" s="187" t="str">
        <f>IFERROR(VLOOKUP(A106,'RNL - Lab 2'!$B$21:$Z$91,22,FALSE)," ")</f>
        <v/>
      </c>
      <c r="G106" s="187" t="str">
        <f>IFERROR(VLOOKUP(A106,'RNL - Lab 2'!$B$21:$Z$91,23,FALSE)," ")</f>
        <v/>
      </c>
      <c r="H106" s="187" t="str">
        <f>IFERROR(VLOOKUP(A106,'RNL - Lab 2'!$B$21:$Z$91,24,FALSE)," ")</f>
        <v/>
      </c>
      <c r="I106" s="187" t="str">
        <f>IFERROR(VLOOKUP(A106,'RNL - Lab 2'!$B$21:$Z$91,25,FALSE)," ")</f>
        <v/>
      </c>
    </row>
    <row r="107" spans="1:9" ht="15.75" customHeight="1" x14ac:dyDescent="0.25">
      <c r="A107" s="38" t="str">
        <f t="shared" si="1"/>
        <v>L2-CULTIVO</v>
      </c>
      <c r="B107" s="55" t="str">
        <f t="shared" si="2"/>
        <v>CULTIVO</v>
      </c>
      <c r="C107" s="194" t="str">
        <f>IFERROR(VLOOKUP(A107,'RNL - Lab 2'!$B$21:$Z$91,19,FALSE)," ")</f>
        <v/>
      </c>
      <c r="D107" s="187" t="str">
        <f>IFERROR(VLOOKUP(A107,'RNL - Lab 2'!$B$21:$Z$91,20,FALSE)," ")</f>
        <v/>
      </c>
      <c r="E107" s="187" t="str">
        <f>IFERROR(VLOOKUP(A107,'RNL - Lab 2'!$B$21:$Z$91,21,FALSE)," ")</f>
        <v/>
      </c>
      <c r="F107" s="187" t="str">
        <f>IFERROR(VLOOKUP(A107,'RNL - Lab 2'!$B$21:$Z$91,22,FALSE)," ")</f>
        <v/>
      </c>
      <c r="G107" s="187" t="str">
        <f>IFERROR(VLOOKUP(A107,'RNL - Lab 2'!$B$21:$Z$91,23,FALSE)," ")</f>
        <v/>
      </c>
      <c r="H107" s="187" t="str">
        <f>IFERROR(VLOOKUP(A107,'RNL - Lab 2'!$B$21:$Z$91,24,FALSE)," ")</f>
        <v/>
      </c>
      <c r="I107" s="187" t="str">
        <f>IFERROR(VLOOKUP(A107,'RNL - Lab 2'!$B$21:$Z$91,25,FALSE)," ")</f>
        <v/>
      </c>
    </row>
    <row r="108" spans="1:9" ht="26.25" customHeight="1" x14ac:dyDescent="0.25">
      <c r="A108" s="38" t="str">
        <f t="shared" si="1"/>
        <v>L2-Porcentaje de muestras baciloscopia positiva y cultivo negativo</v>
      </c>
      <c r="B108" s="55" t="str">
        <f t="shared" si="2"/>
        <v>Porcentaje de muestras baciloscopia positiva y cultivo negativo</v>
      </c>
      <c r="C108" s="194" t="str">
        <f>IFERROR(VLOOKUP(A108,'RNL - Lab 2'!$B$21:$Z$91,19,FALSE)," ")</f>
        <v/>
      </c>
      <c r="D108" s="187" t="str">
        <f>IFERROR(VLOOKUP(A108,'RNL - Lab 2'!$B$21:$Z$91,20,FALSE)," ")</f>
        <v/>
      </c>
      <c r="E108" s="187" t="str">
        <f>IFERROR(VLOOKUP(A108,'RNL - Lab 2'!$B$21:$Z$91,21,FALSE)," ")</f>
        <v/>
      </c>
      <c r="F108" s="187" t="str">
        <f>IFERROR(VLOOKUP(A108,'RNL - Lab 2'!$B$21:$Z$91,22,FALSE)," ")</f>
        <v/>
      </c>
      <c r="G108" s="187" t="str">
        <f>IFERROR(VLOOKUP(A108,'RNL - Lab 2'!$B$21:$Z$91,23,FALSE)," ")</f>
        <v/>
      </c>
      <c r="H108" s="187" t="str">
        <f>IFERROR(VLOOKUP(A108,'RNL - Lab 2'!$B$21:$Z$91,24,FALSE)," ")</f>
        <v/>
      </c>
      <c r="I108" s="187" t="str">
        <f>IFERROR(VLOOKUP(A108,'RNL - Lab 2'!$B$21:$Z$91,25,FALSE)," ")</f>
        <v/>
      </c>
    </row>
    <row r="109" spans="1:9" ht="45" x14ac:dyDescent="0.25">
      <c r="A109" s="38" t="str">
        <f t="shared" si="1"/>
        <v>L2-Porcentaje de cultivos contaminados (se calcula sobre los cultivos realizados a las muestras respiratorias)</v>
      </c>
      <c r="B109" s="55" t="str">
        <f>+B45</f>
        <v>Porcentaje de cultivos contaminados (se calcula sobre los cultivos realizados a las muestras respiratorias)</v>
      </c>
      <c r="C109" s="194" t="str">
        <f>IFERROR(VLOOKUP(A109,'RNL - Lab 2'!$B$21:$Z$91,19,FALSE)," ")</f>
        <v/>
      </c>
      <c r="D109" s="187" t="str">
        <f>IFERROR(VLOOKUP(A109,'RNL - Lab 2'!$B$21:$Z$91,20,FALSE)," ")</f>
        <v/>
      </c>
      <c r="E109" s="187" t="str">
        <f>IFERROR(VLOOKUP(A109,'RNL - Lab 2'!$B$21:$Z$91,21,FALSE)," ")</f>
        <v/>
      </c>
      <c r="F109" s="187" t="str">
        <f>IFERROR(VLOOKUP(A109,'RNL - Lab 2'!$B$21:$Z$91,22,FALSE)," ")</f>
        <v/>
      </c>
      <c r="G109" s="187" t="str">
        <f>IFERROR(VLOOKUP(A109,'RNL - Lab 2'!$B$21:$Z$91,23,FALSE)," ")</f>
        <v/>
      </c>
      <c r="H109" s="187" t="str">
        <f>IFERROR(VLOOKUP(A109,'RNL - Lab 2'!$B$21:$Z$91,24,FALSE)," ")</f>
        <v/>
      </c>
      <c r="I109" s="187" t="str">
        <f>IFERROR(VLOOKUP(A109,'RNL - Lab 2'!$B$21:$Z$91,25,FALSE)," ")</f>
        <v/>
      </c>
    </row>
    <row r="110" spans="1:9" ht="45" x14ac:dyDescent="0.25">
      <c r="A110" s="38" t="str">
        <f t="shared" si="1"/>
        <v xml:space="preserve">L2-Aporte del cultivo al diagnóstico de casos de tuberculosis pulmonar (en relación a la baciloscopia) </v>
      </c>
      <c r="B110" s="55" t="str">
        <f t="shared" si="2"/>
        <v xml:space="preserve">Aporte del cultivo al diagnóstico de casos de tuberculosis pulmonar (en relación a la baciloscopia) </v>
      </c>
      <c r="C110" s="194" t="str">
        <f>IFERROR(VLOOKUP(A110,'RNL - Lab 2'!$B$21:$Z$91,19,FALSE)," ")</f>
        <v/>
      </c>
      <c r="D110" s="187" t="str">
        <f>IFERROR(VLOOKUP(A110,'RNL - Lab 2'!$B$21:$Z$91,20,FALSE)," ")</f>
        <v/>
      </c>
      <c r="E110" s="187" t="str">
        <f>IFERROR(VLOOKUP(A110,'RNL - Lab 2'!$B$21:$Z$91,21,FALSE)," ")</f>
        <v/>
      </c>
      <c r="F110" s="187" t="str">
        <f>IFERROR(VLOOKUP(A110,'RNL - Lab 2'!$B$21:$Z$91,22,FALSE)," ")</f>
        <v/>
      </c>
      <c r="G110" s="187" t="str">
        <f>IFERROR(VLOOKUP(A110,'RNL - Lab 2'!$B$21:$Z$91,23,FALSE)," ")</f>
        <v/>
      </c>
      <c r="H110" s="187" t="str">
        <f>IFERROR(VLOOKUP(A110,'RNL - Lab 2'!$B$21:$Z$91,24,FALSE)," ")</f>
        <v/>
      </c>
      <c r="I110" s="187" t="str">
        <f>IFERROR(VLOOKUP(A110,'RNL - Lab 2'!$B$21:$Z$91,25,FALSE)," ")</f>
        <v/>
      </c>
    </row>
    <row r="111" spans="1:9" ht="45" x14ac:dyDescent="0.25">
      <c r="A111" s="38" t="str">
        <f t="shared" si="1"/>
        <v>L2-Aporte del cultivo al diagnóstico de casos de tuberculosis pulmonar (en relación a pruebas moleculares)</v>
      </c>
      <c r="B111" s="55" t="str">
        <f t="shared" si="2"/>
        <v>Aporte del cultivo al diagnóstico de casos de tuberculosis pulmonar (en relación a pruebas moleculares)</v>
      </c>
      <c r="C111" s="194" t="str">
        <f>IFERROR(VLOOKUP(A111,'RNL - Lab 2'!$B$21:$Z$91,19,FALSE)," ")</f>
        <v/>
      </c>
      <c r="D111" s="187" t="str">
        <f>IFERROR(VLOOKUP(A111,'RNL - Lab 2'!$B$21:$Z$91,20,FALSE)," ")</f>
        <v/>
      </c>
      <c r="E111" s="187" t="str">
        <f>IFERROR(VLOOKUP(A111,'RNL - Lab 2'!$B$21:$Z$91,21,FALSE)," ")</f>
        <v/>
      </c>
      <c r="F111" s="187" t="str">
        <f>IFERROR(VLOOKUP(A111,'RNL - Lab 2'!$B$21:$Z$91,22,FALSE)," ")</f>
        <v/>
      </c>
      <c r="G111" s="187" t="str">
        <f>IFERROR(VLOOKUP(A111,'RNL - Lab 2'!$B$21:$Z$91,23,FALSE)," ")</f>
        <v/>
      </c>
      <c r="H111" s="187" t="str">
        <f>IFERROR(VLOOKUP(A111,'RNL - Lab 2'!$B$21:$Z$91,24,FALSE)," ")</f>
        <v/>
      </c>
      <c r="I111" s="187" t="str">
        <f>IFERROR(VLOOKUP(A111,'RNL - Lab 2'!$B$21:$Z$91,25,FALSE)," ")</f>
        <v/>
      </c>
    </row>
    <row r="112" spans="1:9" ht="30" x14ac:dyDescent="0.25">
      <c r="A112" s="38" t="str">
        <f t="shared" si="1"/>
        <v>L2-Tiempo de respuesta del laboratorio en los resultados del cultivo</v>
      </c>
      <c r="B112" s="55" t="str">
        <f t="shared" si="2"/>
        <v>Tiempo de respuesta del laboratorio en los resultados del cultivo</v>
      </c>
      <c r="C112" s="194" t="str">
        <f>IFERROR(VLOOKUP(A112,'RNL - Lab 2'!$B$21:$Z$91,19,FALSE)," ")</f>
        <v/>
      </c>
      <c r="D112" s="187" t="str">
        <f>IFERROR(VLOOKUP(A112,'RNL - Lab 2'!$B$21:$Z$91,20,FALSE)," ")</f>
        <v/>
      </c>
      <c r="E112" s="187" t="str">
        <f>IFERROR(VLOOKUP(A112,'RNL - Lab 2'!$B$21:$Z$91,21,FALSE)," ")</f>
        <v/>
      </c>
      <c r="F112" s="187" t="str">
        <f>IFERROR(VLOOKUP(A112,'RNL - Lab 2'!$B$21:$Z$91,22,FALSE)," ")</f>
        <v/>
      </c>
      <c r="G112" s="187" t="str">
        <f>IFERROR(VLOOKUP(A112,'RNL - Lab 2'!$B$21:$Z$91,23,FALSE)," ")</f>
        <v/>
      </c>
      <c r="H112" s="187" t="str">
        <f>IFERROR(VLOOKUP(A112,'RNL - Lab 2'!$B$21:$Z$91,24,FALSE)," ")</f>
        <v/>
      </c>
      <c r="I112" s="187" t="str">
        <f>IFERROR(VLOOKUP(A112,'RNL - Lab 2'!$B$21:$Z$91,25,FALSE)," ")</f>
        <v/>
      </c>
    </row>
    <row r="113" spans="1:9" ht="45" x14ac:dyDescent="0.25">
      <c r="A113" s="38" t="str">
        <f t="shared" si="1"/>
        <v>L2-Proporción de muestras de diagnóstico (nuevas y recaídas) con cultivo positivo (MTB y MNT combinados)</v>
      </c>
      <c r="B113" s="55" t="str">
        <f t="shared" si="2"/>
        <v>Proporción de muestras de diagnóstico (nuevas y recaídas) con cultivo positivo (MTB y MNT combinados)</v>
      </c>
      <c r="C113" s="194" t="str">
        <f>IFERROR(VLOOKUP(A113,'RNL - Lab 2'!$B$21:$Z$91,19,FALSE)," ")</f>
        <v/>
      </c>
      <c r="D113" s="187" t="str">
        <f>IFERROR(VLOOKUP(A113,'RNL - Lab 2'!$B$21:$Z$91,20,FALSE)," ")</f>
        <v/>
      </c>
      <c r="E113" s="187" t="str">
        <f>IFERROR(VLOOKUP(A113,'RNL - Lab 2'!$B$21:$Z$91,21,FALSE)," ")</f>
        <v/>
      </c>
      <c r="F113" s="187" t="str">
        <f>IFERROR(VLOOKUP(A113,'RNL - Lab 2'!$B$21:$Z$91,22,FALSE)," ")</f>
        <v/>
      </c>
      <c r="G113" s="187" t="str">
        <f>IFERROR(VLOOKUP(A113,'RNL - Lab 2'!$B$21:$Z$91,23,FALSE)," ")</f>
        <v/>
      </c>
      <c r="H113" s="187" t="str">
        <f>IFERROR(VLOOKUP(A113,'RNL - Lab 2'!$B$21:$Z$91,24,FALSE)," ")</f>
        <v/>
      </c>
      <c r="I113" s="187" t="str">
        <f>IFERROR(VLOOKUP(A113,'RNL - Lab 2'!$B$21:$Z$91,25,FALSE)," ")</f>
        <v/>
      </c>
    </row>
    <row r="114" spans="1:9" ht="45" x14ac:dyDescent="0.25">
      <c r="A114" s="38" t="str">
        <f t="shared" si="1"/>
        <v>L2-Proporción de muestras de diagnóstico (nuevas y recaídas) que resultaron positivas para MTB</v>
      </c>
      <c r="B114" s="55" t="str">
        <f t="shared" si="2"/>
        <v>Proporción de muestras de diagnóstico (nuevas y recaídas) que resultaron positivas para MTB</v>
      </c>
      <c r="C114" s="194" t="str">
        <f>IFERROR(VLOOKUP(A114,'RNL - Lab 2'!$B$21:$Z$91,19,FALSE)," ")</f>
        <v/>
      </c>
      <c r="D114" s="187" t="str">
        <f>IFERROR(VLOOKUP(A114,'RNL - Lab 2'!$B$21:$Z$91,20,FALSE)," ")</f>
        <v/>
      </c>
      <c r="E114" s="187" t="str">
        <f>IFERROR(VLOOKUP(A114,'RNL - Lab 2'!$B$21:$Z$91,21,FALSE)," ")</f>
        <v/>
      </c>
      <c r="F114" s="187" t="str">
        <f>IFERROR(VLOOKUP(A114,'RNL - Lab 2'!$B$21:$Z$91,22,FALSE)," ")</f>
        <v/>
      </c>
      <c r="G114" s="187" t="str">
        <f>IFERROR(VLOOKUP(A114,'RNL - Lab 2'!$B$21:$Z$91,23,FALSE)," ")</f>
        <v/>
      </c>
      <c r="H114" s="187" t="str">
        <f>IFERROR(VLOOKUP(A114,'RNL - Lab 2'!$B$21:$Z$91,24,FALSE)," ")</f>
        <v/>
      </c>
      <c r="I114" s="187" t="str">
        <f>IFERROR(VLOOKUP(A114,'RNL - Lab 2'!$B$21:$Z$91,25,FALSE)," ")</f>
        <v/>
      </c>
    </row>
    <row r="115" spans="1:9" x14ac:dyDescent="0.25">
      <c r="A115" s="38" t="str">
        <f t="shared" si="1"/>
        <v>L2-</v>
      </c>
      <c r="B115" s="55" t="str">
        <f t="shared" si="2"/>
        <v/>
      </c>
      <c r="C115" s="194" t="str">
        <f>IFERROR(VLOOKUP(A115,'RNL - Lab 2'!$B$21:$Z$91,19,FALSE)," ")</f>
        <v/>
      </c>
      <c r="D115" s="187" t="str">
        <f>IFERROR(VLOOKUP(A115,'RNL - Lab 2'!$B$21:$Z$91,20,FALSE)," ")</f>
        <v/>
      </c>
      <c r="E115" s="187" t="str">
        <f>IFERROR(VLOOKUP(A115,'RNL - Lab 2'!$B$21:$Z$91,21,FALSE)," ")</f>
        <v/>
      </c>
      <c r="F115" s="187" t="str">
        <f>IFERROR(VLOOKUP(A115,'RNL - Lab 2'!$B$21:$Z$91,22,FALSE)," ")</f>
        <v/>
      </c>
      <c r="G115" s="187" t="str">
        <f>IFERROR(VLOOKUP(A115,'RNL - Lab 2'!$B$21:$Z$91,23,FALSE)," ")</f>
        <v/>
      </c>
      <c r="H115" s="187" t="str">
        <f>IFERROR(VLOOKUP(A115,'RNL - Lab 2'!$B$21:$Z$91,24,FALSE)," ")</f>
        <v/>
      </c>
      <c r="I115" s="187" t="str">
        <f>IFERROR(VLOOKUP(A115,'RNL - Lab 2'!$B$21:$Z$91,25,FALSE)," ")</f>
        <v/>
      </c>
    </row>
    <row r="116" spans="1:9" x14ac:dyDescent="0.25">
      <c r="A116" s="38" t="str">
        <f t="shared" si="1"/>
        <v>L2-</v>
      </c>
      <c r="B116" s="55" t="str">
        <f t="shared" si="2"/>
        <v/>
      </c>
      <c r="C116" s="194" t="str">
        <f>IFERROR(VLOOKUP(A116,'RNL - Lab 2'!$B$21:$Z$91,19,FALSE)," ")</f>
        <v/>
      </c>
      <c r="D116" s="187" t="str">
        <f>IFERROR(VLOOKUP(A116,'RNL - Lab 2'!$B$21:$Z$91,20,FALSE)," ")</f>
        <v/>
      </c>
      <c r="E116" s="187" t="str">
        <f>IFERROR(VLOOKUP(A116,'RNL - Lab 2'!$B$21:$Z$91,21,FALSE)," ")</f>
        <v/>
      </c>
      <c r="F116" s="187" t="str">
        <f>IFERROR(VLOOKUP(A116,'RNL - Lab 2'!$B$21:$Z$91,22,FALSE)," ")</f>
        <v/>
      </c>
      <c r="G116" s="187" t="str">
        <f>IFERROR(VLOOKUP(A116,'RNL - Lab 2'!$B$21:$Z$91,23,FALSE)," ")</f>
        <v/>
      </c>
      <c r="H116" s="187" t="str">
        <f>IFERROR(VLOOKUP(A116,'RNL - Lab 2'!$B$21:$Z$91,24,FALSE)," ")</f>
        <v/>
      </c>
      <c r="I116" s="187" t="str">
        <f>IFERROR(VLOOKUP(A116,'RNL - Lab 2'!$B$21:$Z$91,25,FALSE)," ")</f>
        <v/>
      </c>
    </row>
    <row r="117" spans="1:9" x14ac:dyDescent="0.25">
      <c r="A117" s="38" t="str">
        <f t="shared" si="1"/>
        <v>L2-</v>
      </c>
      <c r="B117" s="55" t="str">
        <f t="shared" si="2"/>
        <v/>
      </c>
      <c r="C117" s="194" t="str">
        <f>IFERROR(VLOOKUP(A117,'RNL - Lab 2'!$B$21:$Z$91,19,FALSE)," ")</f>
        <v/>
      </c>
      <c r="D117" s="187" t="str">
        <f>IFERROR(VLOOKUP(A117,'RNL - Lab 2'!$B$21:$Z$91,20,FALSE)," ")</f>
        <v/>
      </c>
      <c r="E117" s="187" t="str">
        <f>IFERROR(VLOOKUP(A117,'RNL - Lab 2'!$B$21:$Z$91,21,FALSE)," ")</f>
        <v/>
      </c>
      <c r="F117" s="187" t="str">
        <f>IFERROR(VLOOKUP(A117,'RNL - Lab 2'!$B$21:$Z$91,22,FALSE)," ")</f>
        <v/>
      </c>
      <c r="G117" s="187" t="str">
        <f>IFERROR(VLOOKUP(A117,'RNL - Lab 2'!$B$21:$Z$91,23,FALSE)," ")</f>
        <v/>
      </c>
      <c r="H117" s="187" t="str">
        <f>IFERROR(VLOOKUP(A117,'RNL - Lab 2'!$B$21:$Z$91,24,FALSE)," ")</f>
        <v/>
      </c>
      <c r="I117" s="187" t="str">
        <f>IFERROR(VLOOKUP(A117,'RNL - Lab 2'!$B$21:$Z$91,25,FALSE)," ")</f>
        <v/>
      </c>
    </row>
    <row r="118" spans="1:9" x14ac:dyDescent="0.25">
      <c r="A118" s="38" t="str">
        <f t="shared" si="1"/>
        <v>L2-</v>
      </c>
      <c r="B118" s="55" t="str">
        <f t="shared" si="2"/>
        <v/>
      </c>
      <c r="C118" s="194" t="str">
        <f>IFERROR(VLOOKUP(A118,'RNL - Lab 2'!$B$21:$Z$91,19,FALSE)," ")</f>
        <v/>
      </c>
      <c r="D118" s="187" t="str">
        <f>IFERROR(VLOOKUP(A118,'RNL - Lab 2'!$B$21:$Z$91,20,FALSE)," ")</f>
        <v/>
      </c>
      <c r="E118" s="187" t="str">
        <f>IFERROR(VLOOKUP(A118,'RNL - Lab 2'!$B$21:$Z$91,21,FALSE)," ")</f>
        <v/>
      </c>
      <c r="F118" s="187" t="str">
        <f>IFERROR(VLOOKUP(A118,'RNL - Lab 2'!$B$21:$Z$91,22,FALSE)," ")</f>
        <v/>
      </c>
      <c r="G118" s="187" t="str">
        <f>IFERROR(VLOOKUP(A118,'RNL - Lab 2'!$B$21:$Z$91,23,FALSE)," ")</f>
        <v/>
      </c>
      <c r="H118" s="187" t="str">
        <f>IFERROR(VLOOKUP(A118,'RNL - Lab 2'!$B$21:$Z$91,24,FALSE)," ")</f>
        <v/>
      </c>
      <c r="I118" s="187" t="str">
        <f>IFERROR(VLOOKUP(A118,'RNL - Lab 2'!$B$21:$Z$91,25,FALSE)," ")</f>
        <v/>
      </c>
    </row>
    <row r="119" spans="1:9" x14ac:dyDescent="0.25">
      <c r="A119" s="38" t="str">
        <f t="shared" si="1"/>
        <v>L2-</v>
      </c>
      <c r="B119" s="55" t="str">
        <f t="shared" si="2"/>
        <v/>
      </c>
      <c r="C119" s="194" t="str">
        <f>IFERROR(VLOOKUP(A119,'RNL - Lab 2'!$B$21:$Z$91,19,FALSE)," ")</f>
        <v/>
      </c>
      <c r="D119" s="187" t="str">
        <f>IFERROR(VLOOKUP(A119,'RNL - Lab 2'!$B$21:$Z$91,20,FALSE)," ")</f>
        <v/>
      </c>
      <c r="E119" s="187" t="str">
        <f>IFERROR(VLOOKUP(A119,'RNL - Lab 2'!$B$21:$Z$91,21,FALSE)," ")</f>
        <v/>
      </c>
      <c r="F119" s="187" t="str">
        <f>IFERROR(VLOOKUP(A119,'RNL - Lab 2'!$B$21:$Z$91,22,FALSE)," ")</f>
        <v/>
      </c>
      <c r="G119" s="187" t="str">
        <f>IFERROR(VLOOKUP(A119,'RNL - Lab 2'!$B$21:$Z$91,23,FALSE)," ")</f>
        <v/>
      </c>
      <c r="H119" s="187" t="str">
        <f>IFERROR(VLOOKUP(A119,'RNL - Lab 2'!$B$21:$Z$91,24,FALSE)," ")</f>
        <v/>
      </c>
      <c r="I119" s="187" t="str">
        <f>IFERROR(VLOOKUP(A119,'RNL - Lab 2'!$B$21:$Z$91,25,FALSE)," ")</f>
        <v/>
      </c>
    </row>
    <row r="120" spans="1:9" x14ac:dyDescent="0.25">
      <c r="A120" s="38" t="str">
        <f t="shared" si="1"/>
        <v>L2-CALIDAD PARA PSD (Fenotípicas)</v>
      </c>
      <c r="B120" s="55" t="str">
        <f t="shared" si="2"/>
        <v>CALIDAD PARA PSD (Fenotípicas)</v>
      </c>
      <c r="C120" s="194" t="str">
        <f>IFERROR(VLOOKUP(A120,'RNL - Lab 2'!$B$21:$Z$91,19,FALSE)," ")</f>
        <v/>
      </c>
      <c r="D120" s="187" t="str">
        <f>IFERROR(VLOOKUP(A120,'RNL - Lab 2'!$B$21:$Z$91,20,FALSE)," ")</f>
        <v/>
      </c>
      <c r="E120" s="187" t="str">
        <f>IFERROR(VLOOKUP(A120,'RNL - Lab 2'!$B$21:$Z$91,21,FALSE)," ")</f>
        <v/>
      </c>
      <c r="F120" s="187" t="str">
        <f>IFERROR(VLOOKUP(A120,'RNL - Lab 2'!$B$21:$Z$91,22,FALSE)," ")</f>
        <v/>
      </c>
      <c r="G120" s="187" t="str">
        <f>IFERROR(VLOOKUP(A120,'RNL - Lab 2'!$B$21:$Z$91,23,FALSE)," ")</f>
        <v/>
      </c>
      <c r="H120" s="187" t="str">
        <f>IFERROR(VLOOKUP(A120,'RNL - Lab 2'!$B$21:$Z$91,24,FALSE)," ")</f>
        <v/>
      </c>
      <c r="I120" s="187" t="str">
        <f>IFERROR(VLOOKUP(A120,'RNL - Lab 2'!$B$21:$Z$91,25,FALSE)," ")</f>
        <v/>
      </c>
    </row>
    <row r="121" spans="1:9" ht="45" x14ac:dyDescent="0.25">
      <c r="A121" s="38" t="str">
        <f t="shared" si="1"/>
        <v>L2-Proporción de aislamientos procesados con monorresistencia y multirresistencia a todas las combinaciones de fármacos analizados</v>
      </c>
      <c r="B121" s="55" t="str">
        <f t="shared" si="2"/>
        <v>Proporción de aislamientos procesados con monorresistencia y multirresistencia a todas las combinaciones de fármacos analizados</v>
      </c>
      <c r="C121" s="194" t="str">
        <f>IFERROR(VLOOKUP(A121,'RNL - Lab 2'!$B$21:$Z$91,19,FALSE)," ")</f>
        <v/>
      </c>
      <c r="D121" s="187" t="str">
        <f>IFERROR(VLOOKUP(A121,'RNL - Lab 2'!$B$21:$Z$91,20,FALSE)," ")</f>
        <v/>
      </c>
      <c r="E121" s="187" t="str">
        <f>IFERROR(VLOOKUP(A121,'RNL - Lab 2'!$B$21:$Z$91,21,FALSE)," ")</f>
        <v/>
      </c>
      <c r="F121" s="187" t="str">
        <f>IFERROR(VLOOKUP(A121,'RNL - Lab 2'!$B$21:$Z$91,22,FALSE)," ")</f>
        <v/>
      </c>
      <c r="G121" s="187" t="str">
        <f>IFERROR(VLOOKUP(A121,'RNL - Lab 2'!$B$21:$Z$91,23,FALSE)," ")</f>
        <v/>
      </c>
      <c r="H121" s="187" t="str">
        <f>IFERROR(VLOOKUP(A121,'RNL - Lab 2'!$B$21:$Z$91,24,FALSE)," ")</f>
        <v/>
      </c>
      <c r="I121" s="187" t="str">
        <f>IFERROR(VLOOKUP(A121,'RNL - Lab 2'!$B$21:$Z$91,25,FALSE)," ")</f>
        <v/>
      </c>
    </row>
    <row r="122" spans="1:9" ht="45" x14ac:dyDescent="0.25">
      <c r="A122" s="38" t="str">
        <f t="shared" si="1"/>
        <v>L2-Proporción de aislamientos inoculados para PSD que se descartaron debido a la contaminación</v>
      </c>
      <c r="B122" s="55" t="str">
        <f t="shared" si="2"/>
        <v>Proporción de aislamientos inoculados para PSD que se descartaron debido a la contaminación</v>
      </c>
      <c r="C122" s="194" t="str">
        <f>IFERROR(VLOOKUP(A122,'RNL - Lab 2'!$B$21:$Z$91,19,FALSE)," ")</f>
        <v/>
      </c>
      <c r="D122" s="187" t="str">
        <f>IFERROR(VLOOKUP(A122,'RNL - Lab 2'!$B$21:$Z$91,20,FALSE)," ")</f>
        <v/>
      </c>
      <c r="E122" s="187" t="str">
        <f>IFERROR(VLOOKUP(A122,'RNL - Lab 2'!$B$21:$Z$91,21,FALSE)," ")</f>
        <v/>
      </c>
      <c r="F122" s="187" t="str">
        <f>IFERROR(VLOOKUP(A122,'RNL - Lab 2'!$B$21:$Z$91,22,FALSE)," ")</f>
        <v/>
      </c>
      <c r="G122" s="187" t="str">
        <f>IFERROR(VLOOKUP(A122,'RNL - Lab 2'!$B$21:$Z$91,23,FALSE)," ")</f>
        <v/>
      </c>
      <c r="H122" s="187" t="str">
        <f>IFERROR(VLOOKUP(A122,'RNL - Lab 2'!$B$21:$Z$91,24,FALSE)," ")</f>
        <v/>
      </c>
      <c r="I122" s="187" t="str">
        <f>IFERROR(VLOOKUP(A122,'RNL - Lab 2'!$B$21:$Z$91,25,FALSE)," ")</f>
        <v/>
      </c>
    </row>
    <row r="123" spans="1:9" ht="60" x14ac:dyDescent="0.25">
      <c r="A123" s="38" t="str">
        <f t="shared" si="1"/>
        <v>L2-Proporción de aislamientos procesados para PSD que no fueron interpretables debido a la falta de crecimiento de los tubos / placas de control (sin fármaco)</v>
      </c>
      <c r="B123" s="55" t="str">
        <f t="shared" si="2"/>
        <v>Proporción de aislamientos procesados para PSD que no fueron interpretables debido a la falta de crecimiento de los tubos / placas de control (sin fármaco)</v>
      </c>
      <c r="C123" s="194" t="str">
        <f>IFERROR(VLOOKUP(A123,'RNL - Lab 2'!$B$21:$Z$91,19,FALSE)," ")</f>
        <v/>
      </c>
      <c r="D123" s="187" t="str">
        <f>IFERROR(VLOOKUP(A123,'RNL - Lab 2'!$B$21:$Z$91,20,FALSE)," ")</f>
        <v/>
      </c>
      <c r="E123" s="187" t="str">
        <f>IFERROR(VLOOKUP(A123,'RNL - Lab 2'!$B$21:$Z$91,21,FALSE)," ")</f>
        <v/>
      </c>
      <c r="F123" s="187" t="str">
        <f>IFERROR(VLOOKUP(A123,'RNL - Lab 2'!$B$21:$Z$91,22,FALSE)," ")</f>
        <v/>
      </c>
      <c r="G123" s="187" t="str">
        <f>IFERROR(VLOOKUP(A123,'RNL - Lab 2'!$B$21:$Z$91,23,FALSE)," ")</f>
        <v/>
      </c>
      <c r="H123" s="187" t="str">
        <f>IFERROR(VLOOKUP(A123,'RNL - Lab 2'!$B$21:$Z$91,24,FALSE)," ")</f>
        <v/>
      </c>
      <c r="I123" s="187" t="str">
        <f>IFERROR(VLOOKUP(A123,'RNL - Lab 2'!$B$21:$Z$91,25,FALSE)," ")</f>
        <v/>
      </c>
    </row>
    <row r="124" spans="1:9" ht="60" x14ac:dyDescent="0.25">
      <c r="A124" s="38" t="str">
        <f t="shared" si="1"/>
        <v>L2-Tiempo de entrega de los resultados del laboratorio - Entre el procesamiento de la muestra y la notificación de resultados para PSD</v>
      </c>
      <c r="B124" s="55" t="str">
        <f>+B60</f>
        <v>Tiempo de entrega de los resultados del laboratorio - Entre el procesamiento de la muestra y la notificación de resultados para PSD</v>
      </c>
      <c r="C124" s="194" t="str">
        <f>IFERROR(VLOOKUP(A124,'RNL - Lab 2'!$B$21:$Z$91,19,FALSE)," ")</f>
        <v/>
      </c>
      <c r="D124" s="187" t="str">
        <f>IFERROR(VLOOKUP(A124,'RNL - Lab 2'!$B$21:$Z$91,20,FALSE)," ")</f>
        <v/>
      </c>
      <c r="E124" s="187" t="str">
        <f>IFERROR(VLOOKUP(A124,'RNL - Lab 2'!$B$21:$Z$91,21,FALSE)," ")</f>
        <v/>
      </c>
      <c r="F124" s="187" t="str">
        <f>IFERROR(VLOOKUP(A124,'RNL - Lab 2'!$B$21:$Z$91,22,FALSE)," ")</f>
        <v/>
      </c>
      <c r="G124" s="187" t="str">
        <f>IFERROR(VLOOKUP(A124,'RNL - Lab 2'!$B$21:$Z$91,23,FALSE)," ")</f>
        <v/>
      </c>
      <c r="H124" s="187" t="str">
        <f>IFERROR(VLOOKUP(A124,'RNL - Lab 2'!$B$21:$Z$91,24,FALSE)," ")</f>
        <v/>
      </c>
      <c r="I124" s="187" t="str">
        <f>IFERROR(VLOOKUP(A124,'RNL - Lab 2'!$B$21:$Z$91,25,FALSE)," ")</f>
        <v/>
      </c>
    </row>
    <row r="125" spans="1:9" x14ac:dyDescent="0.25">
      <c r="A125" s="38" t="str">
        <f t="shared" si="1"/>
        <v>L2-</v>
      </c>
      <c r="B125" s="55" t="str">
        <f t="shared" si="2"/>
        <v/>
      </c>
      <c r="C125" s="194" t="str">
        <f>IFERROR(VLOOKUP(A125,'RNL - Lab 2'!$B$21:$Z$91,19,FALSE)," ")</f>
        <v/>
      </c>
      <c r="D125" s="187" t="str">
        <f>IFERROR(VLOOKUP(A125,'RNL - Lab 2'!$B$21:$Z$91,20,FALSE)," ")</f>
        <v/>
      </c>
      <c r="E125" s="187" t="str">
        <f>IFERROR(VLOOKUP(A125,'RNL - Lab 2'!$B$21:$Z$91,21,FALSE)," ")</f>
        <v/>
      </c>
      <c r="F125" s="187" t="str">
        <f>IFERROR(VLOOKUP(A125,'RNL - Lab 2'!$B$21:$Z$91,22,FALSE)," ")</f>
        <v/>
      </c>
      <c r="G125" s="187" t="str">
        <f>IFERROR(VLOOKUP(A125,'RNL - Lab 2'!$B$21:$Z$91,23,FALSE)," ")</f>
        <v/>
      </c>
      <c r="H125" s="187" t="str">
        <f>IFERROR(VLOOKUP(A125,'RNL - Lab 2'!$B$21:$Z$91,24,FALSE)," ")</f>
        <v/>
      </c>
      <c r="I125" s="187" t="str">
        <f>IFERROR(VLOOKUP(A125,'RNL - Lab 2'!$B$21:$Z$91,25,FALSE)," ")</f>
        <v/>
      </c>
    </row>
    <row r="126" spans="1:9" x14ac:dyDescent="0.25">
      <c r="A126" s="38" t="str">
        <f t="shared" si="1"/>
        <v>L2-</v>
      </c>
      <c r="B126" s="55" t="str">
        <f t="shared" si="2"/>
        <v/>
      </c>
      <c r="C126" s="194" t="str">
        <f>IFERROR(VLOOKUP(A126,'RNL - Lab 2'!$B$21:$Z$91,19,FALSE)," ")</f>
        <v/>
      </c>
      <c r="D126" s="187" t="str">
        <f>IFERROR(VLOOKUP(A126,'RNL - Lab 2'!$B$21:$Z$91,20,FALSE)," ")</f>
        <v/>
      </c>
      <c r="E126" s="187" t="str">
        <f>IFERROR(VLOOKUP(A126,'RNL - Lab 2'!$B$21:$Z$91,21,FALSE)," ")</f>
        <v/>
      </c>
      <c r="F126" s="187" t="str">
        <f>IFERROR(VLOOKUP(A126,'RNL - Lab 2'!$B$21:$Z$91,22,FALSE)," ")</f>
        <v/>
      </c>
      <c r="G126" s="187" t="str">
        <f>IFERROR(VLOOKUP(A126,'RNL - Lab 2'!$B$21:$Z$91,23,FALSE)," ")</f>
        <v/>
      </c>
      <c r="H126" s="187" t="str">
        <f>IFERROR(VLOOKUP(A126,'RNL - Lab 2'!$B$21:$Z$91,24,FALSE)," ")</f>
        <v/>
      </c>
      <c r="I126" s="187" t="str">
        <f>IFERROR(VLOOKUP(A126,'RNL - Lab 2'!$B$21:$Z$91,25,FALSE)," ")</f>
        <v/>
      </c>
    </row>
    <row r="127" spans="1:9" x14ac:dyDescent="0.25">
      <c r="A127" s="38" t="str">
        <f t="shared" si="1"/>
        <v>L2-</v>
      </c>
      <c r="B127" s="55" t="str">
        <f t="shared" si="2"/>
        <v/>
      </c>
      <c r="C127" s="194" t="str">
        <f>IFERROR(VLOOKUP(A127,'RNL - Lab 2'!$B$21:$Z$91,19,FALSE)," ")</f>
        <v/>
      </c>
      <c r="D127" s="187" t="str">
        <f>IFERROR(VLOOKUP(A127,'RNL - Lab 2'!$B$21:$Z$91,20,FALSE)," ")</f>
        <v/>
      </c>
      <c r="E127" s="187" t="str">
        <f>IFERROR(VLOOKUP(A127,'RNL - Lab 2'!$B$21:$Z$91,21,FALSE)," ")</f>
        <v/>
      </c>
      <c r="F127" s="187" t="str">
        <f>IFERROR(VLOOKUP(A127,'RNL - Lab 2'!$B$21:$Z$91,22,FALSE)," ")</f>
        <v/>
      </c>
      <c r="G127" s="187" t="str">
        <f>IFERROR(VLOOKUP(A127,'RNL - Lab 2'!$B$21:$Z$91,23,FALSE)," ")</f>
        <v/>
      </c>
      <c r="H127" s="187" t="str">
        <f>IFERROR(VLOOKUP(A127,'RNL - Lab 2'!$B$21:$Z$91,24,FALSE)," ")</f>
        <v/>
      </c>
      <c r="I127" s="187" t="str">
        <f>IFERROR(VLOOKUP(A127,'RNL - Lab 2'!$B$21:$Z$91,25,FALSE)," ")</f>
        <v/>
      </c>
    </row>
    <row r="128" spans="1:9" x14ac:dyDescent="0.25">
      <c r="A128" s="38" t="str">
        <f t="shared" si="1"/>
        <v>L2-</v>
      </c>
      <c r="B128" s="55" t="str">
        <f t="shared" si="2"/>
        <v/>
      </c>
      <c r="C128" s="194" t="str">
        <f>IFERROR(VLOOKUP(A128,'RNL - Lab 2'!$B$21:$Z$91,19,FALSE)," ")</f>
        <v/>
      </c>
      <c r="D128" s="187" t="str">
        <f>IFERROR(VLOOKUP(A128,'RNL - Lab 2'!$B$21:$Z$91,20,FALSE)," ")</f>
        <v/>
      </c>
      <c r="E128" s="187" t="str">
        <f>IFERROR(VLOOKUP(A128,'RNL - Lab 2'!$B$21:$Z$91,21,FALSE)," ")</f>
        <v/>
      </c>
      <c r="F128" s="187" t="str">
        <f>IFERROR(VLOOKUP(A128,'RNL - Lab 2'!$B$21:$Z$91,22,FALSE)," ")</f>
        <v/>
      </c>
      <c r="G128" s="187" t="str">
        <f>IFERROR(VLOOKUP(A128,'RNL - Lab 2'!$B$21:$Z$91,23,FALSE)," ")</f>
        <v/>
      </c>
      <c r="H128" s="187" t="str">
        <f>IFERROR(VLOOKUP(A128,'RNL - Lab 2'!$B$21:$Z$91,24,FALSE)," ")</f>
        <v/>
      </c>
      <c r="I128" s="187" t="str">
        <f>IFERROR(VLOOKUP(A128,'RNL - Lab 2'!$B$21:$Z$91,25,FALSE)," ")</f>
        <v/>
      </c>
    </row>
    <row r="129" spans="1:9" ht="30" x14ac:dyDescent="0.25">
      <c r="A129" s="38" t="str">
        <f t="shared" si="1"/>
        <v>L2-Indicadores y metas de la Iniciativa Mundial de Laboratorio (GLI)</v>
      </c>
      <c r="B129" s="55" t="str">
        <f t="shared" si="2"/>
        <v>Indicadores y metas de la Iniciativa Mundial de Laboratorio (GLI)</v>
      </c>
      <c r="C129" s="194" t="str">
        <f>IFERROR(VLOOKUP(A129,'RNL - Lab 2'!$B$21:$Z$91,19,FALSE)," ")</f>
        <v/>
      </c>
      <c r="D129" s="187" t="str">
        <f>IFERROR(VLOOKUP(A129,'RNL - Lab 2'!$B$21:$Z$91,20,FALSE)," ")</f>
        <v/>
      </c>
      <c r="E129" s="187" t="str">
        <f>IFERROR(VLOOKUP(A129,'RNL - Lab 2'!$B$21:$Z$91,21,FALSE)," ")</f>
        <v/>
      </c>
      <c r="F129" s="187" t="str">
        <f>IFERROR(VLOOKUP(A129,'RNL - Lab 2'!$B$21:$Z$91,22,FALSE)," ")</f>
        <v/>
      </c>
      <c r="G129" s="187" t="str">
        <f>IFERROR(VLOOKUP(A129,'RNL - Lab 2'!$B$21:$Z$91,23,FALSE)," ")</f>
        <v/>
      </c>
      <c r="H129" s="187" t="str">
        <f>IFERROR(VLOOKUP(A129,'RNL - Lab 2'!$B$21:$Z$91,24,FALSE)," ")</f>
        <v/>
      </c>
      <c r="I129" s="187" t="str">
        <f>IFERROR(VLOOKUP(A129,'RNL - Lab 2'!$B$21:$Z$91,25,FALSE)," ")</f>
        <v/>
      </c>
    </row>
    <row r="130" spans="1:9" ht="60" x14ac:dyDescent="0.25">
      <c r="A130" s="38" t="str">
        <f t="shared" si="1"/>
        <v>L2-Porcentaje de casos de tuberculosis nuevos y recaída notificados, evaluados con un diagnóstico rápido recomendado por la OMS como la prueba diagnóstica inicial.</v>
      </c>
      <c r="B130" s="55" t="str">
        <f t="shared" si="2"/>
        <v>Porcentaje de casos de tuberculosis nuevos y recaída notificados, evaluados con un diagnóstico rápido recomendado por la OMS como la prueba diagnóstica inicial.</v>
      </c>
      <c r="C130" s="194" t="str">
        <f>IFERROR(VLOOKUP(A130,'RNL - Lab 2'!$B$21:$Z$91,19,FALSE)," ")</f>
        <v/>
      </c>
      <c r="D130" s="187" t="str">
        <f>IFERROR(VLOOKUP(A130,'RNL - Lab 2'!$B$21:$Z$91,20,FALSE)," ")</f>
        <v/>
      </c>
      <c r="E130" s="187" t="str">
        <f>IFERROR(VLOOKUP(A130,'RNL - Lab 2'!$B$21:$Z$91,21,FALSE)," ")</f>
        <v/>
      </c>
      <c r="F130" s="187" t="str">
        <f>IFERROR(VLOOKUP(A130,'RNL - Lab 2'!$B$21:$Z$91,22,FALSE)," ")</f>
        <v/>
      </c>
      <c r="G130" s="187" t="str">
        <f>IFERROR(VLOOKUP(A130,'RNL - Lab 2'!$B$21:$Z$91,23,FALSE)," ")</f>
        <v/>
      </c>
      <c r="H130" s="187" t="str">
        <f>IFERROR(VLOOKUP(A130,'RNL - Lab 2'!$B$21:$Z$91,24,FALSE)," ")</f>
        <v/>
      </c>
      <c r="I130" s="187" t="str">
        <f>IFERROR(VLOOKUP(A130,'RNL - Lab 2'!$B$21:$Z$91,25,FALSE)," ")</f>
        <v/>
      </c>
    </row>
    <row r="131" spans="1:9" ht="45" x14ac:dyDescent="0.25">
      <c r="A131" s="38" t="str">
        <f t="shared" si="1"/>
        <v>L2-Porcentaje de casos de tuberculosis notificados como nuevos y recaídas con confirmación bacteriológica.</v>
      </c>
      <c r="B131" s="55" t="str">
        <f t="shared" si="2"/>
        <v>Porcentaje de casos de tuberculosis notificados como nuevos y recaídas con confirmación bacteriológica.</v>
      </c>
      <c r="C131" s="194" t="str">
        <f>IFERROR(VLOOKUP(A131,'RNL - Lab 2'!$B$21:$Z$91,19,FALSE)," ")</f>
        <v/>
      </c>
      <c r="D131" s="187" t="str">
        <f>IFERROR(VLOOKUP(A131,'RNL - Lab 2'!$B$21:$Z$91,20,FALSE)," ")</f>
        <v/>
      </c>
      <c r="E131" s="187" t="str">
        <f>IFERROR(VLOOKUP(A131,'RNL - Lab 2'!$B$21:$Z$91,21,FALSE)," ")</f>
        <v/>
      </c>
      <c r="F131" s="187" t="str">
        <f>IFERROR(VLOOKUP(A131,'RNL - Lab 2'!$B$21:$Z$91,22,FALSE)," ")</f>
        <v/>
      </c>
      <c r="G131" s="187" t="str">
        <f>IFERROR(VLOOKUP(A131,'RNL - Lab 2'!$B$21:$Z$91,23,FALSE)," ")</f>
        <v/>
      </c>
      <c r="H131" s="187" t="str">
        <f>IFERROR(VLOOKUP(A131,'RNL - Lab 2'!$B$21:$Z$91,24,FALSE)," ")</f>
        <v/>
      </c>
      <c r="I131" s="187" t="str">
        <f>IFERROR(VLOOKUP(A131,'RNL - Lab 2'!$B$21:$Z$91,25,FALSE)," ")</f>
        <v/>
      </c>
    </row>
    <row r="132" spans="1:9" ht="45" x14ac:dyDescent="0.25">
      <c r="A132" s="38" t="str">
        <f t="shared" si="1"/>
        <v>L2-Porcentaje de casos notificados de TB confirmados bacteriológicamente con resultados de PSD para la rifampicina.</v>
      </c>
      <c r="B132" s="55" t="str">
        <f t="shared" si="2"/>
        <v>Porcentaje de casos notificados de TB confirmados bacteriológicamente con resultados de PSD para la rifampicina.</v>
      </c>
      <c r="C132" s="194" t="str">
        <f>IFERROR(VLOOKUP(A132,'RNL - Lab 2'!$B$21:$Z$91,19,FALSE)," ")</f>
        <v/>
      </c>
      <c r="D132" s="187" t="str">
        <f>IFERROR(VLOOKUP(A132,'RNL - Lab 2'!$B$21:$Z$91,20,FALSE)," ")</f>
        <v/>
      </c>
      <c r="E132" s="187" t="str">
        <f>IFERROR(VLOOKUP(A132,'RNL - Lab 2'!$B$21:$Z$91,21,FALSE)," ")</f>
        <v/>
      </c>
      <c r="F132" s="187" t="str">
        <f>IFERROR(VLOOKUP(A132,'RNL - Lab 2'!$B$21:$Z$91,22,FALSE)," ")</f>
        <v/>
      </c>
      <c r="G132" s="187" t="str">
        <f>IFERROR(VLOOKUP(A132,'RNL - Lab 2'!$B$21:$Z$91,23,FALSE)," ")</f>
        <v/>
      </c>
      <c r="H132" s="187" t="str">
        <f>IFERROR(VLOOKUP(A132,'RNL - Lab 2'!$B$21:$Z$91,24,FALSE)," ")</f>
        <v/>
      </c>
      <c r="I132" s="187" t="str">
        <f>IFERROR(VLOOKUP(A132,'RNL - Lab 2'!$B$21:$Z$91,25,FALSE)," ")</f>
        <v/>
      </c>
    </row>
    <row r="133" spans="1:9" ht="60" x14ac:dyDescent="0.25">
      <c r="A133" s="38" t="str">
        <f t="shared" si="1"/>
        <v>L2-Porcentaje de casos notificados de TB resistente a rifampicina con resultados de PSD para fluoroquinolonas y otras drogas orales de segunda línea.</v>
      </c>
      <c r="B133" s="55" t="str">
        <f>+B69</f>
        <v>Porcentaje de casos notificados de TB resistente a rifampicina con resultados de PSD para fluoroquinolonas y otras drogas orales de segunda línea.</v>
      </c>
      <c r="C133" s="194" t="str">
        <f>IFERROR(VLOOKUP(A133,'RNL - Lab 2'!$B$21:$Z$91,19,FALSE)," ")</f>
        <v/>
      </c>
      <c r="D133" s="187" t="str">
        <f>IFERROR(VLOOKUP(A133,'RNL - Lab 2'!$B$21:$Z$91,20,FALSE)," ")</f>
        <v/>
      </c>
      <c r="E133" s="187" t="str">
        <f>IFERROR(VLOOKUP(A133,'RNL - Lab 2'!$B$21:$Z$91,21,FALSE)," ")</f>
        <v/>
      </c>
      <c r="F133" s="187" t="str">
        <f>IFERROR(VLOOKUP(A133,'RNL - Lab 2'!$B$21:$Z$91,22,FALSE)," ")</f>
        <v/>
      </c>
      <c r="G133" s="187" t="str">
        <f>IFERROR(VLOOKUP(A133,'RNL - Lab 2'!$B$21:$Z$91,23,FALSE)," ")</f>
        <v/>
      </c>
      <c r="H133" s="187" t="str">
        <f>IFERROR(VLOOKUP(A133,'RNL - Lab 2'!$B$21:$Z$91,24,FALSE)," ")</f>
        <v/>
      </c>
      <c r="I133" s="187" t="str">
        <f>IFERROR(VLOOKUP(A133,'RNL - Lab 2'!$B$21:$Z$91,25,FALSE)," ")</f>
        <v/>
      </c>
    </row>
    <row r="134" spans="1:9" x14ac:dyDescent="0.25">
      <c r="A134" s="38" t="str">
        <f>"L3-"&amp;B134</f>
        <v>L3-BACILOSCOPIA</v>
      </c>
      <c r="B134" s="55" t="str">
        <f>+B6</f>
        <v>BACILOSCOPIA</v>
      </c>
      <c r="C134" s="194" t="str">
        <f>IFERROR(VLOOKUP(A134,'RNL - Lab 3'!$B$21:$Z$91,19,FALSE)," ")</f>
        <v xml:space="preserve"> </v>
      </c>
      <c r="D134" s="187" t="str">
        <f>IFERROR(VLOOKUP(A134,'RNL - Lab 3'!$B$21:$Z$91,20,FALSE)," ")</f>
        <v xml:space="preserve"> </v>
      </c>
      <c r="E134" s="187" t="str">
        <f>IFERROR(VLOOKUP(A134,'RNL - Lab 3'!$B$21:$Z$91,21,FALSE)," ")</f>
        <v xml:space="preserve"> </v>
      </c>
      <c r="F134" s="187" t="str">
        <f>IFERROR(VLOOKUP(A134,'RNL - Lab 3'!$B$21:$Z$91,22,FALSE)," ")</f>
        <v xml:space="preserve"> </v>
      </c>
      <c r="G134" s="187" t="str">
        <f>IFERROR(VLOOKUP(A134,'RNL - Lab 3'!$B$21:$Z$91,23,FALSE)," ")</f>
        <v xml:space="preserve"> </v>
      </c>
      <c r="H134" s="187" t="str">
        <f>IFERROR(VLOOKUP(A134,'RNL - Lab 3'!$B$21:$Z$91,24,FALSE)," ")</f>
        <v xml:space="preserve"> </v>
      </c>
      <c r="I134" s="187" t="str">
        <f>IFERROR(VLOOKUP(A134,'RNL - Lab 3'!$B$21:$Z$91,25,FALSE)," ")</f>
        <v xml:space="preserve"> </v>
      </c>
    </row>
    <row r="135" spans="1:9" x14ac:dyDescent="0.25">
      <c r="A135" s="38" t="str">
        <f t="shared" ref="A135:A197" si="3">"L3-"&amp;B135</f>
        <v>L3-Número de baciloscopias realizadas</v>
      </c>
      <c r="B135" s="55" t="str">
        <f t="shared" ref="B135:B197" si="4">+B7</f>
        <v>Número de baciloscopias realizadas</v>
      </c>
      <c r="C135" s="194" t="str">
        <f>IFERROR(VLOOKUP(A135,'RNL - Lab 3'!$B$21:$Z$91,19,FALSE)," ")</f>
        <v/>
      </c>
      <c r="D135" s="187" t="str">
        <f>IFERROR(VLOOKUP(A135,'RNL - Lab 3'!$B$21:$Z$91,20,FALSE)," ")</f>
        <v/>
      </c>
      <c r="E135" s="187" t="str">
        <f>IFERROR(VLOOKUP(A135,'RNL - Lab 3'!$B$21:$Z$91,21,FALSE)," ")</f>
        <v/>
      </c>
      <c r="F135" s="187" t="str">
        <f>IFERROR(VLOOKUP(A135,'RNL - Lab 3'!$B$21:$Z$91,22,FALSE)," ")</f>
        <v/>
      </c>
      <c r="G135" s="187" t="str">
        <f>IFERROR(VLOOKUP(A135,'RNL - Lab 3'!$B$21:$Z$91,23,FALSE)," ")</f>
        <v/>
      </c>
      <c r="H135" s="187" t="str">
        <f>IFERROR(VLOOKUP(A135,'RNL - Lab 3'!$B$21:$Z$91,24,FALSE)," ")</f>
        <v/>
      </c>
      <c r="I135" s="187" t="str">
        <f>IFERROR(VLOOKUP(A135,'RNL - Lab 3'!$B$21:$Z$91,25,FALSE)," ")</f>
        <v/>
      </c>
    </row>
    <row r="136" spans="1:9" ht="30" x14ac:dyDescent="0.25">
      <c r="A136" s="38" t="str">
        <f t="shared" si="3"/>
        <v>L3-Porcentaje de baciloscopias de diagnóstico positivas</v>
      </c>
      <c r="B136" s="55" t="str">
        <f t="shared" si="4"/>
        <v>Porcentaje de baciloscopias de diagnóstico positivas</v>
      </c>
      <c r="C136" s="194" t="str">
        <f>IFERROR(VLOOKUP(A136,'RNL - Lab 3'!$B$21:$Z$91,19,FALSE)," ")</f>
        <v/>
      </c>
      <c r="D136" s="187" t="str">
        <f>IFERROR(VLOOKUP(A136,'RNL - Lab 3'!$B$21:$Z$91,20,FALSE)," ")</f>
        <v/>
      </c>
      <c r="E136" s="187" t="str">
        <f>IFERROR(VLOOKUP(A136,'RNL - Lab 3'!$B$21:$Z$91,21,FALSE)," ")</f>
        <v/>
      </c>
      <c r="F136" s="187" t="str">
        <f>IFERROR(VLOOKUP(A136,'RNL - Lab 3'!$B$21:$Z$91,22,FALSE)," ")</f>
        <v/>
      </c>
      <c r="G136" s="187" t="str">
        <f>IFERROR(VLOOKUP(A136,'RNL - Lab 3'!$B$21:$Z$91,23,FALSE)," ")</f>
        <v/>
      </c>
      <c r="H136" s="187" t="str">
        <f>IFERROR(VLOOKUP(A136,'RNL - Lab 3'!$B$21:$Z$91,24,FALSE)," ")</f>
        <v/>
      </c>
      <c r="I136" s="187" t="str">
        <f>IFERROR(VLOOKUP(A136,'RNL - Lab 3'!$B$21:$Z$91,25,FALSE)," ")</f>
        <v/>
      </c>
    </row>
    <row r="137" spans="1:9" ht="45" x14ac:dyDescent="0.25">
      <c r="A137" s="38" t="str">
        <f t="shared" si="3"/>
        <v xml:space="preserve">L3-Porcentaje de baciloscopias de control de tratamiento positiva
</v>
      </c>
      <c r="B137" s="55" t="str">
        <f t="shared" si="4"/>
        <v xml:space="preserve">Porcentaje de baciloscopias de control de tratamiento positiva
</v>
      </c>
      <c r="C137" s="194" t="str">
        <f>IFERROR(VLOOKUP(A137,'RNL - Lab 3'!$B$21:$Z$91,19,FALSE)," ")</f>
        <v/>
      </c>
      <c r="D137" s="187" t="str">
        <f>IFERROR(VLOOKUP(A137,'RNL - Lab 3'!$B$21:$Z$91,20,FALSE)," ")</f>
        <v/>
      </c>
      <c r="E137" s="187" t="str">
        <f>IFERROR(VLOOKUP(A137,'RNL - Lab 3'!$B$21:$Z$91,21,FALSE)," ")</f>
        <v/>
      </c>
      <c r="F137" s="187" t="str">
        <f>IFERROR(VLOOKUP(A137,'RNL - Lab 3'!$B$21:$Z$91,22,FALSE)," ")</f>
        <v/>
      </c>
      <c r="G137" s="187" t="str">
        <f>IFERROR(VLOOKUP(A137,'RNL - Lab 3'!$B$21:$Z$91,23,FALSE)," ")</f>
        <v/>
      </c>
      <c r="H137" s="187" t="str">
        <f>IFERROR(VLOOKUP(A137,'RNL - Lab 3'!$B$21:$Z$91,24,FALSE)," ")</f>
        <v/>
      </c>
      <c r="I137" s="187" t="str">
        <f>IFERROR(VLOOKUP(A137,'RNL - Lab 3'!$B$21:$Z$91,25,FALSE)," ")</f>
        <v/>
      </c>
    </row>
    <row r="138" spans="1:9" ht="45" x14ac:dyDescent="0.25">
      <c r="A138" s="38" t="str">
        <f t="shared" si="3"/>
        <v xml:space="preserve">L3-Porcentaje de casos presuntivos examinados con baciloscopia
</v>
      </c>
      <c r="B138" s="55" t="str">
        <f t="shared" si="4"/>
        <v xml:space="preserve">Porcentaje de casos presuntivos examinados con baciloscopia
</v>
      </c>
      <c r="C138" s="194" t="str">
        <f>IFERROR(VLOOKUP(A138,'RNL - Lab 3'!$B$21:$Z$91,19,FALSE)," ")</f>
        <v/>
      </c>
      <c r="D138" s="187" t="str">
        <f>IFERROR(VLOOKUP(A138,'RNL - Lab 3'!$B$21:$Z$91,20,FALSE)," ")</f>
        <v/>
      </c>
      <c r="E138" s="187" t="str">
        <f>IFERROR(VLOOKUP(A138,'RNL - Lab 3'!$B$21:$Z$91,21,FALSE)," ")</f>
        <v/>
      </c>
      <c r="F138" s="187" t="str">
        <f>IFERROR(VLOOKUP(A138,'RNL - Lab 3'!$B$21:$Z$91,22,FALSE)," ")</f>
        <v/>
      </c>
      <c r="G138" s="187" t="str">
        <f>IFERROR(VLOOKUP(A138,'RNL - Lab 3'!$B$21:$Z$91,23,FALSE)," ")</f>
        <v/>
      </c>
      <c r="H138" s="187" t="str">
        <f>IFERROR(VLOOKUP(A138,'RNL - Lab 3'!$B$21:$Z$91,24,FALSE)," ")</f>
        <v/>
      </c>
      <c r="I138" s="187" t="str">
        <f>IFERROR(VLOOKUP(A138,'RNL - Lab 3'!$B$21:$Z$91,25,FALSE)," ")</f>
        <v/>
      </c>
    </row>
    <row r="139" spans="1:9" ht="45" x14ac:dyDescent="0.25">
      <c r="A139" s="38" t="str">
        <f t="shared" si="3"/>
        <v xml:space="preserve">L3-Porcentaje de casos diagnosticados por baciloscopia entre los casos presuntivos
</v>
      </c>
      <c r="B139" s="55" t="str">
        <f t="shared" si="4"/>
        <v xml:space="preserve">Porcentaje de casos diagnosticados por baciloscopia entre los casos presuntivos
</v>
      </c>
      <c r="C139" s="194" t="str">
        <f>IFERROR(VLOOKUP(A139,'RNL - Lab 3'!$B$21:$Z$91,19,FALSE)," ")</f>
        <v/>
      </c>
      <c r="D139" s="187" t="str">
        <f>IFERROR(VLOOKUP(A139,'RNL - Lab 3'!$B$21:$Z$91,20,FALSE)," ")</f>
        <v/>
      </c>
      <c r="E139" s="187" t="str">
        <f>IFERROR(VLOOKUP(A139,'RNL - Lab 3'!$B$21:$Z$91,21,FALSE)," ")</f>
        <v/>
      </c>
      <c r="F139" s="187" t="str">
        <f>IFERROR(VLOOKUP(A139,'RNL - Lab 3'!$B$21:$Z$91,22,FALSE)," ")</f>
        <v/>
      </c>
      <c r="G139" s="187" t="str">
        <f>IFERROR(VLOOKUP(A139,'RNL - Lab 3'!$B$21:$Z$91,23,FALSE)," ")</f>
        <v/>
      </c>
      <c r="H139" s="187" t="str">
        <f>IFERROR(VLOOKUP(A139,'RNL - Lab 3'!$B$21:$Z$91,24,FALSE)," ")</f>
        <v/>
      </c>
      <c r="I139" s="187" t="str">
        <f>IFERROR(VLOOKUP(A139,'RNL - Lab 3'!$B$21:$Z$91,25,FALSE)," ")</f>
        <v/>
      </c>
    </row>
    <row r="140" spans="1:9" ht="30" x14ac:dyDescent="0.25">
      <c r="A140" s="38" t="str">
        <f t="shared" si="3"/>
        <v>L3-Proporción de muestras deficientes entre las baciloscopias de diagnóstico</v>
      </c>
      <c r="B140" s="55" t="str">
        <f t="shared" si="4"/>
        <v>Proporción de muestras deficientes entre las baciloscopias de diagnóstico</v>
      </c>
      <c r="C140" s="194" t="str">
        <f>IFERROR(VLOOKUP(A140,'RNL - Lab 3'!$B$21:$Z$91,19,FALSE)," ")</f>
        <v/>
      </c>
      <c r="D140" s="187" t="str">
        <f>IFERROR(VLOOKUP(A140,'RNL - Lab 3'!$B$21:$Z$91,20,FALSE)," ")</f>
        <v/>
      </c>
      <c r="E140" s="187" t="str">
        <f>IFERROR(VLOOKUP(A140,'RNL - Lab 3'!$B$21:$Z$91,21,FALSE)," ")</f>
        <v/>
      </c>
      <c r="F140" s="187" t="str">
        <f>IFERROR(VLOOKUP(A140,'RNL - Lab 3'!$B$21:$Z$91,22,FALSE)," ")</f>
        <v/>
      </c>
      <c r="G140" s="187" t="str">
        <f>IFERROR(VLOOKUP(A140,'RNL - Lab 3'!$B$21:$Z$91,23,FALSE)," ")</f>
        <v/>
      </c>
      <c r="H140" s="187" t="str">
        <f>IFERROR(VLOOKUP(A140,'RNL - Lab 3'!$B$21:$Z$91,24,FALSE)," ")</f>
        <v/>
      </c>
      <c r="I140" s="187" t="str">
        <f>IFERROR(VLOOKUP(A140,'RNL - Lab 3'!$B$21:$Z$91,25,FALSE)," ")</f>
        <v/>
      </c>
    </row>
    <row r="141" spans="1:9" x14ac:dyDescent="0.25">
      <c r="A141" s="38" t="str">
        <f t="shared" si="3"/>
        <v>L3-Carga de trabajo</v>
      </c>
      <c r="B141" s="55" t="str">
        <f t="shared" si="4"/>
        <v>Carga de trabajo</v>
      </c>
      <c r="C141" s="194" t="str">
        <f>IFERROR(VLOOKUP(A141,'RNL - Lab 3'!$B$21:$Z$91,19,FALSE)," ")</f>
        <v/>
      </c>
      <c r="D141" s="187" t="str">
        <f>IFERROR(VLOOKUP(A141,'RNL - Lab 3'!$B$21:$Z$91,20,FALSE)," ")</f>
        <v/>
      </c>
      <c r="E141" s="187" t="str">
        <f>IFERROR(VLOOKUP(A141,'RNL - Lab 3'!$B$21:$Z$91,21,FALSE)," ")</f>
        <v/>
      </c>
      <c r="F141" s="187" t="str">
        <f>IFERROR(VLOOKUP(A141,'RNL - Lab 3'!$B$21:$Z$91,22,FALSE)," ")</f>
        <v/>
      </c>
      <c r="G141" s="187" t="str">
        <f>IFERROR(VLOOKUP(A141,'RNL - Lab 3'!$B$21:$Z$91,23,FALSE)," ")</f>
        <v/>
      </c>
      <c r="H141" s="187" t="str">
        <f>IFERROR(VLOOKUP(A141,'RNL - Lab 3'!$B$21:$Z$91,24,FALSE)," ")</f>
        <v/>
      </c>
      <c r="I141" s="187" t="str">
        <f>IFERROR(VLOOKUP(A141,'RNL - Lab 3'!$B$21:$Z$91,25,FALSE)," ")</f>
        <v/>
      </c>
    </row>
    <row r="142" spans="1:9" ht="45" x14ac:dyDescent="0.25">
      <c r="A142" s="38" t="str">
        <f t="shared" si="3"/>
        <v>L3-Porcentaje de baciloscopias de diagnóstico positivas de bajo grado (positiva de + y BAAR contables)</v>
      </c>
      <c r="B142" s="55" t="str">
        <f t="shared" si="4"/>
        <v>Porcentaje de baciloscopias de diagnóstico positivas de bajo grado (positiva de + y BAAR contables)</v>
      </c>
      <c r="C142" s="194" t="str">
        <f>IFERROR(VLOOKUP(A142,'RNL - Lab 3'!$B$21:$Z$91,19,FALSE)," ")</f>
        <v/>
      </c>
      <c r="D142" s="187" t="str">
        <f>IFERROR(VLOOKUP(A142,'RNL - Lab 3'!$B$21:$Z$91,20,FALSE)," ")</f>
        <v/>
      </c>
      <c r="E142" s="187" t="str">
        <f>IFERROR(VLOOKUP(A142,'RNL - Lab 3'!$B$21:$Z$91,21,FALSE)," ")</f>
        <v/>
      </c>
      <c r="F142" s="187" t="str">
        <f>IFERROR(VLOOKUP(A142,'RNL - Lab 3'!$B$21:$Z$91,22,FALSE)," ")</f>
        <v/>
      </c>
      <c r="G142" s="187" t="str">
        <f>IFERROR(VLOOKUP(A142,'RNL - Lab 3'!$B$21:$Z$91,23,FALSE)," ")</f>
        <v/>
      </c>
      <c r="H142" s="187" t="str">
        <f>IFERROR(VLOOKUP(A142,'RNL - Lab 3'!$B$21:$Z$91,24,FALSE)," ")</f>
        <v/>
      </c>
      <c r="I142" s="187" t="str">
        <f>IFERROR(VLOOKUP(A142,'RNL - Lab 3'!$B$21:$Z$91,25,FALSE)," ")</f>
        <v/>
      </c>
    </row>
    <row r="143" spans="1:9" ht="30" x14ac:dyDescent="0.25">
      <c r="A143" s="38" t="str">
        <f t="shared" si="3"/>
        <v>L3-Tiempo de respuesta del laboratorio en el informe del resultado de la baciloscopia</v>
      </c>
      <c r="B143" s="55" t="str">
        <f t="shared" si="4"/>
        <v>Tiempo de respuesta del laboratorio en el informe del resultado de la baciloscopia</v>
      </c>
      <c r="C143" s="194" t="str">
        <f>IFERROR(VLOOKUP(A143,'RNL - Lab 3'!$B$21:$Z$91,19,FALSE)," ")</f>
        <v/>
      </c>
      <c r="D143" s="187" t="str">
        <f>IFERROR(VLOOKUP(A143,'RNL - Lab 3'!$B$21:$Z$91,20,FALSE)," ")</f>
        <v/>
      </c>
      <c r="E143" s="187" t="str">
        <f>IFERROR(VLOOKUP(A143,'RNL - Lab 3'!$B$21:$Z$91,21,FALSE)," ")</f>
        <v/>
      </c>
      <c r="F143" s="187" t="str">
        <f>IFERROR(VLOOKUP(A143,'RNL - Lab 3'!$B$21:$Z$91,22,FALSE)," ")</f>
        <v/>
      </c>
      <c r="G143" s="187" t="str">
        <f>IFERROR(VLOOKUP(A143,'RNL - Lab 3'!$B$21:$Z$91,23,FALSE)," ")</f>
        <v/>
      </c>
      <c r="H143" s="187" t="str">
        <f>IFERROR(VLOOKUP(A143,'RNL - Lab 3'!$B$21:$Z$91,24,FALSE)," ")</f>
        <v/>
      </c>
      <c r="I143" s="187" t="str">
        <f>IFERROR(VLOOKUP(A143,'RNL - Lab 3'!$B$21:$Z$91,25,FALSE)," ")</f>
        <v/>
      </c>
    </row>
    <row r="144" spans="1:9" x14ac:dyDescent="0.25">
      <c r="A144" s="38" t="str">
        <f t="shared" si="3"/>
        <v>L3-</v>
      </c>
      <c r="B144" s="55" t="str">
        <f t="shared" si="4"/>
        <v/>
      </c>
      <c r="C144" s="194" t="str">
        <f>IFERROR(VLOOKUP(A144,'RNL - Lab 3'!$B$21:$Z$91,19,FALSE)," ")</f>
        <v/>
      </c>
      <c r="D144" s="187" t="str">
        <f>IFERROR(VLOOKUP(A144,'RNL - Lab 3'!$B$21:$Z$91,20,FALSE)," ")</f>
        <v/>
      </c>
      <c r="E144" s="187" t="str">
        <f>IFERROR(VLOOKUP(A144,'RNL - Lab 3'!$B$21:$Z$91,21,FALSE)," ")</f>
        <v/>
      </c>
      <c r="F144" s="187" t="str">
        <f>IFERROR(VLOOKUP(A144,'RNL - Lab 3'!$B$21:$Z$91,22,FALSE)," ")</f>
        <v/>
      </c>
      <c r="G144" s="187" t="str">
        <f>IFERROR(VLOOKUP(A144,'RNL - Lab 3'!$B$21:$Z$91,23,FALSE)," ")</f>
        <v/>
      </c>
      <c r="H144" s="187" t="str">
        <f>IFERROR(VLOOKUP(A144,'RNL - Lab 3'!$B$21:$Z$91,24,FALSE)," ")</f>
        <v/>
      </c>
      <c r="I144" s="187" t="str">
        <f>IFERROR(VLOOKUP(A144,'RNL - Lab 3'!$B$21:$Z$91,25,FALSE)," ")</f>
        <v/>
      </c>
    </row>
    <row r="145" spans="1:9" x14ac:dyDescent="0.25">
      <c r="A145" s="38" t="str">
        <f t="shared" si="3"/>
        <v>L3-</v>
      </c>
      <c r="B145" s="55" t="str">
        <f t="shared" si="4"/>
        <v/>
      </c>
      <c r="C145" s="194" t="str">
        <f>IFERROR(VLOOKUP(A145,'RNL - Lab 3'!$B$21:$Z$91,19,FALSE)," ")</f>
        <v/>
      </c>
      <c r="D145" s="187" t="str">
        <f>IFERROR(VLOOKUP(A145,'RNL - Lab 3'!$B$21:$Z$91,20,FALSE)," ")</f>
        <v/>
      </c>
      <c r="E145" s="187" t="str">
        <f>IFERROR(VLOOKUP(A145,'RNL - Lab 3'!$B$21:$Z$91,21,FALSE)," ")</f>
        <v/>
      </c>
      <c r="F145" s="187" t="str">
        <f>IFERROR(VLOOKUP(A145,'RNL - Lab 3'!$B$21:$Z$91,22,FALSE)," ")</f>
        <v/>
      </c>
      <c r="G145" s="187" t="str">
        <f>IFERROR(VLOOKUP(A145,'RNL - Lab 3'!$B$21:$Z$91,23,FALSE)," ")</f>
        <v/>
      </c>
      <c r="H145" s="187" t="str">
        <f>IFERROR(VLOOKUP(A145,'RNL - Lab 3'!$B$21:$Z$91,24,FALSE)," ")</f>
        <v/>
      </c>
      <c r="I145" s="187" t="str">
        <f>IFERROR(VLOOKUP(A145,'RNL - Lab 3'!$B$21:$Z$91,25,FALSE)," ")</f>
        <v/>
      </c>
    </row>
    <row r="146" spans="1:9" x14ac:dyDescent="0.25">
      <c r="A146" s="38" t="str">
        <f t="shared" si="3"/>
        <v>L3-</v>
      </c>
      <c r="B146" s="55" t="str">
        <f t="shared" si="4"/>
        <v/>
      </c>
      <c r="C146" s="194" t="str">
        <f>IFERROR(VLOOKUP(A146,'RNL - Lab 3'!$B$21:$Z$91,19,FALSE)," ")</f>
        <v/>
      </c>
      <c r="D146" s="187" t="str">
        <f>IFERROR(VLOOKUP(A146,'RNL - Lab 3'!$B$21:$Z$91,20,FALSE)," ")</f>
        <v/>
      </c>
      <c r="E146" s="187" t="str">
        <f>IFERROR(VLOOKUP(A146,'RNL - Lab 3'!$B$21:$Z$91,21,FALSE)," ")</f>
        <v/>
      </c>
      <c r="F146" s="187" t="str">
        <f>IFERROR(VLOOKUP(A146,'RNL - Lab 3'!$B$21:$Z$91,22,FALSE)," ")</f>
        <v/>
      </c>
      <c r="G146" s="187" t="str">
        <f>IFERROR(VLOOKUP(A146,'RNL - Lab 3'!$B$21:$Z$91,23,FALSE)," ")</f>
        <v/>
      </c>
      <c r="H146" s="187" t="str">
        <f>IFERROR(VLOOKUP(A146,'RNL - Lab 3'!$B$21:$Z$91,24,FALSE)," ")</f>
        <v/>
      </c>
      <c r="I146" s="187" t="str">
        <f>IFERROR(VLOOKUP(A146,'RNL - Lab 3'!$B$21:$Z$91,25,FALSE)," ")</f>
        <v/>
      </c>
    </row>
    <row r="147" spans="1:9" x14ac:dyDescent="0.25">
      <c r="A147" s="38" t="str">
        <f t="shared" si="3"/>
        <v>L3-</v>
      </c>
      <c r="B147" s="55" t="str">
        <f t="shared" si="4"/>
        <v/>
      </c>
      <c r="C147" s="194" t="str">
        <f>IFERROR(VLOOKUP(A147,'RNL - Lab 3'!$B$21:$Z$91,19,FALSE)," ")</f>
        <v/>
      </c>
      <c r="D147" s="187" t="str">
        <f>IFERROR(VLOOKUP(A147,'RNL - Lab 3'!$B$21:$Z$91,20,FALSE)," ")</f>
        <v/>
      </c>
      <c r="E147" s="187" t="str">
        <f>IFERROR(VLOOKUP(A147,'RNL - Lab 3'!$B$21:$Z$91,21,FALSE)," ")</f>
        <v/>
      </c>
      <c r="F147" s="187" t="str">
        <f>IFERROR(VLOOKUP(A147,'RNL - Lab 3'!$B$21:$Z$91,22,FALSE)," ")</f>
        <v/>
      </c>
      <c r="G147" s="187" t="str">
        <f>IFERROR(VLOOKUP(A147,'RNL - Lab 3'!$B$21:$Z$91,23,FALSE)," ")</f>
        <v/>
      </c>
      <c r="H147" s="187" t="str">
        <f>IFERROR(VLOOKUP(A147,'RNL - Lab 3'!$B$21:$Z$91,24,FALSE)," ")</f>
        <v/>
      </c>
      <c r="I147" s="187" t="str">
        <f>IFERROR(VLOOKUP(A147,'RNL - Lab 3'!$B$21:$Z$91,25,FALSE)," ")</f>
        <v/>
      </c>
    </row>
    <row r="148" spans="1:9" ht="30" x14ac:dyDescent="0.25">
      <c r="A148" s="38" t="str">
        <f t="shared" si="3"/>
        <v>L3-PRUEBAS MOLECULARES 
(GeneXpert y LPA)</v>
      </c>
      <c r="B148" s="55" t="str">
        <f t="shared" si="4"/>
        <v>PRUEBAS MOLECULARES 
(GeneXpert y LPA)</v>
      </c>
      <c r="C148" s="194" t="str">
        <f>IFERROR(VLOOKUP(A148,'RNL - Lab 3'!$B$21:$Z$91,19,FALSE)," ")</f>
        <v/>
      </c>
      <c r="D148" s="187" t="str">
        <f>IFERROR(VLOOKUP(A148,'RNL - Lab 3'!$B$21:$Z$91,20,FALSE)," ")</f>
        <v/>
      </c>
      <c r="E148" s="187" t="str">
        <f>IFERROR(VLOOKUP(A148,'RNL - Lab 3'!$B$21:$Z$91,21,FALSE)," ")</f>
        <v/>
      </c>
      <c r="F148" s="187" t="str">
        <f>IFERROR(VLOOKUP(A148,'RNL - Lab 3'!$B$21:$Z$91,22,FALSE)," ")</f>
        <v/>
      </c>
      <c r="G148" s="187" t="str">
        <f>IFERROR(VLOOKUP(A148,'RNL - Lab 3'!$B$21:$Z$91,23,FALSE)," ")</f>
        <v/>
      </c>
      <c r="H148" s="187" t="str">
        <f>IFERROR(VLOOKUP(A148,'RNL - Lab 3'!$B$21:$Z$91,24,FALSE)," ")</f>
        <v/>
      </c>
      <c r="I148" s="187" t="str">
        <f>IFERROR(VLOOKUP(A148,'RNL - Lab 3'!$B$21:$Z$91,25,FALSE)," ")</f>
        <v/>
      </c>
    </row>
    <row r="149" spans="1:9" x14ac:dyDescent="0.25">
      <c r="A149" s="38" t="str">
        <f t="shared" si="3"/>
        <v>L3-Número de pruebas rápidas realizadas</v>
      </c>
      <c r="B149" s="55" t="str">
        <f t="shared" si="4"/>
        <v>Número de pruebas rápidas realizadas</v>
      </c>
      <c r="C149" s="194" t="str">
        <f>IFERROR(VLOOKUP(A149,'RNL - Lab 3'!$B$21:$Z$91,19,FALSE)," ")</f>
        <v/>
      </c>
      <c r="D149" s="187" t="str">
        <f>IFERROR(VLOOKUP(A149,'RNL - Lab 3'!$B$21:$Z$91,20,FALSE)," ")</f>
        <v/>
      </c>
      <c r="E149" s="187" t="str">
        <f>IFERROR(VLOOKUP(A149,'RNL - Lab 3'!$B$21:$Z$91,21,FALSE)," ")</f>
        <v/>
      </c>
      <c r="F149" s="187" t="str">
        <f>IFERROR(VLOOKUP(A149,'RNL - Lab 3'!$B$21:$Z$91,22,FALSE)," ")</f>
        <v/>
      </c>
      <c r="G149" s="187" t="str">
        <f>IFERROR(VLOOKUP(A149,'RNL - Lab 3'!$B$21:$Z$91,23,FALSE)," ")</f>
        <v/>
      </c>
      <c r="H149" s="187" t="str">
        <f>IFERROR(VLOOKUP(A149,'RNL - Lab 3'!$B$21:$Z$91,24,FALSE)," ")</f>
        <v/>
      </c>
      <c r="I149" s="187" t="str">
        <f>IFERROR(VLOOKUP(A149,'RNL - Lab 3'!$B$21:$Z$91,25,FALSE)," ")</f>
        <v/>
      </c>
    </row>
    <row r="150" spans="1:9" ht="30" x14ac:dyDescent="0.25">
      <c r="A150" s="38" t="str">
        <f t="shared" si="3"/>
        <v>L3-Proporción de M. tuberculosis detectado sensible a fármacos R, H o HyR</v>
      </c>
      <c r="B150" s="55" t="str">
        <f t="shared" si="4"/>
        <v>Proporción de M. tuberculosis detectado sensible a fármacos R, H o HyR</v>
      </c>
      <c r="C150" s="194" t="str">
        <f>IFERROR(VLOOKUP(A150,'RNL - Lab 3'!$B$21:$Z$91,19,FALSE)," ")</f>
        <v/>
      </c>
      <c r="D150" s="187" t="str">
        <f>IFERROR(VLOOKUP(A150,'RNL - Lab 3'!$B$21:$Z$91,20,FALSE)," ")</f>
        <v/>
      </c>
      <c r="E150" s="187" t="str">
        <f>IFERROR(VLOOKUP(A150,'RNL - Lab 3'!$B$21:$Z$91,21,FALSE)," ")</f>
        <v/>
      </c>
      <c r="F150" s="187" t="str">
        <f>IFERROR(VLOOKUP(A150,'RNL - Lab 3'!$B$21:$Z$91,22,FALSE)," ")</f>
        <v/>
      </c>
      <c r="G150" s="187" t="str">
        <f>IFERROR(VLOOKUP(A150,'RNL - Lab 3'!$B$21:$Z$91,23,FALSE)," ")</f>
        <v/>
      </c>
      <c r="H150" s="187" t="str">
        <f>IFERROR(VLOOKUP(A150,'RNL - Lab 3'!$B$21:$Z$91,24,FALSE)," ")</f>
        <v/>
      </c>
      <c r="I150" s="187" t="str">
        <f>IFERROR(VLOOKUP(A150,'RNL - Lab 3'!$B$21:$Z$91,25,FALSE)," ")</f>
        <v/>
      </c>
    </row>
    <row r="151" spans="1:9" ht="30" x14ac:dyDescent="0.25">
      <c r="A151" s="38" t="str">
        <f t="shared" si="3"/>
        <v>L3-Proporción de M. tuberculosis detectado resistente a R</v>
      </c>
      <c r="B151" s="55" t="str">
        <f t="shared" si="4"/>
        <v>Proporción de M. tuberculosis detectado resistente a R</v>
      </c>
      <c r="C151" s="194" t="str">
        <f>IFERROR(VLOOKUP(A151,'RNL - Lab 3'!$B$21:$Z$91,19,FALSE)," ")</f>
        <v/>
      </c>
      <c r="D151" s="187" t="str">
        <f>IFERROR(VLOOKUP(A151,'RNL - Lab 3'!$B$21:$Z$91,20,FALSE)," ")</f>
        <v/>
      </c>
      <c r="E151" s="187" t="str">
        <f>IFERROR(VLOOKUP(A151,'RNL - Lab 3'!$B$21:$Z$91,21,FALSE)," ")</f>
        <v/>
      </c>
      <c r="F151" s="187" t="str">
        <f>IFERROR(VLOOKUP(A151,'RNL - Lab 3'!$B$21:$Z$91,22,FALSE)," ")</f>
        <v/>
      </c>
      <c r="G151" s="187" t="str">
        <f>IFERROR(VLOOKUP(A151,'RNL - Lab 3'!$B$21:$Z$91,23,FALSE)," ")</f>
        <v/>
      </c>
      <c r="H151" s="187" t="str">
        <f>IFERROR(VLOOKUP(A151,'RNL - Lab 3'!$B$21:$Z$91,24,FALSE)," ")</f>
        <v/>
      </c>
      <c r="I151" s="187" t="str">
        <f>IFERROR(VLOOKUP(A151,'RNL - Lab 3'!$B$21:$Z$91,25,FALSE)," ")</f>
        <v/>
      </c>
    </row>
    <row r="152" spans="1:9" ht="30" x14ac:dyDescent="0.25">
      <c r="A152" s="38" t="str">
        <f t="shared" si="3"/>
        <v>L3-Proporción de M. tuberculosis detectado resistente a H</v>
      </c>
      <c r="B152" s="55" t="str">
        <f t="shared" si="4"/>
        <v>Proporción de M. tuberculosis detectado resistente a H</v>
      </c>
      <c r="C152" s="194" t="str">
        <f>IFERROR(VLOOKUP(A152,'RNL - Lab 3'!$B$21:$Z$91,19,FALSE)," ")</f>
        <v/>
      </c>
      <c r="D152" s="187" t="str">
        <f>IFERROR(VLOOKUP(A152,'RNL - Lab 3'!$B$21:$Z$91,20,FALSE)," ")</f>
        <v/>
      </c>
      <c r="E152" s="187" t="str">
        <f>IFERROR(VLOOKUP(A152,'RNL - Lab 3'!$B$21:$Z$91,21,FALSE)," ")</f>
        <v/>
      </c>
      <c r="F152" s="187" t="str">
        <f>IFERROR(VLOOKUP(A152,'RNL - Lab 3'!$B$21:$Z$91,22,FALSE)," ")</f>
        <v/>
      </c>
      <c r="G152" s="187" t="str">
        <f>IFERROR(VLOOKUP(A152,'RNL - Lab 3'!$B$21:$Z$91,23,FALSE)," ")</f>
        <v/>
      </c>
      <c r="H152" s="187" t="str">
        <f>IFERROR(VLOOKUP(A152,'RNL - Lab 3'!$B$21:$Z$91,24,FALSE)," ")</f>
        <v/>
      </c>
      <c r="I152" s="187" t="str">
        <f>IFERROR(VLOOKUP(A152,'RNL - Lab 3'!$B$21:$Z$91,25,FALSE)," ")</f>
        <v/>
      </c>
    </row>
    <row r="153" spans="1:9" ht="45" x14ac:dyDescent="0.25">
      <c r="A153" s="38" t="str">
        <f t="shared" si="3"/>
        <v xml:space="preserve">L3-Proporción de M. tuberculosis detectado resistente a HyR
</v>
      </c>
      <c r="B153" s="55" t="str">
        <f t="shared" si="4"/>
        <v xml:space="preserve">Proporción de M. tuberculosis detectado resistente a HyR
</v>
      </c>
      <c r="C153" s="194" t="str">
        <f>IFERROR(VLOOKUP(A153,'RNL - Lab 3'!$B$21:$Z$91,19,FALSE)," ")</f>
        <v/>
      </c>
      <c r="D153" s="187" t="str">
        <f>IFERROR(VLOOKUP(A153,'RNL - Lab 3'!$B$21:$Z$91,20,FALSE)," ")</f>
        <v/>
      </c>
      <c r="E153" s="187" t="str">
        <f>IFERROR(VLOOKUP(A153,'RNL - Lab 3'!$B$21:$Z$91,21,FALSE)," ")</f>
        <v/>
      </c>
      <c r="F153" s="187" t="str">
        <f>IFERROR(VLOOKUP(A153,'RNL - Lab 3'!$B$21:$Z$91,22,FALSE)," ")</f>
        <v/>
      </c>
      <c r="G153" s="187" t="str">
        <f>IFERROR(VLOOKUP(A153,'RNL - Lab 3'!$B$21:$Z$91,23,FALSE)," ")</f>
        <v/>
      </c>
      <c r="H153" s="187" t="str">
        <f>IFERROR(VLOOKUP(A153,'RNL - Lab 3'!$B$21:$Z$91,24,FALSE)," ")</f>
        <v/>
      </c>
      <c r="I153" s="187" t="str">
        <f>IFERROR(VLOOKUP(A153,'RNL - Lab 3'!$B$21:$Z$91,25,FALSE)," ")</f>
        <v/>
      </c>
    </row>
    <row r="154" spans="1:9" ht="45" x14ac:dyDescent="0.25">
      <c r="A154" s="38" t="str">
        <f t="shared" si="3"/>
        <v xml:space="preserve">L3-Proporción de M. tuberculosis detectado con resistencia a fármacos indeterminada
</v>
      </c>
      <c r="B154" s="55" t="str">
        <f t="shared" si="4"/>
        <v xml:space="preserve">Proporción de M. tuberculosis detectado con resistencia a fármacos indeterminada
</v>
      </c>
      <c r="C154" s="194" t="str">
        <f>IFERROR(VLOOKUP(A154,'RNL - Lab 3'!$B$21:$Z$91,19,FALSE)," ")</f>
        <v/>
      </c>
      <c r="D154" s="187" t="str">
        <f>IFERROR(VLOOKUP(A154,'RNL - Lab 3'!$B$21:$Z$91,20,FALSE)," ")</f>
        <v/>
      </c>
      <c r="E154" s="187" t="str">
        <f>IFERROR(VLOOKUP(A154,'RNL - Lab 3'!$B$21:$Z$91,21,FALSE)," ")</f>
        <v/>
      </c>
      <c r="F154" s="187" t="str">
        <f>IFERROR(VLOOKUP(A154,'RNL - Lab 3'!$B$21:$Z$91,22,FALSE)," ")</f>
        <v/>
      </c>
      <c r="G154" s="187" t="str">
        <f>IFERROR(VLOOKUP(A154,'RNL - Lab 3'!$B$21:$Z$91,23,FALSE)," ")</f>
        <v/>
      </c>
      <c r="H154" s="187" t="str">
        <f>IFERROR(VLOOKUP(A154,'RNL - Lab 3'!$B$21:$Z$91,24,FALSE)," ")</f>
        <v/>
      </c>
      <c r="I154" s="187" t="str">
        <f>IFERROR(VLOOKUP(A154,'RNL - Lab 3'!$B$21:$Z$91,25,FALSE)," ")</f>
        <v/>
      </c>
    </row>
    <row r="155" spans="1:9" ht="30" x14ac:dyDescent="0.25">
      <c r="A155" s="38" t="str">
        <f t="shared" si="3"/>
        <v xml:space="preserve">L3-Proporción de M. tuberculosis no detectado 
</v>
      </c>
      <c r="B155" s="55" t="str">
        <f t="shared" si="4"/>
        <v xml:space="preserve">Proporción de M. tuberculosis no detectado 
</v>
      </c>
      <c r="C155" s="194" t="str">
        <f>IFERROR(VLOOKUP(A155,'RNL - Lab 3'!$B$21:$Z$91,19,FALSE)," ")</f>
        <v/>
      </c>
      <c r="D155" s="187" t="str">
        <f>IFERROR(VLOOKUP(A155,'RNL - Lab 3'!$B$21:$Z$91,20,FALSE)," ")</f>
        <v/>
      </c>
      <c r="E155" s="187" t="str">
        <f>IFERROR(VLOOKUP(A155,'RNL - Lab 3'!$B$21:$Z$91,21,FALSE)," ")</f>
        <v/>
      </c>
      <c r="F155" s="187" t="str">
        <f>IFERROR(VLOOKUP(A155,'RNL - Lab 3'!$B$21:$Z$91,22,FALSE)," ")</f>
        <v/>
      </c>
      <c r="G155" s="187" t="str">
        <f>IFERROR(VLOOKUP(A155,'RNL - Lab 3'!$B$21:$Z$91,23,FALSE)," ")</f>
        <v/>
      </c>
      <c r="H155" s="187" t="str">
        <f>IFERROR(VLOOKUP(A155,'RNL - Lab 3'!$B$21:$Z$91,24,FALSE)," ")</f>
        <v/>
      </c>
      <c r="I155" s="187" t="str">
        <f>IFERROR(VLOOKUP(A155,'RNL - Lab 3'!$B$21:$Z$91,25,FALSE)," ")</f>
        <v/>
      </c>
    </row>
    <row r="156" spans="1:9" ht="30" x14ac:dyDescent="0.25">
      <c r="A156" s="38" t="str">
        <f t="shared" si="3"/>
        <v xml:space="preserve">L3-Proporción de errores
</v>
      </c>
      <c r="B156" s="55" t="str">
        <f t="shared" si="4"/>
        <v xml:space="preserve">Proporción de errores
</v>
      </c>
      <c r="C156" s="194" t="str">
        <f>IFERROR(VLOOKUP(A156,'RNL - Lab 3'!$B$21:$Z$91,19,FALSE)," ")</f>
        <v/>
      </c>
      <c r="D156" s="187" t="str">
        <f>IFERROR(VLOOKUP(A156,'RNL - Lab 3'!$B$21:$Z$91,20,FALSE)," ")</f>
        <v/>
      </c>
      <c r="E156" s="187" t="str">
        <f>IFERROR(VLOOKUP(A156,'RNL - Lab 3'!$B$21:$Z$91,21,FALSE)," ")</f>
        <v/>
      </c>
      <c r="F156" s="187" t="str">
        <f>IFERROR(VLOOKUP(A156,'RNL - Lab 3'!$B$21:$Z$91,22,FALSE)," ")</f>
        <v/>
      </c>
      <c r="G156" s="187" t="str">
        <f>IFERROR(VLOOKUP(A156,'RNL - Lab 3'!$B$21:$Z$91,23,FALSE)," ")</f>
        <v/>
      </c>
      <c r="H156" s="187" t="str">
        <f>IFERROR(VLOOKUP(A156,'RNL - Lab 3'!$B$21:$Z$91,24,FALSE)," ")</f>
        <v/>
      </c>
      <c r="I156" s="187" t="str">
        <f>IFERROR(VLOOKUP(A156,'RNL - Lab 3'!$B$21:$Z$91,25,FALSE)," ")</f>
        <v/>
      </c>
    </row>
    <row r="157" spans="1:9" ht="30" x14ac:dyDescent="0.25">
      <c r="A157" s="38" t="str">
        <f t="shared" si="3"/>
        <v xml:space="preserve">L3-Proporción de resultados inválidos
</v>
      </c>
      <c r="B157" s="55" t="str">
        <f t="shared" si="4"/>
        <v xml:space="preserve">Proporción de resultados inválidos
</v>
      </c>
      <c r="C157" s="194" t="str">
        <f>IFERROR(VLOOKUP(A157,'RNL - Lab 3'!$B$21:$Z$91,19,FALSE)," ")</f>
        <v/>
      </c>
      <c r="D157" s="187" t="str">
        <f>IFERROR(VLOOKUP(A157,'RNL - Lab 3'!$B$21:$Z$91,20,FALSE)," ")</f>
        <v/>
      </c>
      <c r="E157" s="187" t="str">
        <f>IFERROR(VLOOKUP(A157,'RNL - Lab 3'!$B$21:$Z$91,21,FALSE)," ")</f>
        <v/>
      </c>
      <c r="F157" s="187" t="str">
        <f>IFERROR(VLOOKUP(A157,'RNL - Lab 3'!$B$21:$Z$91,22,FALSE)," ")</f>
        <v/>
      </c>
      <c r="G157" s="187" t="str">
        <f>IFERROR(VLOOKUP(A157,'RNL - Lab 3'!$B$21:$Z$91,23,FALSE)," ")</f>
        <v/>
      </c>
      <c r="H157" s="187" t="str">
        <f>IFERROR(VLOOKUP(A157,'RNL - Lab 3'!$B$21:$Z$91,24,FALSE)," ")</f>
        <v/>
      </c>
      <c r="I157" s="187" t="str">
        <f>IFERROR(VLOOKUP(A157,'RNL - Lab 3'!$B$21:$Z$91,25,FALSE)," ")</f>
        <v/>
      </c>
    </row>
    <row r="158" spans="1:9" ht="60" x14ac:dyDescent="0.25">
      <c r="A158" s="38" t="str">
        <f t="shared" si="3"/>
        <v xml:space="preserve">L3-Proporción de casos con M. tuberculosis detectado resistente a R, H, RyH con PSF de segunda línea
</v>
      </c>
      <c r="B158" s="55" t="str">
        <f t="shared" si="4"/>
        <v xml:space="preserve">Proporción de casos con M. tuberculosis detectado resistente a R, H, RyH con PSF de segunda línea
</v>
      </c>
      <c r="C158" s="194" t="str">
        <f>IFERROR(VLOOKUP(A158,'RNL - Lab 3'!$B$21:$Z$91,19,FALSE)," ")</f>
        <v/>
      </c>
      <c r="D158" s="187" t="str">
        <f>IFERROR(VLOOKUP(A158,'RNL - Lab 3'!$B$21:$Z$91,20,FALSE)," ")</f>
        <v/>
      </c>
      <c r="E158" s="187" t="str">
        <f>IFERROR(VLOOKUP(A158,'RNL - Lab 3'!$B$21:$Z$91,21,FALSE)," ")</f>
        <v/>
      </c>
      <c r="F158" s="187" t="str">
        <f>IFERROR(VLOOKUP(A158,'RNL - Lab 3'!$B$21:$Z$91,22,FALSE)," ")</f>
        <v/>
      </c>
      <c r="G158" s="187" t="str">
        <f>IFERROR(VLOOKUP(A158,'RNL - Lab 3'!$B$21:$Z$91,23,FALSE)," ")</f>
        <v/>
      </c>
      <c r="H158" s="187" t="str">
        <f>IFERROR(VLOOKUP(A158,'RNL - Lab 3'!$B$21:$Z$91,24,FALSE)," ")</f>
        <v/>
      </c>
      <c r="I158" s="187" t="str">
        <f>IFERROR(VLOOKUP(A158,'RNL - Lab 3'!$B$21:$Z$91,25,FALSE)," ")</f>
        <v/>
      </c>
    </row>
    <row r="159" spans="1:9" ht="60" x14ac:dyDescent="0.25">
      <c r="A159" s="38" t="str">
        <f t="shared" si="3"/>
        <v xml:space="preserve">L3-Proporción de casos nuevos con M. tuberculosis detectado resistente a R, H, RyH con PSF de segunda línea
</v>
      </c>
      <c r="B159" s="55" t="str">
        <f t="shared" si="4"/>
        <v xml:space="preserve">Proporción de casos nuevos con M. tuberculosis detectado resistente a R, H, RyH con PSF de segunda línea
</v>
      </c>
      <c r="C159" s="194" t="str">
        <f>IFERROR(VLOOKUP(A159,'RNL - Lab 3'!$B$21:$Z$91,19,FALSE)," ")</f>
        <v/>
      </c>
      <c r="D159" s="187" t="str">
        <f>IFERROR(VLOOKUP(A159,'RNL - Lab 3'!$B$21:$Z$91,20,FALSE)," ")</f>
        <v/>
      </c>
      <c r="E159" s="187" t="str">
        <f>IFERROR(VLOOKUP(A159,'RNL - Lab 3'!$B$21:$Z$91,21,FALSE)," ")</f>
        <v/>
      </c>
      <c r="F159" s="187" t="str">
        <f>IFERROR(VLOOKUP(A159,'RNL - Lab 3'!$B$21:$Z$91,22,FALSE)," ")</f>
        <v/>
      </c>
      <c r="G159" s="187" t="str">
        <f>IFERROR(VLOOKUP(A159,'RNL - Lab 3'!$B$21:$Z$91,23,FALSE)," ")</f>
        <v/>
      </c>
      <c r="H159" s="187" t="str">
        <f>IFERROR(VLOOKUP(A159,'RNL - Lab 3'!$B$21:$Z$91,24,FALSE)," ")</f>
        <v/>
      </c>
      <c r="I159" s="187" t="str">
        <f>IFERROR(VLOOKUP(A159,'RNL - Lab 3'!$B$21:$Z$91,25,FALSE)," ")</f>
        <v/>
      </c>
    </row>
    <row r="160" spans="1:9" ht="60" x14ac:dyDescent="0.25">
      <c r="A160" s="38" t="str">
        <f t="shared" si="3"/>
        <v xml:space="preserve">L3-Proporción de casos antes tratados con M. tuberculosis detectado resistente a R, H, RyH con PSF de segunda línea
</v>
      </c>
      <c r="B160" s="55" t="str">
        <f t="shared" si="4"/>
        <v xml:space="preserve">Proporción de casos antes tratados con M. tuberculosis detectado resistente a R, H, RyH con PSF de segunda línea
</v>
      </c>
      <c r="C160" s="194" t="str">
        <f>IFERROR(VLOOKUP(A160,'RNL - Lab 3'!$B$21:$Z$91,19,FALSE)," ")</f>
        <v/>
      </c>
      <c r="D160" s="187" t="str">
        <f>IFERROR(VLOOKUP(A160,'RNL - Lab 3'!$B$21:$Z$91,20,FALSE)," ")</f>
        <v/>
      </c>
      <c r="E160" s="187" t="str">
        <f>IFERROR(VLOOKUP(A160,'RNL - Lab 3'!$B$21:$Z$91,21,FALSE)," ")</f>
        <v/>
      </c>
      <c r="F160" s="187" t="str">
        <f>IFERROR(VLOOKUP(A160,'RNL - Lab 3'!$B$21:$Z$91,22,FALSE)," ")</f>
        <v/>
      </c>
      <c r="G160" s="187" t="str">
        <f>IFERROR(VLOOKUP(A160,'RNL - Lab 3'!$B$21:$Z$91,23,FALSE)," ")</f>
        <v/>
      </c>
      <c r="H160" s="187" t="str">
        <f>IFERROR(VLOOKUP(A160,'RNL - Lab 3'!$B$21:$Z$91,24,FALSE)," ")</f>
        <v/>
      </c>
      <c r="I160" s="187" t="str">
        <f>IFERROR(VLOOKUP(A160,'RNL - Lab 3'!$B$21:$Z$91,25,FALSE)," ")</f>
        <v/>
      </c>
    </row>
    <row r="161" spans="1:9" ht="30" x14ac:dyDescent="0.25">
      <c r="A161" s="38" t="str">
        <f t="shared" si="3"/>
        <v>L3-Proporción de M. tuberculosis Sensible a fluoroquinolonas</v>
      </c>
      <c r="B161" s="55" t="str">
        <f t="shared" si="4"/>
        <v>Proporción de M. tuberculosis Sensible a fluoroquinolonas</v>
      </c>
      <c r="C161" s="194" t="str">
        <f>IFERROR(VLOOKUP(A161,'RNL - Lab 3'!$B$21:$Z$91,19,FALSE)," ")</f>
        <v/>
      </c>
      <c r="D161" s="187" t="str">
        <f>IFERROR(VLOOKUP(A161,'RNL - Lab 3'!$B$21:$Z$91,20,FALSE)," ")</f>
        <v/>
      </c>
      <c r="E161" s="187" t="str">
        <f>IFERROR(VLOOKUP(A161,'RNL - Lab 3'!$B$21:$Z$91,21,FALSE)," ")</f>
        <v/>
      </c>
      <c r="F161" s="187" t="str">
        <f>IFERROR(VLOOKUP(A161,'RNL - Lab 3'!$B$21:$Z$91,22,FALSE)," ")</f>
        <v/>
      </c>
      <c r="G161" s="187" t="str">
        <f>IFERROR(VLOOKUP(A161,'RNL - Lab 3'!$B$21:$Z$91,23,FALSE)," ")</f>
        <v/>
      </c>
      <c r="H161" s="187" t="str">
        <f>IFERROR(VLOOKUP(A161,'RNL - Lab 3'!$B$21:$Z$91,24,FALSE)," ")</f>
        <v/>
      </c>
      <c r="I161" s="187" t="str">
        <f>IFERROR(VLOOKUP(A161,'RNL - Lab 3'!$B$21:$Z$91,25,FALSE)," ")</f>
        <v/>
      </c>
    </row>
    <row r="162" spans="1:9" ht="30" x14ac:dyDescent="0.25">
      <c r="A162" s="38" t="str">
        <f t="shared" si="3"/>
        <v>L3-Proporción de M. tuberculosis Resistente a fluoroquinolonas</v>
      </c>
      <c r="B162" s="55" t="str">
        <f t="shared" si="4"/>
        <v>Proporción de M. tuberculosis Resistente a fluoroquinolonas</v>
      </c>
      <c r="C162" s="194" t="str">
        <f>IFERROR(VLOOKUP(A162,'RNL - Lab 3'!$B$21:$Z$91,19,FALSE)," ")</f>
        <v/>
      </c>
      <c r="D162" s="187" t="str">
        <f>IFERROR(VLOOKUP(A162,'RNL - Lab 3'!$B$21:$Z$91,20,FALSE)," ")</f>
        <v/>
      </c>
      <c r="E162" s="187" t="str">
        <f>IFERROR(VLOOKUP(A162,'RNL - Lab 3'!$B$21:$Z$91,21,FALSE)," ")</f>
        <v/>
      </c>
      <c r="F162" s="187" t="str">
        <f>IFERROR(VLOOKUP(A162,'RNL - Lab 3'!$B$21:$Z$91,22,FALSE)," ")</f>
        <v/>
      </c>
      <c r="G162" s="187" t="str">
        <f>IFERROR(VLOOKUP(A162,'RNL - Lab 3'!$B$21:$Z$91,23,FALSE)," ")</f>
        <v/>
      </c>
      <c r="H162" s="187" t="str">
        <f>IFERROR(VLOOKUP(A162,'RNL - Lab 3'!$B$21:$Z$91,24,FALSE)," ")</f>
        <v/>
      </c>
      <c r="I162" s="187" t="str">
        <f>IFERROR(VLOOKUP(A162,'RNL - Lab 3'!$B$21:$Z$91,25,FALSE)," ")</f>
        <v/>
      </c>
    </row>
    <row r="163" spans="1:9" ht="30" x14ac:dyDescent="0.25">
      <c r="A163" s="38" t="str">
        <f t="shared" si="3"/>
        <v>L3-Proporción de M. tuberculosis Sensible a otras drogas de segunda línea (drogas orales)</v>
      </c>
      <c r="B163" s="55" t="str">
        <f t="shared" si="4"/>
        <v>Proporción de M. tuberculosis Sensible a otras drogas de segunda línea (drogas orales)</v>
      </c>
      <c r="C163" s="194" t="str">
        <f>IFERROR(VLOOKUP(A163,'RNL - Lab 3'!$B$21:$Z$91,19,FALSE)," ")</f>
        <v/>
      </c>
      <c r="D163" s="187" t="str">
        <f>IFERROR(VLOOKUP(A163,'RNL - Lab 3'!$B$21:$Z$91,20,FALSE)," ")</f>
        <v/>
      </c>
      <c r="E163" s="187" t="str">
        <f>IFERROR(VLOOKUP(A163,'RNL - Lab 3'!$B$21:$Z$91,21,FALSE)," ")</f>
        <v/>
      </c>
      <c r="F163" s="187" t="str">
        <f>IFERROR(VLOOKUP(A163,'RNL - Lab 3'!$B$21:$Z$91,22,FALSE)," ")</f>
        <v/>
      </c>
      <c r="G163" s="187" t="str">
        <f>IFERROR(VLOOKUP(A163,'RNL - Lab 3'!$B$21:$Z$91,23,FALSE)," ")</f>
        <v/>
      </c>
      <c r="H163" s="187" t="str">
        <f>IFERROR(VLOOKUP(A163,'RNL - Lab 3'!$B$21:$Z$91,24,FALSE)," ")</f>
        <v/>
      </c>
      <c r="I163" s="187" t="str">
        <f>IFERROR(VLOOKUP(A163,'RNL - Lab 3'!$B$21:$Z$91,25,FALSE)," ")</f>
        <v/>
      </c>
    </row>
    <row r="164" spans="1:9" ht="30" x14ac:dyDescent="0.25">
      <c r="A164" s="38" t="str">
        <f t="shared" si="3"/>
        <v>L3-Proporción de M. tuberculosis Resistente a otras drogas de segunda línea (drogas orales)</v>
      </c>
      <c r="B164" s="55" t="str">
        <f t="shared" si="4"/>
        <v>Proporción de M. tuberculosis Resistente a otras drogas de segunda línea (drogas orales)</v>
      </c>
      <c r="C164" s="194" t="str">
        <f>IFERROR(VLOOKUP(A164,'RNL - Lab 3'!$B$21:$Z$91,19,FALSE)," ")</f>
        <v/>
      </c>
      <c r="D164" s="187" t="str">
        <f>IFERROR(VLOOKUP(A164,'RNL - Lab 3'!$B$21:$Z$91,20,FALSE)," ")</f>
        <v/>
      </c>
      <c r="E164" s="187" t="str">
        <f>IFERROR(VLOOKUP(A164,'RNL - Lab 3'!$B$21:$Z$91,21,FALSE)," ")</f>
        <v/>
      </c>
      <c r="F164" s="187" t="str">
        <f>IFERROR(VLOOKUP(A164,'RNL - Lab 3'!$B$21:$Z$91,22,FALSE)," ")</f>
        <v/>
      </c>
      <c r="G164" s="187" t="str">
        <f>IFERROR(VLOOKUP(A164,'RNL - Lab 3'!$B$21:$Z$91,23,FALSE)," ")</f>
        <v/>
      </c>
      <c r="H164" s="187" t="str">
        <f>IFERROR(VLOOKUP(A164,'RNL - Lab 3'!$B$21:$Z$91,24,FALSE)," ")</f>
        <v/>
      </c>
      <c r="I164" s="187" t="str">
        <f>IFERROR(VLOOKUP(A164,'RNL - Lab 3'!$B$21:$Z$91,25,FALSE)," ")</f>
        <v/>
      </c>
    </row>
    <row r="165" spans="1:9" ht="30" x14ac:dyDescent="0.25">
      <c r="A165" s="38" t="str">
        <f t="shared" si="3"/>
        <v>L3-Tiempo de respuesta del laboratorio en las pruebas moleculares</v>
      </c>
      <c r="B165" s="55" t="str">
        <f t="shared" si="4"/>
        <v>Tiempo de respuesta del laboratorio en las pruebas moleculares</v>
      </c>
      <c r="C165" s="194" t="str">
        <f>IFERROR(VLOOKUP(A165,'RNL - Lab 3'!$B$21:$Z$91,19,FALSE)," ")</f>
        <v/>
      </c>
      <c r="D165" s="187" t="str">
        <f>IFERROR(VLOOKUP(A165,'RNL - Lab 3'!$B$21:$Z$91,20,FALSE)," ")</f>
        <v/>
      </c>
      <c r="E165" s="187" t="str">
        <f>IFERROR(VLOOKUP(A165,'RNL - Lab 3'!$B$21:$Z$91,21,FALSE)," ")</f>
        <v/>
      </c>
      <c r="F165" s="187" t="str">
        <f>IFERROR(VLOOKUP(A165,'RNL - Lab 3'!$B$21:$Z$91,22,FALSE)," ")</f>
        <v/>
      </c>
      <c r="G165" s="187" t="str">
        <f>IFERROR(VLOOKUP(A165,'RNL - Lab 3'!$B$21:$Z$91,23,FALSE)," ")</f>
        <v/>
      </c>
      <c r="H165" s="187" t="str">
        <f>IFERROR(VLOOKUP(A165,'RNL - Lab 3'!$B$21:$Z$91,24,FALSE)," ")</f>
        <v/>
      </c>
      <c r="I165" s="187" t="str">
        <f>IFERROR(VLOOKUP(A165,'RNL - Lab 3'!$B$21:$Z$91,25,FALSE)," ")</f>
        <v/>
      </c>
    </row>
    <row r="166" spans="1:9" x14ac:dyDescent="0.25">
      <c r="A166" s="38" t="str">
        <f t="shared" si="3"/>
        <v>L3-</v>
      </c>
      <c r="B166" s="55" t="str">
        <f t="shared" si="4"/>
        <v/>
      </c>
      <c r="C166" s="194" t="str">
        <f>IFERROR(VLOOKUP(A166,'RNL - Lab 3'!$B$21:$Z$91,19,FALSE)," ")</f>
        <v/>
      </c>
      <c r="D166" s="187" t="str">
        <f>IFERROR(VLOOKUP(A166,'RNL - Lab 3'!$B$21:$Z$91,20,FALSE)," ")</f>
        <v/>
      </c>
      <c r="E166" s="187" t="str">
        <f>IFERROR(VLOOKUP(A166,'RNL - Lab 3'!$B$21:$Z$91,21,FALSE)," ")</f>
        <v/>
      </c>
      <c r="F166" s="187" t="str">
        <f>IFERROR(VLOOKUP(A166,'RNL - Lab 3'!$B$21:$Z$91,22,FALSE)," ")</f>
        <v/>
      </c>
      <c r="G166" s="187" t="str">
        <f>IFERROR(VLOOKUP(A166,'RNL - Lab 3'!$B$21:$Z$91,23,FALSE)," ")</f>
        <v/>
      </c>
      <c r="H166" s="187" t="str">
        <f>IFERROR(VLOOKUP(A166,'RNL - Lab 3'!$B$21:$Z$91,24,FALSE)," ")</f>
        <v/>
      </c>
      <c r="I166" s="187" t="str">
        <f>IFERROR(VLOOKUP(A166,'RNL - Lab 3'!$B$21:$Z$91,25,FALSE)," ")</f>
        <v/>
      </c>
    </row>
    <row r="167" spans="1:9" x14ac:dyDescent="0.25">
      <c r="A167" s="38" t="str">
        <f t="shared" si="3"/>
        <v>L3-</v>
      </c>
      <c r="B167" s="55" t="str">
        <f t="shared" si="4"/>
        <v/>
      </c>
      <c r="C167" s="194" t="str">
        <f>IFERROR(VLOOKUP(A167,'RNL - Lab 3'!$B$21:$Z$91,19,FALSE)," ")</f>
        <v/>
      </c>
      <c r="D167" s="187" t="str">
        <f>IFERROR(VLOOKUP(A167,'RNL - Lab 3'!$B$21:$Z$91,20,FALSE)," ")</f>
        <v/>
      </c>
      <c r="E167" s="187" t="str">
        <f>IFERROR(VLOOKUP(A167,'RNL - Lab 3'!$B$21:$Z$91,21,FALSE)," ")</f>
        <v/>
      </c>
      <c r="F167" s="187" t="str">
        <f>IFERROR(VLOOKUP(A167,'RNL - Lab 3'!$B$21:$Z$91,22,FALSE)," ")</f>
        <v/>
      </c>
      <c r="G167" s="187" t="str">
        <f>IFERROR(VLOOKUP(A167,'RNL - Lab 3'!$B$21:$Z$91,23,FALSE)," ")</f>
        <v/>
      </c>
      <c r="H167" s="187" t="str">
        <f>IFERROR(VLOOKUP(A167,'RNL - Lab 3'!$B$21:$Z$91,24,FALSE)," ")</f>
        <v/>
      </c>
      <c r="I167" s="187" t="str">
        <f>IFERROR(VLOOKUP(A167,'RNL - Lab 3'!$B$21:$Z$91,25,FALSE)," ")</f>
        <v/>
      </c>
    </row>
    <row r="168" spans="1:9" x14ac:dyDescent="0.25">
      <c r="A168" s="38" t="str">
        <f t="shared" si="3"/>
        <v>L3-</v>
      </c>
      <c r="B168" s="55" t="str">
        <f t="shared" si="4"/>
        <v/>
      </c>
      <c r="C168" s="194" t="str">
        <f>IFERROR(VLOOKUP(A168,'RNL - Lab 3'!$B$21:$Z$91,19,FALSE)," ")</f>
        <v/>
      </c>
      <c r="D168" s="187" t="str">
        <f>IFERROR(VLOOKUP(A168,'RNL - Lab 3'!$B$21:$Z$91,20,FALSE)," ")</f>
        <v/>
      </c>
      <c r="E168" s="187" t="str">
        <f>IFERROR(VLOOKUP(A168,'RNL - Lab 3'!$B$21:$Z$91,21,FALSE)," ")</f>
        <v/>
      </c>
      <c r="F168" s="187" t="str">
        <f>IFERROR(VLOOKUP(A168,'RNL - Lab 3'!$B$21:$Z$91,22,FALSE)," ")</f>
        <v/>
      </c>
      <c r="G168" s="187" t="str">
        <f>IFERROR(VLOOKUP(A168,'RNL - Lab 3'!$B$21:$Z$91,23,FALSE)," ")</f>
        <v/>
      </c>
      <c r="H168" s="187" t="str">
        <f>IFERROR(VLOOKUP(A168,'RNL - Lab 3'!$B$21:$Z$91,24,FALSE)," ")</f>
        <v/>
      </c>
      <c r="I168" s="187" t="str">
        <f>IFERROR(VLOOKUP(A168,'RNL - Lab 3'!$B$21:$Z$91,25,FALSE)," ")</f>
        <v/>
      </c>
    </row>
    <row r="169" spans="1:9" x14ac:dyDescent="0.25">
      <c r="A169" s="38" t="str">
        <f t="shared" si="3"/>
        <v>L3-</v>
      </c>
      <c r="B169" s="55" t="str">
        <f t="shared" si="4"/>
        <v/>
      </c>
      <c r="C169" s="194" t="str">
        <f>IFERROR(VLOOKUP(A169,'RNL - Lab 3'!$B$21:$Z$91,19,FALSE)," ")</f>
        <v/>
      </c>
      <c r="D169" s="187" t="str">
        <f>IFERROR(VLOOKUP(A169,'RNL - Lab 3'!$B$21:$Z$91,20,FALSE)," ")</f>
        <v/>
      </c>
      <c r="E169" s="187" t="str">
        <f>IFERROR(VLOOKUP(A169,'RNL - Lab 3'!$B$21:$Z$91,21,FALSE)," ")</f>
        <v/>
      </c>
      <c r="F169" s="187" t="str">
        <f>IFERROR(VLOOKUP(A169,'RNL - Lab 3'!$B$21:$Z$91,22,FALSE)," ")</f>
        <v/>
      </c>
      <c r="G169" s="187" t="str">
        <f>IFERROR(VLOOKUP(A169,'RNL - Lab 3'!$B$21:$Z$91,23,FALSE)," ")</f>
        <v/>
      </c>
      <c r="H169" s="187" t="str">
        <f>IFERROR(VLOOKUP(A169,'RNL - Lab 3'!$B$21:$Z$91,24,FALSE)," ")</f>
        <v/>
      </c>
      <c r="I169" s="187" t="str">
        <f>IFERROR(VLOOKUP(A169,'RNL - Lab 3'!$B$21:$Z$91,25,FALSE)," ")</f>
        <v/>
      </c>
    </row>
    <row r="170" spans="1:9" x14ac:dyDescent="0.25">
      <c r="A170" s="38" t="str">
        <f t="shared" si="3"/>
        <v>L3-</v>
      </c>
      <c r="B170" s="55" t="str">
        <f t="shared" si="4"/>
        <v/>
      </c>
      <c r="C170" s="194" t="str">
        <f>IFERROR(VLOOKUP(A170,'RNL - Lab 3'!$B$21:$Z$91,19,FALSE)," ")</f>
        <v/>
      </c>
      <c r="D170" s="187" t="str">
        <f>IFERROR(VLOOKUP(A170,'RNL - Lab 3'!$B$21:$Z$91,20,FALSE)," ")</f>
        <v/>
      </c>
      <c r="E170" s="187" t="str">
        <f>IFERROR(VLOOKUP(A170,'RNL - Lab 3'!$B$21:$Z$91,21,FALSE)," ")</f>
        <v/>
      </c>
      <c r="F170" s="187" t="str">
        <f>IFERROR(VLOOKUP(A170,'RNL - Lab 3'!$B$21:$Z$91,22,FALSE)," ")</f>
        <v/>
      </c>
      <c r="G170" s="187" t="str">
        <f>IFERROR(VLOOKUP(A170,'RNL - Lab 3'!$B$21:$Z$91,23,FALSE)," ")</f>
        <v/>
      </c>
      <c r="H170" s="187" t="str">
        <f>IFERROR(VLOOKUP(A170,'RNL - Lab 3'!$B$21:$Z$91,24,FALSE)," ")</f>
        <v/>
      </c>
      <c r="I170" s="187" t="str">
        <f>IFERROR(VLOOKUP(A170,'RNL - Lab 3'!$B$21:$Z$91,25,FALSE)," ")</f>
        <v/>
      </c>
    </row>
    <row r="171" spans="1:9" x14ac:dyDescent="0.25">
      <c r="A171" s="38" t="str">
        <f t="shared" si="3"/>
        <v>L3-CULTIVO</v>
      </c>
      <c r="B171" s="55" t="str">
        <f t="shared" si="4"/>
        <v>CULTIVO</v>
      </c>
      <c r="C171" s="194" t="str">
        <f>IFERROR(VLOOKUP(A171,'RNL - Lab 3'!$B$21:$Z$91,19,FALSE)," ")</f>
        <v/>
      </c>
      <c r="D171" s="187" t="str">
        <f>IFERROR(VLOOKUP(A171,'RNL - Lab 3'!$B$21:$Z$91,20,FALSE)," ")</f>
        <v/>
      </c>
      <c r="E171" s="187" t="str">
        <f>IFERROR(VLOOKUP(A171,'RNL - Lab 3'!$B$21:$Z$91,21,FALSE)," ")</f>
        <v/>
      </c>
      <c r="F171" s="187" t="str">
        <f>IFERROR(VLOOKUP(A171,'RNL - Lab 3'!$B$21:$Z$91,22,FALSE)," ")</f>
        <v/>
      </c>
      <c r="G171" s="187" t="str">
        <f>IFERROR(VLOOKUP(A171,'RNL - Lab 3'!$B$21:$Z$91,23,FALSE)," ")</f>
        <v/>
      </c>
      <c r="H171" s="187" t="str">
        <f>IFERROR(VLOOKUP(A171,'RNL - Lab 3'!$B$21:$Z$91,24,FALSE)," ")</f>
        <v/>
      </c>
      <c r="I171" s="187" t="str">
        <f>IFERROR(VLOOKUP(A171,'RNL - Lab 3'!$B$21:$Z$91,25,FALSE)," ")</f>
        <v/>
      </c>
    </row>
    <row r="172" spans="1:9" ht="30" x14ac:dyDescent="0.25">
      <c r="A172" s="38" t="str">
        <f t="shared" si="3"/>
        <v>L3-Porcentaje de muestras baciloscopia positiva y cultivo negativo</v>
      </c>
      <c r="B172" s="55" t="str">
        <f t="shared" si="4"/>
        <v>Porcentaje de muestras baciloscopia positiva y cultivo negativo</v>
      </c>
      <c r="C172" s="194" t="str">
        <f>IFERROR(VLOOKUP(A172,'RNL - Lab 3'!$B$21:$Z$91,19,FALSE)," ")</f>
        <v/>
      </c>
      <c r="D172" s="187" t="str">
        <f>IFERROR(VLOOKUP(A172,'RNL - Lab 3'!$B$21:$Z$91,20,FALSE)," ")</f>
        <v/>
      </c>
      <c r="E172" s="187" t="str">
        <f>IFERROR(VLOOKUP(A172,'RNL - Lab 3'!$B$21:$Z$91,21,FALSE)," ")</f>
        <v/>
      </c>
      <c r="F172" s="187" t="str">
        <f>IFERROR(VLOOKUP(A172,'RNL - Lab 3'!$B$21:$Z$91,22,FALSE)," ")</f>
        <v/>
      </c>
      <c r="G172" s="187" t="str">
        <f>IFERROR(VLOOKUP(A172,'RNL - Lab 3'!$B$21:$Z$91,23,FALSE)," ")</f>
        <v/>
      </c>
      <c r="H172" s="187" t="str">
        <f>IFERROR(VLOOKUP(A172,'RNL - Lab 3'!$B$21:$Z$91,24,FALSE)," ")</f>
        <v/>
      </c>
      <c r="I172" s="187" t="str">
        <f>IFERROR(VLOOKUP(A172,'RNL - Lab 3'!$B$21:$Z$91,25,FALSE)," ")</f>
        <v/>
      </c>
    </row>
    <row r="173" spans="1:9" ht="45" x14ac:dyDescent="0.25">
      <c r="A173" s="38" t="str">
        <f t="shared" si="3"/>
        <v>L3-Porcentaje de cultivos contaminados (se calcula sobre los cultivos realizados a las muestras respiratorias)</v>
      </c>
      <c r="B173" s="55" t="str">
        <f t="shared" si="4"/>
        <v>Porcentaje de cultivos contaminados (se calcula sobre los cultivos realizados a las muestras respiratorias)</v>
      </c>
      <c r="C173" s="194" t="str">
        <f>IFERROR(VLOOKUP(A173,'RNL - Lab 3'!$B$21:$Z$91,19,FALSE)," ")</f>
        <v/>
      </c>
      <c r="D173" s="187" t="str">
        <f>IFERROR(VLOOKUP(A173,'RNL - Lab 3'!$B$21:$Z$91,20,FALSE)," ")</f>
        <v/>
      </c>
      <c r="E173" s="187" t="str">
        <f>IFERROR(VLOOKUP(A173,'RNL - Lab 3'!$B$21:$Z$91,21,FALSE)," ")</f>
        <v/>
      </c>
      <c r="F173" s="187" t="str">
        <f>IFERROR(VLOOKUP(A173,'RNL - Lab 3'!$B$21:$Z$91,22,FALSE)," ")</f>
        <v/>
      </c>
      <c r="G173" s="187" t="str">
        <f>IFERROR(VLOOKUP(A173,'RNL - Lab 3'!$B$21:$Z$91,23,FALSE)," ")</f>
        <v/>
      </c>
      <c r="H173" s="187" t="str">
        <f>IFERROR(VLOOKUP(A173,'RNL - Lab 3'!$B$21:$Z$91,24,FALSE)," ")</f>
        <v/>
      </c>
      <c r="I173" s="187" t="str">
        <f>IFERROR(VLOOKUP(A173,'RNL - Lab 3'!$B$21:$Z$91,25,FALSE)," ")</f>
        <v/>
      </c>
    </row>
    <row r="174" spans="1:9" ht="45" x14ac:dyDescent="0.25">
      <c r="A174" s="38" t="str">
        <f t="shared" si="3"/>
        <v xml:space="preserve">L3-Aporte del cultivo al diagnóstico de casos de tuberculosis pulmonar (en relación a la baciloscopia) </v>
      </c>
      <c r="B174" s="55" t="str">
        <f t="shared" si="4"/>
        <v xml:space="preserve">Aporte del cultivo al diagnóstico de casos de tuberculosis pulmonar (en relación a la baciloscopia) </v>
      </c>
      <c r="C174" s="194" t="str">
        <f>IFERROR(VLOOKUP(A174,'RNL - Lab 3'!$B$21:$Z$91,19,FALSE)," ")</f>
        <v/>
      </c>
      <c r="D174" s="187" t="str">
        <f>IFERROR(VLOOKUP(A174,'RNL - Lab 3'!$B$21:$Z$91,20,FALSE)," ")</f>
        <v/>
      </c>
      <c r="E174" s="187" t="str">
        <f>IFERROR(VLOOKUP(A174,'RNL - Lab 3'!$B$21:$Z$91,21,FALSE)," ")</f>
        <v/>
      </c>
      <c r="F174" s="187" t="str">
        <f>IFERROR(VLOOKUP(A174,'RNL - Lab 3'!$B$21:$Z$91,22,FALSE)," ")</f>
        <v/>
      </c>
      <c r="G174" s="187" t="str">
        <f>IFERROR(VLOOKUP(A174,'RNL - Lab 3'!$B$21:$Z$91,23,FALSE)," ")</f>
        <v/>
      </c>
      <c r="H174" s="187" t="str">
        <f>IFERROR(VLOOKUP(A174,'RNL - Lab 3'!$B$21:$Z$91,24,FALSE)," ")</f>
        <v/>
      </c>
      <c r="I174" s="187" t="str">
        <f>IFERROR(VLOOKUP(A174,'RNL - Lab 3'!$B$21:$Z$91,25,FALSE)," ")</f>
        <v/>
      </c>
    </row>
    <row r="175" spans="1:9" ht="45" x14ac:dyDescent="0.25">
      <c r="A175" s="38" t="str">
        <f t="shared" si="3"/>
        <v>L3-Aporte del cultivo al diagnóstico de casos de tuberculosis pulmonar (en relación a pruebas moleculares)</v>
      </c>
      <c r="B175" s="55" t="str">
        <f t="shared" si="4"/>
        <v>Aporte del cultivo al diagnóstico de casos de tuberculosis pulmonar (en relación a pruebas moleculares)</v>
      </c>
      <c r="C175" s="194" t="str">
        <f>IFERROR(VLOOKUP(A175,'RNL - Lab 3'!$B$21:$Z$91,19,FALSE)," ")</f>
        <v/>
      </c>
      <c r="D175" s="187" t="str">
        <f>IFERROR(VLOOKUP(A175,'RNL - Lab 3'!$B$21:$Z$91,20,FALSE)," ")</f>
        <v/>
      </c>
      <c r="E175" s="187" t="str">
        <f>IFERROR(VLOOKUP(A175,'RNL - Lab 3'!$B$21:$Z$91,21,FALSE)," ")</f>
        <v/>
      </c>
      <c r="F175" s="187" t="str">
        <f>IFERROR(VLOOKUP(A175,'RNL - Lab 3'!$B$21:$Z$91,22,FALSE)," ")</f>
        <v/>
      </c>
      <c r="G175" s="187" t="str">
        <f>IFERROR(VLOOKUP(A175,'RNL - Lab 3'!$B$21:$Z$91,23,FALSE)," ")</f>
        <v/>
      </c>
      <c r="H175" s="187" t="str">
        <f>IFERROR(VLOOKUP(A175,'RNL - Lab 3'!$B$21:$Z$91,24,FALSE)," ")</f>
        <v/>
      </c>
      <c r="I175" s="187" t="str">
        <f>IFERROR(VLOOKUP(A175,'RNL - Lab 3'!$B$21:$Z$91,25,FALSE)," ")</f>
        <v/>
      </c>
    </row>
    <row r="176" spans="1:9" ht="30" x14ac:dyDescent="0.25">
      <c r="A176" s="38" t="str">
        <f t="shared" si="3"/>
        <v>L3-Tiempo de respuesta del laboratorio en los resultados del cultivo</v>
      </c>
      <c r="B176" s="55" t="str">
        <f t="shared" si="4"/>
        <v>Tiempo de respuesta del laboratorio en los resultados del cultivo</v>
      </c>
      <c r="C176" s="194" t="str">
        <f>IFERROR(VLOOKUP(A176,'RNL - Lab 3'!$B$21:$Z$91,19,FALSE)," ")</f>
        <v/>
      </c>
      <c r="D176" s="187" t="str">
        <f>IFERROR(VLOOKUP(A176,'RNL - Lab 3'!$B$21:$Z$91,20,FALSE)," ")</f>
        <v/>
      </c>
      <c r="E176" s="187" t="str">
        <f>IFERROR(VLOOKUP(A176,'RNL - Lab 3'!$B$21:$Z$91,21,FALSE)," ")</f>
        <v/>
      </c>
      <c r="F176" s="187" t="str">
        <f>IFERROR(VLOOKUP(A176,'RNL - Lab 3'!$B$21:$Z$91,22,FALSE)," ")</f>
        <v/>
      </c>
      <c r="G176" s="187" t="str">
        <f>IFERROR(VLOOKUP(A176,'RNL - Lab 3'!$B$21:$Z$91,23,FALSE)," ")</f>
        <v/>
      </c>
      <c r="H176" s="187" t="str">
        <f>IFERROR(VLOOKUP(A176,'RNL - Lab 3'!$B$21:$Z$91,24,FALSE)," ")</f>
        <v/>
      </c>
      <c r="I176" s="187" t="str">
        <f>IFERROR(VLOOKUP(A176,'RNL - Lab 3'!$B$21:$Z$91,25,FALSE)," ")</f>
        <v/>
      </c>
    </row>
    <row r="177" spans="1:9" ht="45" x14ac:dyDescent="0.25">
      <c r="A177" s="38" t="str">
        <f t="shared" si="3"/>
        <v>L3-Proporción de muestras de diagnóstico (nuevas y recaídas) con cultivo positivo (MTB y MNT combinados)</v>
      </c>
      <c r="B177" s="55" t="str">
        <f t="shared" si="4"/>
        <v>Proporción de muestras de diagnóstico (nuevas y recaídas) con cultivo positivo (MTB y MNT combinados)</v>
      </c>
      <c r="C177" s="194" t="str">
        <f>IFERROR(VLOOKUP(A177,'RNL - Lab 3'!$B$21:$Z$91,19,FALSE)," ")</f>
        <v/>
      </c>
      <c r="D177" s="187" t="str">
        <f>IFERROR(VLOOKUP(A177,'RNL - Lab 3'!$B$21:$Z$91,20,FALSE)," ")</f>
        <v/>
      </c>
      <c r="E177" s="187" t="str">
        <f>IFERROR(VLOOKUP(A177,'RNL - Lab 3'!$B$21:$Z$91,21,FALSE)," ")</f>
        <v/>
      </c>
      <c r="F177" s="187" t="str">
        <f>IFERROR(VLOOKUP(A177,'RNL - Lab 3'!$B$21:$Z$91,22,FALSE)," ")</f>
        <v/>
      </c>
      <c r="G177" s="187" t="str">
        <f>IFERROR(VLOOKUP(A177,'RNL - Lab 3'!$B$21:$Z$91,23,FALSE)," ")</f>
        <v/>
      </c>
      <c r="H177" s="187" t="str">
        <f>IFERROR(VLOOKUP(A177,'RNL - Lab 3'!$B$21:$Z$91,24,FALSE)," ")</f>
        <v/>
      </c>
      <c r="I177" s="187" t="str">
        <f>IFERROR(VLOOKUP(A177,'RNL - Lab 3'!$B$21:$Z$91,25,FALSE)," ")</f>
        <v/>
      </c>
    </row>
    <row r="178" spans="1:9" ht="45" x14ac:dyDescent="0.25">
      <c r="A178" s="38" t="str">
        <f t="shared" si="3"/>
        <v>L3-Proporción de muestras de diagnóstico (nuevas y recaídas) que resultaron positivas para MTB</v>
      </c>
      <c r="B178" s="55" t="str">
        <f t="shared" si="4"/>
        <v>Proporción de muestras de diagnóstico (nuevas y recaídas) que resultaron positivas para MTB</v>
      </c>
      <c r="C178" s="194" t="str">
        <f>IFERROR(VLOOKUP(A178,'RNL - Lab 3'!$B$21:$Z$91,19,FALSE)," ")</f>
        <v/>
      </c>
      <c r="D178" s="187" t="str">
        <f>IFERROR(VLOOKUP(A178,'RNL - Lab 3'!$B$21:$Z$91,20,FALSE)," ")</f>
        <v/>
      </c>
      <c r="E178" s="187" t="str">
        <f>IFERROR(VLOOKUP(A178,'RNL - Lab 3'!$B$21:$Z$91,21,FALSE)," ")</f>
        <v/>
      </c>
      <c r="F178" s="187" t="str">
        <f>IFERROR(VLOOKUP(A178,'RNL - Lab 3'!$B$21:$Z$91,22,FALSE)," ")</f>
        <v/>
      </c>
      <c r="G178" s="187" t="str">
        <f>IFERROR(VLOOKUP(A178,'RNL - Lab 3'!$B$21:$Z$91,23,FALSE)," ")</f>
        <v/>
      </c>
      <c r="H178" s="187" t="str">
        <f>IFERROR(VLOOKUP(A178,'RNL - Lab 3'!$B$21:$Z$91,24,FALSE)," ")</f>
        <v/>
      </c>
      <c r="I178" s="187" t="str">
        <f>IFERROR(VLOOKUP(A178,'RNL - Lab 3'!$B$21:$Z$91,25,FALSE)," ")</f>
        <v/>
      </c>
    </row>
    <row r="179" spans="1:9" x14ac:dyDescent="0.25">
      <c r="A179" s="38" t="str">
        <f t="shared" si="3"/>
        <v>L3-</v>
      </c>
      <c r="B179" s="55" t="str">
        <f t="shared" si="4"/>
        <v/>
      </c>
      <c r="C179" s="194" t="str">
        <f>IFERROR(VLOOKUP(A179,'RNL - Lab 3'!$B$21:$Z$91,19,FALSE)," ")</f>
        <v/>
      </c>
      <c r="D179" s="187" t="str">
        <f>IFERROR(VLOOKUP(A179,'RNL - Lab 3'!$B$21:$Z$91,20,FALSE)," ")</f>
        <v/>
      </c>
      <c r="E179" s="187" t="str">
        <f>IFERROR(VLOOKUP(A179,'RNL - Lab 3'!$B$21:$Z$91,21,FALSE)," ")</f>
        <v/>
      </c>
      <c r="F179" s="187" t="str">
        <f>IFERROR(VLOOKUP(A179,'RNL - Lab 3'!$B$21:$Z$91,22,FALSE)," ")</f>
        <v/>
      </c>
      <c r="G179" s="187" t="str">
        <f>IFERROR(VLOOKUP(A179,'RNL - Lab 3'!$B$21:$Z$91,23,FALSE)," ")</f>
        <v/>
      </c>
      <c r="H179" s="187" t="str">
        <f>IFERROR(VLOOKUP(A179,'RNL - Lab 3'!$B$21:$Z$91,24,FALSE)," ")</f>
        <v/>
      </c>
      <c r="I179" s="187" t="str">
        <f>IFERROR(VLOOKUP(A179,'RNL - Lab 3'!$B$21:$Z$91,25,FALSE)," ")</f>
        <v/>
      </c>
    </row>
    <row r="180" spans="1:9" x14ac:dyDescent="0.25">
      <c r="A180" s="38" t="str">
        <f t="shared" si="3"/>
        <v>L3-</v>
      </c>
      <c r="B180" s="55" t="str">
        <f t="shared" si="4"/>
        <v/>
      </c>
      <c r="C180" s="194" t="str">
        <f>IFERROR(VLOOKUP(A180,'RNL - Lab 3'!$B$21:$Z$91,19,FALSE)," ")</f>
        <v/>
      </c>
      <c r="D180" s="187" t="str">
        <f>IFERROR(VLOOKUP(A180,'RNL - Lab 3'!$B$21:$Z$91,20,FALSE)," ")</f>
        <v/>
      </c>
      <c r="E180" s="187" t="str">
        <f>IFERROR(VLOOKUP(A180,'RNL - Lab 3'!$B$21:$Z$91,21,FALSE)," ")</f>
        <v/>
      </c>
      <c r="F180" s="187" t="str">
        <f>IFERROR(VLOOKUP(A180,'RNL - Lab 3'!$B$21:$Z$91,22,FALSE)," ")</f>
        <v/>
      </c>
      <c r="G180" s="187" t="str">
        <f>IFERROR(VLOOKUP(A180,'RNL - Lab 3'!$B$21:$Z$91,23,FALSE)," ")</f>
        <v/>
      </c>
      <c r="H180" s="187" t="str">
        <f>IFERROR(VLOOKUP(A180,'RNL - Lab 3'!$B$21:$Z$91,24,FALSE)," ")</f>
        <v/>
      </c>
      <c r="I180" s="187" t="str">
        <f>IFERROR(VLOOKUP(A180,'RNL - Lab 3'!$B$21:$Z$91,25,FALSE)," ")</f>
        <v/>
      </c>
    </row>
    <row r="181" spans="1:9" x14ac:dyDescent="0.25">
      <c r="A181" s="38" t="str">
        <f t="shared" si="3"/>
        <v>L3-</v>
      </c>
      <c r="B181" s="55" t="str">
        <f t="shared" si="4"/>
        <v/>
      </c>
      <c r="C181" s="194" t="str">
        <f>IFERROR(VLOOKUP(A181,'RNL - Lab 3'!$B$21:$Z$91,19,FALSE)," ")</f>
        <v/>
      </c>
      <c r="D181" s="187" t="str">
        <f>IFERROR(VLOOKUP(A181,'RNL - Lab 3'!$B$21:$Z$91,20,FALSE)," ")</f>
        <v/>
      </c>
      <c r="E181" s="187" t="str">
        <f>IFERROR(VLOOKUP(A181,'RNL - Lab 3'!$B$21:$Z$91,21,FALSE)," ")</f>
        <v/>
      </c>
      <c r="F181" s="187" t="str">
        <f>IFERROR(VLOOKUP(A181,'RNL - Lab 3'!$B$21:$Z$91,22,FALSE)," ")</f>
        <v/>
      </c>
      <c r="G181" s="187" t="str">
        <f>IFERROR(VLOOKUP(A181,'RNL - Lab 3'!$B$21:$Z$91,23,FALSE)," ")</f>
        <v/>
      </c>
      <c r="H181" s="187" t="str">
        <f>IFERROR(VLOOKUP(A181,'RNL - Lab 3'!$B$21:$Z$91,24,FALSE)," ")</f>
        <v/>
      </c>
      <c r="I181" s="187" t="str">
        <f>IFERROR(VLOOKUP(A181,'RNL - Lab 3'!$B$21:$Z$91,25,FALSE)," ")</f>
        <v/>
      </c>
    </row>
    <row r="182" spans="1:9" x14ac:dyDescent="0.25">
      <c r="A182" s="38" t="str">
        <f t="shared" si="3"/>
        <v>L3-</v>
      </c>
      <c r="B182" s="55" t="str">
        <f t="shared" si="4"/>
        <v/>
      </c>
      <c r="C182" s="194" t="str">
        <f>IFERROR(VLOOKUP(A182,'RNL - Lab 3'!$B$21:$Z$91,19,FALSE)," ")</f>
        <v/>
      </c>
      <c r="D182" s="187" t="str">
        <f>IFERROR(VLOOKUP(A182,'RNL - Lab 3'!$B$21:$Z$91,20,FALSE)," ")</f>
        <v/>
      </c>
      <c r="E182" s="187" t="str">
        <f>IFERROR(VLOOKUP(A182,'RNL - Lab 3'!$B$21:$Z$91,21,FALSE)," ")</f>
        <v/>
      </c>
      <c r="F182" s="187" t="str">
        <f>IFERROR(VLOOKUP(A182,'RNL - Lab 3'!$B$21:$Z$91,22,FALSE)," ")</f>
        <v/>
      </c>
      <c r="G182" s="187" t="str">
        <f>IFERROR(VLOOKUP(A182,'RNL - Lab 3'!$B$21:$Z$91,23,FALSE)," ")</f>
        <v/>
      </c>
      <c r="H182" s="187" t="str">
        <f>IFERROR(VLOOKUP(A182,'RNL - Lab 3'!$B$21:$Z$91,24,FALSE)," ")</f>
        <v/>
      </c>
      <c r="I182" s="187" t="str">
        <f>IFERROR(VLOOKUP(A182,'RNL - Lab 3'!$B$21:$Z$91,25,FALSE)," ")</f>
        <v/>
      </c>
    </row>
    <row r="183" spans="1:9" x14ac:dyDescent="0.25">
      <c r="A183" s="38" t="str">
        <f t="shared" si="3"/>
        <v>L3-</v>
      </c>
      <c r="B183" s="55" t="str">
        <f t="shared" si="4"/>
        <v/>
      </c>
      <c r="C183" s="194" t="str">
        <f>IFERROR(VLOOKUP(A183,'RNL - Lab 3'!$B$21:$Z$91,19,FALSE)," ")</f>
        <v/>
      </c>
      <c r="D183" s="187" t="str">
        <f>IFERROR(VLOOKUP(A183,'RNL - Lab 3'!$B$21:$Z$91,20,FALSE)," ")</f>
        <v/>
      </c>
      <c r="E183" s="187" t="str">
        <f>IFERROR(VLOOKUP(A183,'RNL - Lab 3'!$B$21:$Z$91,21,FALSE)," ")</f>
        <v/>
      </c>
      <c r="F183" s="187" t="str">
        <f>IFERROR(VLOOKUP(A183,'RNL - Lab 3'!$B$21:$Z$91,22,FALSE)," ")</f>
        <v/>
      </c>
      <c r="G183" s="187" t="str">
        <f>IFERROR(VLOOKUP(A183,'RNL - Lab 3'!$B$21:$Z$91,23,FALSE)," ")</f>
        <v/>
      </c>
      <c r="H183" s="187" t="str">
        <f>IFERROR(VLOOKUP(A183,'RNL - Lab 3'!$B$21:$Z$91,24,FALSE)," ")</f>
        <v/>
      </c>
      <c r="I183" s="187" t="str">
        <f>IFERROR(VLOOKUP(A183,'RNL - Lab 3'!$B$21:$Z$91,25,FALSE)," ")</f>
        <v/>
      </c>
    </row>
    <row r="184" spans="1:9" x14ac:dyDescent="0.25">
      <c r="A184" s="38" t="str">
        <f t="shared" si="3"/>
        <v>L3-CALIDAD PARA PSD (Fenotípicas)</v>
      </c>
      <c r="B184" s="55" t="str">
        <f t="shared" si="4"/>
        <v>CALIDAD PARA PSD (Fenotípicas)</v>
      </c>
      <c r="C184" s="194" t="str">
        <f>IFERROR(VLOOKUP(A184,'RNL - Lab 3'!$B$21:$Z$91,19,FALSE)," ")</f>
        <v/>
      </c>
      <c r="D184" s="187" t="str">
        <f>IFERROR(VLOOKUP(A184,'RNL - Lab 3'!$B$21:$Z$91,20,FALSE)," ")</f>
        <v/>
      </c>
      <c r="E184" s="187" t="str">
        <f>IFERROR(VLOOKUP(A184,'RNL - Lab 3'!$B$21:$Z$91,21,FALSE)," ")</f>
        <v/>
      </c>
      <c r="F184" s="187" t="str">
        <f>IFERROR(VLOOKUP(A184,'RNL - Lab 3'!$B$21:$Z$91,22,FALSE)," ")</f>
        <v/>
      </c>
      <c r="G184" s="187" t="str">
        <f>IFERROR(VLOOKUP(A184,'RNL - Lab 3'!$B$21:$Z$91,23,FALSE)," ")</f>
        <v/>
      </c>
      <c r="H184" s="187" t="str">
        <f>IFERROR(VLOOKUP(A184,'RNL - Lab 3'!$B$21:$Z$91,24,FALSE)," ")</f>
        <v/>
      </c>
      <c r="I184" s="187" t="str">
        <f>IFERROR(VLOOKUP(A184,'RNL - Lab 3'!$B$21:$Z$91,25,FALSE)," ")</f>
        <v/>
      </c>
    </row>
    <row r="185" spans="1:9" ht="45" x14ac:dyDescent="0.25">
      <c r="A185" s="38" t="str">
        <f t="shared" si="3"/>
        <v>L3-Proporción de aislamientos procesados con monorresistencia y multirresistencia a todas las combinaciones de fármacos analizados</v>
      </c>
      <c r="B185" s="55" t="str">
        <f t="shared" si="4"/>
        <v>Proporción de aislamientos procesados con monorresistencia y multirresistencia a todas las combinaciones de fármacos analizados</v>
      </c>
      <c r="C185" s="194" t="str">
        <f>IFERROR(VLOOKUP(A185,'RNL - Lab 3'!$B$21:$Z$91,19,FALSE)," ")</f>
        <v/>
      </c>
      <c r="D185" s="187" t="str">
        <f>IFERROR(VLOOKUP(A185,'RNL - Lab 3'!$B$21:$Z$91,20,FALSE)," ")</f>
        <v/>
      </c>
      <c r="E185" s="187" t="str">
        <f>IFERROR(VLOOKUP(A185,'RNL - Lab 3'!$B$21:$Z$91,21,FALSE)," ")</f>
        <v/>
      </c>
      <c r="F185" s="187" t="str">
        <f>IFERROR(VLOOKUP(A185,'RNL - Lab 3'!$B$21:$Z$91,22,FALSE)," ")</f>
        <v/>
      </c>
      <c r="G185" s="187" t="str">
        <f>IFERROR(VLOOKUP(A185,'RNL - Lab 3'!$B$21:$Z$91,23,FALSE)," ")</f>
        <v/>
      </c>
      <c r="H185" s="187" t="str">
        <f>IFERROR(VLOOKUP(A185,'RNL - Lab 3'!$B$21:$Z$91,24,FALSE)," ")</f>
        <v/>
      </c>
      <c r="I185" s="187" t="str">
        <f>IFERROR(VLOOKUP(A185,'RNL - Lab 3'!$B$21:$Z$91,25,FALSE)," ")</f>
        <v/>
      </c>
    </row>
    <row r="186" spans="1:9" ht="45" x14ac:dyDescent="0.25">
      <c r="A186" s="38" t="str">
        <f t="shared" si="3"/>
        <v>L3-Proporción de aislamientos inoculados para PSD que se descartaron debido a la contaminación</v>
      </c>
      <c r="B186" s="55" t="str">
        <f t="shared" si="4"/>
        <v>Proporción de aislamientos inoculados para PSD que se descartaron debido a la contaminación</v>
      </c>
      <c r="C186" s="194" t="str">
        <f>IFERROR(VLOOKUP(A186,'RNL - Lab 3'!$B$21:$Z$91,19,FALSE)," ")</f>
        <v/>
      </c>
      <c r="D186" s="187" t="str">
        <f>IFERROR(VLOOKUP(A186,'RNL - Lab 3'!$B$21:$Z$91,20,FALSE)," ")</f>
        <v/>
      </c>
      <c r="E186" s="187" t="str">
        <f>IFERROR(VLOOKUP(A186,'RNL - Lab 3'!$B$21:$Z$91,21,FALSE)," ")</f>
        <v/>
      </c>
      <c r="F186" s="187" t="str">
        <f>IFERROR(VLOOKUP(A186,'RNL - Lab 3'!$B$21:$Z$91,22,FALSE)," ")</f>
        <v/>
      </c>
      <c r="G186" s="187" t="str">
        <f>IFERROR(VLOOKUP(A186,'RNL - Lab 3'!$B$21:$Z$91,23,FALSE)," ")</f>
        <v/>
      </c>
      <c r="H186" s="187" t="str">
        <f>IFERROR(VLOOKUP(A186,'RNL - Lab 3'!$B$21:$Z$91,24,FALSE)," ")</f>
        <v/>
      </c>
      <c r="I186" s="187" t="str">
        <f>IFERROR(VLOOKUP(A186,'RNL - Lab 3'!$B$21:$Z$91,25,FALSE)," ")</f>
        <v/>
      </c>
    </row>
    <row r="187" spans="1:9" ht="60" x14ac:dyDescent="0.25">
      <c r="A187" s="38" t="str">
        <f t="shared" si="3"/>
        <v>L3-Proporción de aislamientos procesados para PSD que no fueron interpretables debido a la falta de crecimiento de los tubos / placas de control (sin fármaco)</v>
      </c>
      <c r="B187" s="55" t="str">
        <f t="shared" si="4"/>
        <v>Proporción de aislamientos procesados para PSD que no fueron interpretables debido a la falta de crecimiento de los tubos / placas de control (sin fármaco)</v>
      </c>
      <c r="C187" s="194" t="str">
        <f>IFERROR(VLOOKUP(A187,'RNL - Lab 3'!$B$21:$Z$91,19,FALSE)," ")</f>
        <v/>
      </c>
      <c r="D187" s="187" t="str">
        <f>IFERROR(VLOOKUP(A187,'RNL - Lab 3'!$B$21:$Z$91,20,FALSE)," ")</f>
        <v/>
      </c>
      <c r="E187" s="187" t="str">
        <f>IFERROR(VLOOKUP(A187,'RNL - Lab 3'!$B$21:$Z$91,21,FALSE)," ")</f>
        <v/>
      </c>
      <c r="F187" s="187" t="str">
        <f>IFERROR(VLOOKUP(A187,'RNL - Lab 3'!$B$21:$Z$91,22,FALSE)," ")</f>
        <v/>
      </c>
      <c r="G187" s="187" t="str">
        <f>IFERROR(VLOOKUP(A187,'RNL - Lab 3'!$B$21:$Z$91,23,FALSE)," ")</f>
        <v/>
      </c>
      <c r="H187" s="187" t="str">
        <f>IFERROR(VLOOKUP(A187,'RNL - Lab 3'!$B$21:$Z$91,24,FALSE)," ")</f>
        <v/>
      </c>
      <c r="I187" s="187" t="str">
        <f>IFERROR(VLOOKUP(A187,'RNL - Lab 3'!$B$21:$Z$91,25,FALSE)," ")</f>
        <v/>
      </c>
    </row>
    <row r="188" spans="1:9" ht="60" x14ac:dyDescent="0.25">
      <c r="A188" s="38" t="str">
        <f t="shared" si="3"/>
        <v>L3-Tiempo de entrega de los resultados del laboratorio - Entre el procesamiento de la muestra y la notificación de resultados para PSD</v>
      </c>
      <c r="B188" s="55" t="str">
        <f t="shared" si="4"/>
        <v>Tiempo de entrega de los resultados del laboratorio - Entre el procesamiento de la muestra y la notificación de resultados para PSD</v>
      </c>
      <c r="C188" s="194" t="str">
        <f>IFERROR(VLOOKUP(A188,'RNL - Lab 3'!$B$21:$Z$91,19,FALSE)," ")</f>
        <v/>
      </c>
      <c r="D188" s="187" t="str">
        <f>IFERROR(VLOOKUP(A188,'RNL - Lab 3'!$B$21:$Z$91,20,FALSE)," ")</f>
        <v/>
      </c>
      <c r="E188" s="187" t="str">
        <f>IFERROR(VLOOKUP(A188,'RNL - Lab 3'!$B$21:$Z$91,21,FALSE)," ")</f>
        <v/>
      </c>
      <c r="F188" s="187" t="str">
        <f>IFERROR(VLOOKUP(A188,'RNL - Lab 3'!$B$21:$Z$91,22,FALSE)," ")</f>
        <v/>
      </c>
      <c r="G188" s="187" t="str">
        <f>IFERROR(VLOOKUP(A188,'RNL - Lab 3'!$B$21:$Z$91,23,FALSE)," ")</f>
        <v/>
      </c>
      <c r="H188" s="187" t="str">
        <f>IFERROR(VLOOKUP(A188,'RNL - Lab 3'!$B$21:$Z$91,24,FALSE)," ")</f>
        <v/>
      </c>
      <c r="I188" s="187" t="str">
        <f>IFERROR(VLOOKUP(A188,'RNL - Lab 3'!$B$21:$Z$91,25,FALSE)," ")</f>
        <v/>
      </c>
    </row>
    <row r="189" spans="1:9" x14ac:dyDescent="0.25">
      <c r="A189" s="38" t="str">
        <f t="shared" si="3"/>
        <v>L3-</v>
      </c>
      <c r="B189" s="55" t="str">
        <f t="shared" si="4"/>
        <v/>
      </c>
      <c r="C189" s="194" t="str">
        <f>IFERROR(VLOOKUP(A189,'RNL - Lab 3'!$B$21:$Z$91,19,FALSE)," ")</f>
        <v/>
      </c>
      <c r="D189" s="187" t="str">
        <f>IFERROR(VLOOKUP(A189,'RNL - Lab 3'!$B$21:$Z$91,20,FALSE)," ")</f>
        <v/>
      </c>
      <c r="E189" s="187" t="str">
        <f>IFERROR(VLOOKUP(A189,'RNL - Lab 3'!$B$21:$Z$91,21,FALSE)," ")</f>
        <v/>
      </c>
      <c r="F189" s="187" t="str">
        <f>IFERROR(VLOOKUP(A189,'RNL - Lab 3'!$B$21:$Z$91,22,FALSE)," ")</f>
        <v/>
      </c>
      <c r="G189" s="187" t="str">
        <f>IFERROR(VLOOKUP(A189,'RNL - Lab 3'!$B$21:$Z$91,23,FALSE)," ")</f>
        <v/>
      </c>
      <c r="H189" s="187" t="str">
        <f>IFERROR(VLOOKUP(A189,'RNL - Lab 3'!$B$21:$Z$91,24,FALSE)," ")</f>
        <v/>
      </c>
      <c r="I189" s="187" t="str">
        <f>IFERROR(VLOOKUP(A189,'RNL - Lab 3'!$B$21:$Z$91,25,FALSE)," ")</f>
        <v/>
      </c>
    </row>
    <row r="190" spans="1:9" x14ac:dyDescent="0.25">
      <c r="A190" s="38" t="str">
        <f t="shared" si="3"/>
        <v>L3-</v>
      </c>
      <c r="B190" s="55" t="str">
        <f t="shared" si="4"/>
        <v/>
      </c>
      <c r="C190" s="194" t="str">
        <f>IFERROR(VLOOKUP(A190,'RNL - Lab 3'!$B$21:$Z$91,19,FALSE)," ")</f>
        <v/>
      </c>
      <c r="D190" s="187" t="str">
        <f>IFERROR(VLOOKUP(A190,'RNL - Lab 3'!$B$21:$Z$91,20,FALSE)," ")</f>
        <v/>
      </c>
      <c r="E190" s="187" t="str">
        <f>IFERROR(VLOOKUP(A190,'RNL - Lab 3'!$B$21:$Z$91,21,FALSE)," ")</f>
        <v/>
      </c>
      <c r="F190" s="187" t="str">
        <f>IFERROR(VLOOKUP(A190,'RNL - Lab 3'!$B$21:$Z$91,22,FALSE)," ")</f>
        <v/>
      </c>
      <c r="G190" s="187" t="str">
        <f>IFERROR(VLOOKUP(A190,'RNL - Lab 3'!$B$21:$Z$91,23,FALSE)," ")</f>
        <v/>
      </c>
      <c r="H190" s="187" t="str">
        <f>IFERROR(VLOOKUP(A190,'RNL - Lab 3'!$B$21:$Z$91,24,FALSE)," ")</f>
        <v/>
      </c>
      <c r="I190" s="187" t="str">
        <f>IFERROR(VLOOKUP(A190,'RNL - Lab 3'!$B$21:$Z$91,25,FALSE)," ")</f>
        <v/>
      </c>
    </row>
    <row r="191" spans="1:9" x14ac:dyDescent="0.25">
      <c r="A191" s="38" t="str">
        <f t="shared" si="3"/>
        <v>L3-</v>
      </c>
      <c r="B191" s="55" t="str">
        <f t="shared" si="4"/>
        <v/>
      </c>
      <c r="C191" s="194" t="str">
        <f>IFERROR(VLOOKUP(A191,'RNL - Lab 3'!$B$21:$Z$91,19,FALSE)," ")</f>
        <v/>
      </c>
      <c r="D191" s="187" t="str">
        <f>IFERROR(VLOOKUP(A191,'RNL - Lab 3'!$B$21:$Z$91,20,FALSE)," ")</f>
        <v/>
      </c>
      <c r="E191" s="187" t="str">
        <f>IFERROR(VLOOKUP(A191,'RNL - Lab 3'!$B$21:$Z$91,21,FALSE)," ")</f>
        <v/>
      </c>
      <c r="F191" s="187" t="str">
        <f>IFERROR(VLOOKUP(A191,'RNL - Lab 3'!$B$21:$Z$91,22,FALSE)," ")</f>
        <v/>
      </c>
      <c r="G191" s="187" t="str">
        <f>IFERROR(VLOOKUP(A191,'RNL - Lab 3'!$B$21:$Z$91,23,FALSE)," ")</f>
        <v/>
      </c>
      <c r="H191" s="187" t="str">
        <f>IFERROR(VLOOKUP(A191,'RNL - Lab 3'!$B$21:$Z$91,24,FALSE)," ")</f>
        <v/>
      </c>
      <c r="I191" s="187" t="str">
        <f>IFERROR(VLOOKUP(A191,'RNL - Lab 3'!$B$21:$Z$91,25,FALSE)," ")</f>
        <v/>
      </c>
    </row>
    <row r="192" spans="1:9" x14ac:dyDescent="0.25">
      <c r="A192" s="38" t="str">
        <f t="shared" si="3"/>
        <v>L3-</v>
      </c>
      <c r="B192" s="55" t="str">
        <f t="shared" si="4"/>
        <v/>
      </c>
      <c r="C192" s="194" t="str">
        <f>IFERROR(VLOOKUP(A192,'RNL - Lab 3'!$B$21:$Z$91,19,FALSE)," ")</f>
        <v/>
      </c>
      <c r="D192" s="187" t="str">
        <f>IFERROR(VLOOKUP(A192,'RNL - Lab 3'!$B$21:$Z$91,20,FALSE)," ")</f>
        <v/>
      </c>
      <c r="E192" s="187" t="str">
        <f>IFERROR(VLOOKUP(A192,'RNL - Lab 3'!$B$21:$Z$91,21,FALSE)," ")</f>
        <v/>
      </c>
      <c r="F192" s="187" t="str">
        <f>IFERROR(VLOOKUP(A192,'RNL - Lab 3'!$B$21:$Z$91,22,FALSE)," ")</f>
        <v/>
      </c>
      <c r="G192" s="187" t="str">
        <f>IFERROR(VLOOKUP(A192,'RNL - Lab 3'!$B$21:$Z$91,23,FALSE)," ")</f>
        <v/>
      </c>
      <c r="H192" s="187" t="str">
        <f>IFERROR(VLOOKUP(A192,'RNL - Lab 3'!$B$21:$Z$91,24,FALSE)," ")</f>
        <v/>
      </c>
      <c r="I192" s="187" t="str">
        <f>IFERROR(VLOOKUP(A192,'RNL - Lab 3'!$B$21:$Z$91,25,FALSE)," ")</f>
        <v/>
      </c>
    </row>
    <row r="193" spans="1:9" ht="30" x14ac:dyDescent="0.25">
      <c r="A193" s="38" t="str">
        <f t="shared" si="3"/>
        <v>L3-Indicadores y metas de la Iniciativa Mundial de Laboratorio (GLI)</v>
      </c>
      <c r="B193" s="55" t="str">
        <f t="shared" si="4"/>
        <v>Indicadores y metas de la Iniciativa Mundial de Laboratorio (GLI)</v>
      </c>
      <c r="C193" s="194" t="str">
        <f>IFERROR(VLOOKUP(A193,'RNL - Lab 3'!$B$21:$Z$91,19,FALSE)," ")</f>
        <v/>
      </c>
      <c r="D193" s="187" t="str">
        <f>IFERROR(VLOOKUP(A193,'RNL - Lab 3'!$B$21:$Z$91,20,FALSE)," ")</f>
        <v/>
      </c>
      <c r="E193" s="187" t="str">
        <f>IFERROR(VLOOKUP(A193,'RNL - Lab 3'!$B$21:$Z$91,21,FALSE)," ")</f>
        <v/>
      </c>
      <c r="F193" s="187" t="str">
        <f>IFERROR(VLOOKUP(A193,'RNL - Lab 3'!$B$21:$Z$91,22,FALSE)," ")</f>
        <v/>
      </c>
      <c r="G193" s="187" t="str">
        <f>IFERROR(VLOOKUP(A193,'RNL - Lab 3'!$B$21:$Z$91,23,FALSE)," ")</f>
        <v/>
      </c>
      <c r="H193" s="187" t="str">
        <f>IFERROR(VLOOKUP(A193,'RNL - Lab 3'!$B$21:$Z$91,24,FALSE)," ")</f>
        <v/>
      </c>
      <c r="I193" s="187" t="str">
        <f>IFERROR(VLOOKUP(A193,'RNL - Lab 3'!$B$21:$Z$91,25,FALSE)," ")</f>
        <v/>
      </c>
    </row>
    <row r="194" spans="1:9" ht="60" x14ac:dyDescent="0.25">
      <c r="A194" s="38" t="str">
        <f t="shared" si="3"/>
        <v>L3-Porcentaje de casos de tuberculosis nuevos y recaída notificados, evaluados con un diagnóstico rápido recomendado por la OMS como la prueba diagnóstica inicial.</v>
      </c>
      <c r="B194" s="55" t="str">
        <f t="shared" si="4"/>
        <v>Porcentaje de casos de tuberculosis nuevos y recaída notificados, evaluados con un diagnóstico rápido recomendado por la OMS como la prueba diagnóstica inicial.</v>
      </c>
      <c r="C194" s="194" t="str">
        <f>IFERROR(VLOOKUP(A194,'RNL - Lab 3'!$B$21:$Z$91,19,FALSE)," ")</f>
        <v/>
      </c>
      <c r="D194" s="187" t="str">
        <f>IFERROR(VLOOKUP(A194,'RNL - Lab 3'!$B$21:$Z$91,20,FALSE)," ")</f>
        <v/>
      </c>
      <c r="E194" s="187" t="str">
        <f>IFERROR(VLOOKUP(A194,'RNL - Lab 3'!$B$21:$Z$91,21,FALSE)," ")</f>
        <v/>
      </c>
      <c r="F194" s="187" t="str">
        <f>IFERROR(VLOOKUP(A194,'RNL - Lab 3'!$B$21:$Z$91,22,FALSE)," ")</f>
        <v/>
      </c>
      <c r="G194" s="187" t="str">
        <f>IFERROR(VLOOKUP(A194,'RNL - Lab 3'!$B$21:$Z$91,23,FALSE)," ")</f>
        <v/>
      </c>
      <c r="H194" s="187" t="str">
        <f>IFERROR(VLOOKUP(A194,'RNL - Lab 3'!$B$21:$Z$91,24,FALSE)," ")</f>
        <v/>
      </c>
      <c r="I194" s="187" t="str">
        <f>IFERROR(VLOOKUP(A194,'RNL - Lab 3'!$B$21:$Z$91,25,FALSE)," ")</f>
        <v/>
      </c>
    </row>
    <row r="195" spans="1:9" ht="45" x14ac:dyDescent="0.25">
      <c r="A195" s="38" t="str">
        <f t="shared" si="3"/>
        <v>L3-Porcentaje de casos de tuberculosis notificados como nuevos y recaídas con confirmación bacteriológica.</v>
      </c>
      <c r="B195" s="55" t="str">
        <f t="shared" si="4"/>
        <v>Porcentaje de casos de tuberculosis notificados como nuevos y recaídas con confirmación bacteriológica.</v>
      </c>
      <c r="C195" s="194" t="str">
        <f>IFERROR(VLOOKUP(A195,'RNL - Lab 3'!$B$21:$Z$91,19,FALSE)," ")</f>
        <v/>
      </c>
      <c r="D195" s="187" t="str">
        <f>IFERROR(VLOOKUP(A195,'RNL - Lab 3'!$B$21:$Z$91,20,FALSE)," ")</f>
        <v/>
      </c>
      <c r="E195" s="187" t="str">
        <f>IFERROR(VLOOKUP(A195,'RNL - Lab 3'!$B$21:$Z$91,21,FALSE)," ")</f>
        <v/>
      </c>
      <c r="F195" s="187" t="str">
        <f>IFERROR(VLOOKUP(A195,'RNL - Lab 3'!$B$21:$Z$91,22,FALSE)," ")</f>
        <v/>
      </c>
      <c r="G195" s="187" t="str">
        <f>IFERROR(VLOOKUP(A195,'RNL - Lab 3'!$B$21:$Z$91,23,FALSE)," ")</f>
        <v/>
      </c>
      <c r="H195" s="187" t="str">
        <f>IFERROR(VLOOKUP(A195,'RNL - Lab 3'!$B$21:$Z$91,24,FALSE)," ")</f>
        <v/>
      </c>
      <c r="I195" s="187" t="str">
        <f>IFERROR(VLOOKUP(A195,'RNL - Lab 3'!$B$21:$Z$91,25,FALSE)," ")</f>
        <v/>
      </c>
    </row>
    <row r="196" spans="1:9" ht="45" x14ac:dyDescent="0.25">
      <c r="A196" s="38" t="str">
        <f t="shared" si="3"/>
        <v>L3-Porcentaje de casos notificados de TB confirmados bacteriológicamente con resultados de PSD para la rifampicina.</v>
      </c>
      <c r="B196" s="55" t="str">
        <f t="shared" si="4"/>
        <v>Porcentaje de casos notificados de TB confirmados bacteriológicamente con resultados de PSD para la rifampicina.</v>
      </c>
      <c r="C196" s="194" t="str">
        <f>IFERROR(VLOOKUP(A196,'RNL - Lab 3'!$B$21:$Z$91,19,FALSE)," ")</f>
        <v/>
      </c>
      <c r="D196" s="187" t="str">
        <f>IFERROR(VLOOKUP(A196,'RNL - Lab 3'!$B$21:$Z$91,20,FALSE)," ")</f>
        <v/>
      </c>
      <c r="E196" s="187" t="str">
        <f>IFERROR(VLOOKUP(A196,'RNL - Lab 3'!$B$21:$Z$91,21,FALSE)," ")</f>
        <v/>
      </c>
      <c r="F196" s="187" t="str">
        <f>IFERROR(VLOOKUP(A196,'RNL - Lab 3'!$B$21:$Z$91,22,FALSE)," ")</f>
        <v/>
      </c>
      <c r="G196" s="187" t="str">
        <f>IFERROR(VLOOKUP(A196,'RNL - Lab 3'!$B$21:$Z$91,23,FALSE)," ")</f>
        <v/>
      </c>
      <c r="H196" s="187" t="str">
        <f>IFERROR(VLOOKUP(A196,'RNL - Lab 3'!$B$21:$Z$91,24,FALSE)," ")</f>
        <v/>
      </c>
      <c r="I196" s="187" t="str">
        <f>IFERROR(VLOOKUP(A196,'RNL - Lab 3'!$B$21:$Z$91,25,FALSE)," ")</f>
        <v/>
      </c>
    </row>
    <row r="197" spans="1:9" ht="60" x14ac:dyDescent="0.25">
      <c r="A197" s="38" t="str">
        <f t="shared" si="3"/>
        <v>L3-Porcentaje de casos notificados de TB resistente a rifampicina con resultados de PSD para fluoroquinolonas y otras drogas orales de segunda línea.</v>
      </c>
      <c r="B197" s="55" t="str">
        <f t="shared" si="4"/>
        <v>Porcentaje de casos notificados de TB resistente a rifampicina con resultados de PSD para fluoroquinolonas y otras drogas orales de segunda línea.</v>
      </c>
      <c r="C197" s="194" t="str">
        <f>IFERROR(VLOOKUP(A197,'RNL - Lab 3'!$B$21:$Z$91,19,FALSE)," ")</f>
        <v/>
      </c>
      <c r="D197" s="187" t="str">
        <f>IFERROR(VLOOKUP(A197,'RNL - Lab 3'!$B$21:$Z$91,20,FALSE)," ")</f>
        <v/>
      </c>
      <c r="E197" s="187" t="str">
        <f>IFERROR(VLOOKUP(A197,'RNL - Lab 3'!$B$21:$Z$91,21,FALSE)," ")</f>
        <v/>
      </c>
      <c r="F197" s="187" t="str">
        <f>IFERROR(VLOOKUP(A197,'RNL - Lab 3'!$B$21:$Z$91,22,FALSE)," ")</f>
        <v/>
      </c>
      <c r="G197" s="187" t="str">
        <f>IFERROR(VLOOKUP(A197,'RNL - Lab 3'!$B$21:$Z$91,23,FALSE)," ")</f>
        <v/>
      </c>
      <c r="H197" s="187" t="str">
        <f>IFERROR(VLOOKUP(A197,'RNL - Lab 3'!$B$21:$Z$91,24,FALSE)," ")</f>
        <v/>
      </c>
      <c r="I197" s="187" t="str">
        <f>IFERROR(VLOOKUP(A197,'RNL - Lab 3'!$B$21:$Z$91,25,FALSE)," ")</f>
        <v/>
      </c>
    </row>
    <row r="198" spans="1:9" x14ac:dyDescent="0.25">
      <c r="A198" s="38" t="str">
        <f>"L4-"&amp;B198</f>
        <v>L4-BACILOSCOPIA</v>
      </c>
      <c r="B198" s="55" t="str">
        <f>+B6</f>
        <v>BACILOSCOPIA</v>
      </c>
      <c r="C198" s="194" t="str">
        <f>IFERROR(VLOOKUP(A198,'RNL - Lab 4'!$B$21:$Z$91,19,FALSE)," ")</f>
        <v xml:space="preserve"> </v>
      </c>
      <c r="D198" s="187" t="str">
        <f>IFERROR(VLOOKUP(A198,'RNL - Lab 4'!$B$21:$Z$91,20,FALSE)," ")</f>
        <v xml:space="preserve"> </v>
      </c>
      <c r="E198" s="187" t="str">
        <f>IFERROR(VLOOKUP(A198,'RNL - Lab 4'!$B$21:$Z$91,21,FALSE)," ")</f>
        <v xml:space="preserve"> </v>
      </c>
      <c r="F198" s="187" t="str">
        <f>IFERROR(VLOOKUP(A198,'RNL - Lab 4'!$B$21:$Z$91,22,FALSE)," ")</f>
        <v xml:space="preserve"> </v>
      </c>
      <c r="G198" s="187" t="str">
        <f>IFERROR(VLOOKUP(A198,'RNL - Lab 4'!$B$21:$Z$91,23,FALSE)," ")</f>
        <v xml:space="preserve"> </v>
      </c>
      <c r="H198" s="187" t="str">
        <f>IFERROR(VLOOKUP(A198,'RNL - Lab 4'!$B$21:$Z$91,24,FALSE)," ")</f>
        <v xml:space="preserve"> </v>
      </c>
      <c r="I198" s="187" t="str">
        <f>IFERROR(VLOOKUP(A198,'RNL - Lab 4'!$B$21:$Z$91,25,FALSE)," ")</f>
        <v xml:space="preserve"> </v>
      </c>
    </row>
    <row r="199" spans="1:9" x14ac:dyDescent="0.25">
      <c r="A199" s="38" t="str">
        <f t="shared" ref="A199:A261" si="5">"L4-"&amp;B199</f>
        <v>L4-Número de baciloscopias realizadas</v>
      </c>
      <c r="B199" s="55" t="str">
        <f t="shared" ref="B199:B261" si="6">+B7</f>
        <v>Número de baciloscopias realizadas</v>
      </c>
      <c r="C199" s="194" t="str">
        <f>IFERROR(VLOOKUP(A199,'RNL - Lab 4'!$B$21:$Z$91,19,FALSE)," ")</f>
        <v/>
      </c>
      <c r="D199" s="187" t="str">
        <f>IFERROR(VLOOKUP(A199,'RNL - Lab 4'!$B$21:$Z$91,20,FALSE)," ")</f>
        <v/>
      </c>
      <c r="E199" s="187" t="str">
        <f>IFERROR(VLOOKUP(A199,'RNL - Lab 4'!$B$21:$Z$91,21,FALSE)," ")</f>
        <v/>
      </c>
      <c r="F199" s="187" t="str">
        <f>IFERROR(VLOOKUP(A199,'RNL - Lab 4'!$B$21:$Z$91,22,FALSE)," ")</f>
        <v/>
      </c>
      <c r="G199" s="187" t="str">
        <f>IFERROR(VLOOKUP(A199,'RNL - Lab 4'!$B$21:$Z$91,23,FALSE)," ")</f>
        <v/>
      </c>
      <c r="H199" s="187" t="str">
        <f>IFERROR(VLOOKUP(A199,'RNL - Lab 4'!$B$21:$Z$91,24,FALSE)," ")</f>
        <v/>
      </c>
      <c r="I199" s="187" t="str">
        <f>IFERROR(VLOOKUP(A199,'RNL - Lab 4'!$B$21:$Z$91,25,FALSE)," ")</f>
        <v/>
      </c>
    </row>
    <row r="200" spans="1:9" ht="30" x14ac:dyDescent="0.25">
      <c r="A200" s="38" t="str">
        <f t="shared" si="5"/>
        <v>L4-Porcentaje de baciloscopias de diagnóstico positivas</v>
      </c>
      <c r="B200" s="55" t="str">
        <f t="shared" si="6"/>
        <v>Porcentaje de baciloscopias de diagnóstico positivas</v>
      </c>
      <c r="C200" s="194" t="str">
        <f>IFERROR(VLOOKUP(A200,'RNL - Lab 4'!$B$21:$Z$91,19,FALSE)," ")</f>
        <v/>
      </c>
      <c r="D200" s="187" t="str">
        <f>IFERROR(VLOOKUP(A200,'RNL - Lab 4'!$B$21:$Z$91,20,FALSE)," ")</f>
        <v/>
      </c>
      <c r="E200" s="187" t="str">
        <f>IFERROR(VLOOKUP(A200,'RNL - Lab 4'!$B$21:$Z$91,21,FALSE)," ")</f>
        <v/>
      </c>
      <c r="F200" s="187" t="str">
        <f>IFERROR(VLOOKUP(A200,'RNL - Lab 4'!$B$21:$Z$91,22,FALSE)," ")</f>
        <v/>
      </c>
      <c r="G200" s="187" t="str">
        <f>IFERROR(VLOOKUP(A200,'RNL - Lab 4'!$B$21:$Z$91,23,FALSE)," ")</f>
        <v/>
      </c>
      <c r="H200" s="187" t="str">
        <f>IFERROR(VLOOKUP(A200,'RNL - Lab 4'!$B$21:$Z$91,24,FALSE)," ")</f>
        <v/>
      </c>
      <c r="I200" s="187" t="str">
        <f>IFERROR(VLOOKUP(A200,'RNL - Lab 4'!$B$21:$Z$91,25,FALSE)," ")</f>
        <v/>
      </c>
    </row>
    <row r="201" spans="1:9" ht="45" x14ac:dyDescent="0.25">
      <c r="A201" s="38" t="str">
        <f t="shared" si="5"/>
        <v xml:space="preserve">L4-Porcentaje de baciloscopias de control de tratamiento positiva
</v>
      </c>
      <c r="B201" s="55" t="str">
        <f t="shared" si="6"/>
        <v xml:space="preserve">Porcentaje de baciloscopias de control de tratamiento positiva
</v>
      </c>
      <c r="C201" s="194" t="str">
        <f>IFERROR(VLOOKUP(A201,'RNL - Lab 4'!$B$21:$Z$91,19,FALSE)," ")</f>
        <v/>
      </c>
      <c r="D201" s="187" t="str">
        <f>IFERROR(VLOOKUP(A201,'RNL - Lab 4'!$B$21:$Z$91,20,FALSE)," ")</f>
        <v/>
      </c>
      <c r="E201" s="187" t="str">
        <f>IFERROR(VLOOKUP(A201,'RNL - Lab 4'!$B$21:$Z$91,21,FALSE)," ")</f>
        <v/>
      </c>
      <c r="F201" s="187" t="str">
        <f>IFERROR(VLOOKUP(A201,'RNL - Lab 4'!$B$21:$Z$91,22,FALSE)," ")</f>
        <v/>
      </c>
      <c r="G201" s="187" t="str">
        <f>IFERROR(VLOOKUP(A201,'RNL - Lab 4'!$B$21:$Z$91,23,FALSE)," ")</f>
        <v/>
      </c>
      <c r="H201" s="187" t="str">
        <f>IFERROR(VLOOKUP(A201,'RNL - Lab 4'!$B$21:$Z$91,24,FALSE)," ")</f>
        <v/>
      </c>
      <c r="I201" s="187" t="str">
        <f>IFERROR(VLOOKUP(A201,'RNL - Lab 4'!$B$21:$Z$91,25,FALSE)," ")</f>
        <v/>
      </c>
    </row>
    <row r="202" spans="1:9" ht="45" x14ac:dyDescent="0.25">
      <c r="A202" s="38" t="str">
        <f t="shared" si="5"/>
        <v xml:space="preserve">L4-Porcentaje de casos presuntivos examinados con baciloscopia
</v>
      </c>
      <c r="B202" s="55" t="str">
        <f t="shared" si="6"/>
        <v xml:space="preserve">Porcentaje de casos presuntivos examinados con baciloscopia
</v>
      </c>
      <c r="C202" s="194" t="str">
        <f>IFERROR(VLOOKUP(A202,'RNL - Lab 4'!$B$21:$Z$91,19,FALSE)," ")</f>
        <v/>
      </c>
      <c r="D202" s="187" t="str">
        <f>IFERROR(VLOOKUP(A202,'RNL - Lab 4'!$B$21:$Z$91,20,FALSE)," ")</f>
        <v/>
      </c>
      <c r="E202" s="187" t="str">
        <f>IFERROR(VLOOKUP(A202,'RNL - Lab 4'!$B$21:$Z$91,21,FALSE)," ")</f>
        <v/>
      </c>
      <c r="F202" s="187" t="str">
        <f>IFERROR(VLOOKUP(A202,'RNL - Lab 4'!$B$21:$Z$91,22,FALSE)," ")</f>
        <v/>
      </c>
      <c r="G202" s="187" t="str">
        <f>IFERROR(VLOOKUP(A202,'RNL - Lab 4'!$B$21:$Z$91,23,FALSE)," ")</f>
        <v/>
      </c>
      <c r="H202" s="187" t="str">
        <f>IFERROR(VLOOKUP(A202,'RNL - Lab 4'!$B$21:$Z$91,24,FALSE)," ")</f>
        <v/>
      </c>
      <c r="I202" s="187" t="str">
        <f>IFERROR(VLOOKUP(A202,'RNL - Lab 4'!$B$21:$Z$91,25,FALSE)," ")</f>
        <v/>
      </c>
    </row>
    <row r="203" spans="1:9" ht="45" x14ac:dyDescent="0.25">
      <c r="A203" s="38" t="str">
        <f t="shared" si="5"/>
        <v xml:space="preserve">L4-Porcentaje de casos diagnosticados por baciloscopia entre los casos presuntivos
</v>
      </c>
      <c r="B203" s="55" t="str">
        <f t="shared" si="6"/>
        <v xml:space="preserve">Porcentaje de casos diagnosticados por baciloscopia entre los casos presuntivos
</v>
      </c>
      <c r="C203" s="194" t="str">
        <f>IFERROR(VLOOKUP(A203,'RNL - Lab 4'!$B$21:$Z$91,19,FALSE)," ")</f>
        <v/>
      </c>
      <c r="D203" s="187" t="str">
        <f>IFERROR(VLOOKUP(A203,'RNL - Lab 4'!$B$21:$Z$91,20,FALSE)," ")</f>
        <v/>
      </c>
      <c r="E203" s="187" t="str">
        <f>IFERROR(VLOOKUP(A203,'RNL - Lab 4'!$B$21:$Z$91,21,FALSE)," ")</f>
        <v/>
      </c>
      <c r="F203" s="187" t="str">
        <f>IFERROR(VLOOKUP(A203,'RNL - Lab 4'!$B$21:$Z$91,22,FALSE)," ")</f>
        <v/>
      </c>
      <c r="G203" s="187" t="str">
        <f>IFERROR(VLOOKUP(A203,'RNL - Lab 4'!$B$21:$Z$91,23,FALSE)," ")</f>
        <v/>
      </c>
      <c r="H203" s="187" t="str">
        <f>IFERROR(VLOOKUP(A203,'RNL - Lab 4'!$B$21:$Z$91,24,FALSE)," ")</f>
        <v/>
      </c>
      <c r="I203" s="187" t="str">
        <f>IFERROR(VLOOKUP(A203,'RNL - Lab 4'!$B$21:$Z$91,25,FALSE)," ")</f>
        <v/>
      </c>
    </row>
    <row r="204" spans="1:9" ht="30" x14ac:dyDescent="0.25">
      <c r="A204" s="38" t="str">
        <f t="shared" si="5"/>
        <v>L4-Proporción de muestras deficientes entre las baciloscopias de diagnóstico</v>
      </c>
      <c r="B204" s="55" t="str">
        <f t="shared" si="6"/>
        <v>Proporción de muestras deficientes entre las baciloscopias de diagnóstico</v>
      </c>
      <c r="C204" s="194" t="str">
        <f>IFERROR(VLOOKUP(A204,'RNL - Lab 4'!$B$21:$Z$91,19,FALSE)," ")</f>
        <v/>
      </c>
      <c r="D204" s="187" t="str">
        <f>IFERROR(VLOOKUP(A204,'RNL - Lab 4'!$B$21:$Z$91,20,FALSE)," ")</f>
        <v/>
      </c>
      <c r="E204" s="187" t="str">
        <f>IFERROR(VLOOKUP(A204,'RNL - Lab 4'!$B$21:$Z$91,21,FALSE)," ")</f>
        <v/>
      </c>
      <c r="F204" s="187" t="str">
        <f>IFERROR(VLOOKUP(A204,'RNL - Lab 4'!$B$21:$Z$91,22,FALSE)," ")</f>
        <v/>
      </c>
      <c r="G204" s="187" t="str">
        <f>IFERROR(VLOOKUP(A204,'RNL - Lab 4'!$B$21:$Z$91,23,FALSE)," ")</f>
        <v/>
      </c>
      <c r="H204" s="187" t="str">
        <f>IFERROR(VLOOKUP(A204,'RNL - Lab 4'!$B$21:$Z$91,24,FALSE)," ")</f>
        <v/>
      </c>
      <c r="I204" s="187" t="str">
        <f>IFERROR(VLOOKUP(A204,'RNL - Lab 4'!$B$21:$Z$91,25,FALSE)," ")</f>
        <v/>
      </c>
    </row>
    <row r="205" spans="1:9" x14ac:dyDescent="0.25">
      <c r="A205" s="38" t="str">
        <f t="shared" si="5"/>
        <v>L4-Carga de trabajo</v>
      </c>
      <c r="B205" s="55" t="str">
        <f t="shared" si="6"/>
        <v>Carga de trabajo</v>
      </c>
      <c r="C205" s="194" t="str">
        <f>IFERROR(VLOOKUP(A205,'RNL - Lab 4'!$B$21:$Z$91,19,FALSE)," ")</f>
        <v/>
      </c>
      <c r="D205" s="187" t="str">
        <f>IFERROR(VLOOKUP(A205,'RNL - Lab 4'!$B$21:$Z$91,20,FALSE)," ")</f>
        <v/>
      </c>
      <c r="E205" s="187" t="str">
        <f>IFERROR(VLOOKUP(A205,'RNL - Lab 4'!$B$21:$Z$91,21,FALSE)," ")</f>
        <v/>
      </c>
      <c r="F205" s="187" t="str">
        <f>IFERROR(VLOOKUP(A205,'RNL - Lab 4'!$B$21:$Z$91,22,FALSE)," ")</f>
        <v/>
      </c>
      <c r="G205" s="187" t="str">
        <f>IFERROR(VLOOKUP(A205,'RNL - Lab 4'!$B$21:$Z$91,23,FALSE)," ")</f>
        <v/>
      </c>
      <c r="H205" s="187" t="str">
        <f>IFERROR(VLOOKUP(A205,'RNL - Lab 4'!$B$21:$Z$91,24,FALSE)," ")</f>
        <v/>
      </c>
      <c r="I205" s="187" t="str">
        <f>IFERROR(VLOOKUP(A205,'RNL - Lab 4'!$B$21:$Z$91,25,FALSE)," ")</f>
        <v/>
      </c>
    </row>
    <row r="206" spans="1:9" ht="45" x14ac:dyDescent="0.25">
      <c r="A206" s="38" t="str">
        <f t="shared" si="5"/>
        <v>L4-Porcentaje de baciloscopias de diagnóstico positivas de bajo grado (positiva de + y BAAR contables)</v>
      </c>
      <c r="B206" s="55" t="str">
        <f t="shared" si="6"/>
        <v>Porcentaje de baciloscopias de diagnóstico positivas de bajo grado (positiva de + y BAAR contables)</v>
      </c>
      <c r="C206" s="194" t="str">
        <f>IFERROR(VLOOKUP(A206,'RNL - Lab 4'!$B$21:$Z$91,19,FALSE)," ")</f>
        <v/>
      </c>
      <c r="D206" s="187" t="str">
        <f>IFERROR(VLOOKUP(A206,'RNL - Lab 4'!$B$21:$Z$91,20,FALSE)," ")</f>
        <v/>
      </c>
      <c r="E206" s="187" t="str">
        <f>IFERROR(VLOOKUP(A206,'RNL - Lab 4'!$B$21:$Z$91,21,FALSE)," ")</f>
        <v/>
      </c>
      <c r="F206" s="187" t="str">
        <f>IFERROR(VLOOKUP(A206,'RNL - Lab 4'!$B$21:$Z$91,22,FALSE)," ")</f>
        <v/>
      </c>
      <c r="G206" s="187" t="str">
        <f>IFERROR(VLOOKUP(A206,'RNL - Lab 4'!$B$21:$Z$91,23,FALSE)," ")</f>
        <v/>
      </c>
      <c r="H206" s="187" t="str">
        <f>IFERROR(VLOOKUP(A206,'RNL - Lab 4'!$B$21:$Z$91,24,FALSE)," ")</f>
        <v/>
      </c>
      <c r="I206" s="187" t="str">
        <f>IFERROR(VLOOKUP(A206,'RNL - Lab 4'!$B$21:$Z$91,25,FALSE)," ")</f>
        <v/>
      </c>
    </row>
    <row r="207" spans="1:9" ht="30" x14ac:dyDescent="0.25">
      <c r="A207" s="38" t="str">
        <f t="shared" si="5"/>
        <v>L4-Tiempo de respuesta del laboratorio en el informe del resultado de la baciloscopia</v>
      </c>
      <c r="B207" s="55" t="str">
        <f t="shared" si="6"/>
        <v>Tiempo de respuesta del laboratorio en el informe del resultado de la baciloscopia</v>
      </c>
      <c r="C207" s="194" t="str">
        <f>IFERROR(VLOOKUP(A207,'RNL - Lab 4'!$B$21:$Z$91,19,FALSE)," ")</f>
        <v/>
      </c>
      <c r="D207" s="187" t="str">
        <f>IFERROR(VLOOKUP(A207,'RNL - Lab 4'!$B$21:$Z$91,20,FALSE)," ")</f>
        <v/>
      </c>
      <c r="E207" s="187" t="str">
        <f>IFERROR(VLOOKUP(A207,'RNL - Lab 4'!$B$21:$Z$91,21,FALSE)," ")</f>
        <v/>
      </c>
      <c r="F207" s="187" t="str">
        <f>IFERROR(VLOOKUP(A207,'RNL - Lab 4'!$B$21:$Z$91,22,FALSE)," ")</f>
        <v/>
      </c>
      <c r="G207" s="187" t="str">
        <f>IFERROR(VLOOKUP(A207,'RNL - Lab 4'!$B$21:$Z$91,23,FALSE)," ")</f>
        <v/>
      </c>
      <c r="H207" s="187" t="str">
        <f>IFERROR(VLOOKUP(A207,'RNL - Lab 4'!$B$21:$Z$91,24,FALSE)," ")</f>
        <v/>
      </c>
      <c r="I207" s="187" t="str">
        <f>IFERROR(VLOOKUP(A207,'RNL - Lab 4'!$B$21:$Z$91,25,FALSE)," ")</f>
        <v/>
      </c>
    </row>
    <row r="208" spans="1:9" x14ac:dyDescent="0.25">
      <c r="A208" s="38" t="str">
        <f t="shared" si="5"/>
        <v>L4-</v>
      </c>
      <c r="B208" s="55" t="str">
        <f t="shared" si="6"/>
        <v/>
      </c>
      <c r="C208" s="194" t="str">
        <f>IFERROR(VLOOKUP(A208,'RNL - Lab 4'!$B$21:$Z$91,19,FALSE)," ")</f>
        <v/>
      </c>
      <c r="D208" s="187" t="str">
        <f>IFERROR(VLOOKUP(A208,'RNL - Lab 4'!$B$21:$Z$91,20,FALSE)," ")</f>
        <v/>
      </c>
      <c r="E208" s="187" t="str">
        <f>IFERROR(VLOOKUP(A208,'RNL - Lab 4'!$B$21:$Z$91,21,FALSE)," ")</f>
        <v/>
      </c>
      <c r="F208" s="187" t="str">
        <f>IFERROR(VLOOKUP(A208,'RNL - Lab 4'!$B$21:$Z$91,22,FALSE)," ")</f>
        <v/>
      </c>
      <c r="G208" s="187" t="str">
        <f>IFERROR(VLOOKUP(A208,'RNL - Lab 4'!$B$21:$Z$91,23,FALSE)," ")</f>
        <v/>
      </c>
      <c r="H208" s="187" t="str">
        <f>IFERROR(VLOOKUP(A208,'RNL - Lab 4'!$B$21:$Z$91,24,FALSE)," ")</f>
        <v/>
      </c>
      <c r="I208" s="187" t="str">
        <f>IFERROR(VLOOKUP(A208,'RNL - Lab 4'!$B$21:$Z$91,25,FALSE)," ")</f>
        <v/>
      </c>
    </row>
    <row r="209" spans="1:9" x14ac:dyDescent="0.25">
      <c r="A209" s="38" t="str">
        <f t="shared" si="5"/>
        <v>L4-</v>
      </c>
      <c r="B209" s="55" t="str">
        <f t="shared" si="6"/>
        <v/>
      </c>
      <c r="C209" s="194" t="str">
        <f>IFERROR(VLOOKUP(A209,'RNL - Lab 4'!$B$21:$Z$91,19,FALSE)," ")</f>
        <v/>
      </c>
      <c r="D209" s="187" t="str">
        <f>IFERROR(VLOOKUP(A209,'RNL - Lab 4'!$B$21:$Z$91,20,FALSE)," ")</f>
        <v/>
      </c>
      <c r="E209" s="187" t="str">
        <f>IFERROR(VLOOKUP(A209,'RNL - Lab 4'!$B$21:$Z$91,21,FALSE)," ")</f>
        <v/>
      </c>
      <c r="F209" s="187" t="str">
        <f>IFERROR(VLOOKUP(A209,'RNL - Lab 4'!$B$21:$Z$91,22,FALSE)," ")</f>
        <v/>
      </c>
      <c r="G209" s="187" t="str">
        <f>IFERROR(VLOOKUP(A209,'RNL - Lab 4'!$B$21:$Z$91,23,FALSE)," ")</f>
        <v/>
      </c>
      <c r="H209" s="187" t="str">
        <f>IFERROR(VLOOKUP(A209,'RNL - Lab 4'!$B$21:$Z$91,24,FALSE)," ")</f>
        <v/>
      </c>
      <c r="I209" s="187" t="str">
        <f>IFERROR(VLOOKUP(A209,'RNL - Lab 4'!$B$21:$Z$91,25,FALSE)," ")</f>
        <v/>
      </c>
    </row>
    <row r="210" spans="1:9" x14ac:dyDescent="0.25">
      <c r="A210" s="38" t="str">
        <f t="shared" si="5"/>
        <v>L4-</v>
      </c>
      <c r="B210" s="55" t="str">
        <f t="shared" si="6"/>
        <v/>
      </c>
      <c r="C210" s="194" t="str">
        <f>IFERROR(VLOOKUP(A210,'RNL - Lab 4'!$B$21:$Z$91,19,FALSE)," ")</f>
        <v/>
      </c>
      <c r="D210" s="187" t="str">
        <f>IFERROR(VLOOKUP(A210,'RNL - Lab 4'!$B$21:$Z$91,20,FALSE)," ")</f>
        <v/>
      </c>
      <c r="E210" s="187" t="str">
        <f>IFERROR(VLOOKUP(A210,'RNL - Lab 4'!$B$21:$Z$91,21,FALSE)," ")</f>
        <v/>
      </c>
      <c r="F210" s="187" t="str">
        <f>IFERROR(VLOOKUP(A210,'RNL - Lab 4'!$B$21:$Z$91,22,FALSE)," ")</f>
        <v/>
      </c>
      <c r="G210" s="187" t="str">
        <f>IFERROR(VLOOKUP(A210,'RNL - Lab 4'!$B$21:$Z$91,23,FALSE)," ")</f>
        <v/>
      </c>
      <c r="H210" s="187" t="str">
        <f>IFERROR(VLOOKUP(A210,'RNL - Lab 4'!$B$21:$Z$91,24,FALSE)," ")</f>
        <v/>
      </c>
      <c r="I210" s="187" t="str">
        <f>IFERROR(VLOOKUP(A210,'RNL - Lab 4'!$B$21:$Z$91,25,FALSE)," ")</f>
        <v/>
      </c>
    </row>
    <row r="211" spans="1:9" x14ac:dyDescent="0.25">
      <c r="A211" s="38" t="str">
        <f t="shared" si="5"/>
        <v>L4-</v>
      </c>
      <c r="B211" s="55" t="str">
        <f t="shared" si="6"/>
        <v/>
      </c>
      <c r="C211" s="194" t="str">
        <f>IFERROR(VLOOKUP(A211,'RNL - Lab 4'!$B$21:$Z$91,19,FALSE)," ")</f>
        <v/>
      </c>
      <c r="D211" s="187" t="str">
        <f>IFERROR(VLOOKUP(A211,'RNL - Lab 4'!$B$21:$Z$91,20,FALSE)," ")</f>
        <v/>
      </c>
      <c r="E211" s="187" t="str">
        <f>IFERROR(VLOOKUP(A211,'RNL - Lab 4'!$B$21:$Z$91,21,FALSE)," ")</f>
        <v/>
      </c>
      <c r="F211" s="187" t="str">
        <f>IFERROR(VLOOKUP(A211,'RNL - Lab 4'!$B$21:$Z$91,22,FALSE)," ")</f>
        <v/>
      </c>
      <c r="G211" s="187" t="str">
        <f>IFERROR(VLOOKUP(A211,'RNL - Lab 4'!$B$21:$Z$91,23,FALSE)," ")</f>
        <v/>
      </c>
      <c r="H211" s="187" t="str">
        <f>IFERROR(VLOOKUP(A211,'RNL - Lab 4'!$B$21:$Z$91,24,FALSE)," ")</f>
        <v/>
      </c>
      <c r="I211" s="187" t="str">
        <f>IFERROR(VLOOKUP(A211,'RNL - Lab 4'!$B$21:$Z$91,25,FALSE)," ")</f>
        <v/>
      </c>
    </row>
    <row r="212" spans="1:9" ht="30" x14ac:dyDescent="0.25">
      <c r="A212" s="38" t="str">
        <f t="shared" si="5"/>
        <v>L4-PRUEBAS MOLECULARES 
(GeneXpert y LPA)</v>
      </c>
      <c r="B212" s="55" t="str">
        <f t="shared" si="6"/>
        <v>PRUEBAS MOLECULARES 
(GeneXpert y LPA)</v>
      </c>
      <c r="C212" s="194" t="str">
        <f>IFERROR(VLOOKUP(A212,'RNL - Lab 4'!$B$21:$Z$91,19,FALSE)," ")</f>
        <v/>
      </c>
      <c r="D212" s="187" t="str">
        <f>IFERROR(VLOOKUP(A212,'RNL - Lab 4'!$B$21:$Z$91,20,FALSE)," ")</f>
        <v/>
      </c>
      <c r="E212" s="187" t="str">
        <f>IFERROR(VLOOKUP(A212,'RNL - Lab 4'!$B$21:$Z$91,21,FALSE)," ")</f>
        <v/>
      </c>
      <c r="F212" s="187" t="str">
        <f>IFERROR(VLOOKUP(A212,'RNL - Lab 4'!$B$21:$Z$91,22,FALSE)," ")</f>
        <v/>
      </c>
      <c r="G212" s="187" t="str">
        <f>IFERROR(VLOOKUP(A212,'RNL - Lab 4'!$B$21:$Z$91,23,FALSE)," ")</f>
        <v/>
      </c>
      <c r="H212" s="187" t="str">
        <f>IFERROR(VLOOKUP(A212,'RNL - Lab 4'!$B$21:$Z$91,24,FALSE)," ")</f>
        <v/>
      </c>
      <c r="I212" s="187" t="str">
        <f>IFERROR(VLOOKUP(A212,'RNL - Lab 4'!$B$21:$Z$91,25,FALSE)," ")</f>
        <v/>
      </c>
    </row>
    <row r="213" spans="1:9" x14ac:dyDescent="0.25">
      <c r="A213" s="38" t="str">
        <f t="shared" si="5"/>
        <v>L4-Número de pruebas rápidas realizadas</v>
      </c>
      <c r="B213" s="55" t="str">
        <f t="shared" si="6"/>
        <v>Número de pruebas rápidas realizadas</v>
      </c>
      <c r="C213" s="194" t="str">
        <f>IFERROR(VLOOKUP(A213,'RNL - Lab 4'!$B$21:$Z$91,19,FALSE)," ")</f>
        <v/>
      </c>
      <c r="D213" s="187" t="str">
        <f>IFERROR(VLOOKUP(A213,'RNL - Lab 4'!$B$21:$Z$91,20,FALSE)," ")</f>
        <v/>
      </c>
      <c r="E213" s="187" t="str">
        <f>IFERROR(VLOOKUP(A213,'RNL - Lab 4'!$B$21:$Z$91,21,FALSE)," ")</f>
        <v/>
      </c>
      <c r="F213" s="187" t="str">
        <f>IFERROR(VLOOKUP(A213,'RNL - Lab 4'!$B$21:$Z$91,22,FALSE)," ")</f>
        <v/>
      </c>
      <c r="G213" s="187" t="str">
        <f>IFERROR(VLOOKUP(A213,'RNL - Lab 4'!$B$21:$Z$91,23,FALSE)," ")</f>
        <v/>
      </c>
      <c r="H213" s="187" t="str">
        <f>IFERROR(VLOOKUP(A213,'RNL - Lab 4'!$B$21:$Z$91,24,FALSE)," ")</f>
        <v/>
      </c>
      <c r="I213" s="187" t="str">
        <f>IFERROR(VLOOKUP(A213,'RNL - Lab 4'!$B$21:$Z$91,25,FALSE)," ")</f>
        <v/>
      </c>
    </row>
    <row r="214" spans="1:9" ht="30" x14ac:dyDescent="0.25">
      <c r="A214" s="38" t="str">
        <f t="shared" si="5"/>
        <v>L4-Proporción de M. tuberculosis detectado sensible a fármacos R, H o HyR</v>
      </c>
      <c r="B214" s="55" t="str">
        <f t="shared" si="6"/>
        <v>Proporción de M. tuberculosis detectado sensible a fármacos R, H o HyR</v>
      </c>
      <c r="C214" s="194" t="str">
        <f>IFERROR(VLOOKUP(A214,'RNL - Lab 4'!$B$21:$Z$91,19,FALSE)," ")</f>
        <v/>
      </c>
      <c r="D214" s="187" t="str">
        <f>IFERROR(VLOOKUP(A214,'RNL - Lab 4'!$B$21:$Z$91,20,FALSE)," ")</f>
        <v/>
      </c>
      <c r="E214" s="187" t="str">
        <f>IFERROR(VLOOKUP(A214,'RNL - Lab 4'!$B$21:$Z$91,21,FALSE)," ")</f>
        <v/>
      </c>
      <c r="F214" s="187" t="str">
        <f>IFERROR(VLOOKUP(A214,'RNL - Lab 4'!$B$21:$Z$91,22,FALSE)," ")</f>
        <v/>
      </c>
      <c r="G214" s="187" t="str">
        <f>IFERROR(VLOOKUP(A214,'RNL - Lab 4'!$B$21:$Z$91,23,FALSE)," ")</f>
        <v/>
      </c>
      <c r="H214" s="187" t="str">
        <f>IFERROR(VLOOKUP(A214,'RNL - Lab 4'!$B$21:$Z$91,24,FALSE)," ")</f>
        <v/>
      </c>
      <c r="I214" s="187" t="str">
        <f>IFERROR(VLOOKUP(A214,'RNL - Lab 4'!$B$21:$Z$91,25,FALSE)," ")</f>
        <v/>
      </c>
    </row>
    <row r="215" spans="1:9" ht="30" x14ac:dyDescent="0.25">
      <c r="A215" s="38" t="str">
        <f t="shared" si="5"/>
        <v>L4-Proporción de M. tuberculosis detectado resistente a R</v>
      </c>
      <c r="B215" s="55" t="str">
        <f t="shared" si="6"/>
        <v>Proporción de M. tuberculosis detectado resistente a R</v>
      </c>
      <c r="C215" s="194" t="str">
        <f>IFERROR(VLOOKUP(A215,'RNL - Lab 4'!$B$21:$Z$91,19,FALSE)," ")</f>
        <v/>
      </c>
      <c r="D215" s="187" t="str">
        <f>IFERROR(VLOOKUP(A215,'RNL - Lab 4'!$B$21:$Z$91,20,FALSE)," ")</f>
        <v/>
      </c>
      <c r="E215" s="187" t="str">
        <f>IFERROR(VLOOKUP(A215,'RNL - Lab 4'!$B$21:$Z$91,21,FALSE)," ")</f>
        <v/>
      </c>
      <c r="F215" s="187" t="str">
        <f>IFERROR(VLOOKUP(A215,'RNL - Lab 4'!$B$21:$Z$91,22,FALSE)," ")</f>
        <v/>
      </c>
      <c r="G215" s="187" t="str">
        <f>IFERROR(VLOOKUP(A215,'RNL - Lab 4'!$B$21:$Z$91,23,FALSE)," ")</f>
        <v/>
      </c>
      <c r="H215" s="187" t="str">
        <f>IFERROR(VLOOKUP(A215,'RNL - Lab 4'!$B$21:$Z$91,24,FALSE)," ")</f>
        <v/>
      </c>
      <c r="I215" s="187" t="str">
        <f>IFERROR(VLOOKUP(A215,'RNL - Lab 4'!$B$21:$Z$91,25,FALSE)," ")</f>
        <v/>
      </c>
    </row>
    <row r="216" spans="1:9" ht="30" x14ac:dyDescent="0.25">
      <c r="A216" s="38" t="str">
        <f t="shared" si="5"/>
        <v>L4-Proporción de M. tuberculosis detectado resistente a H</v>
      </c>
      <c r="B216" s="55" t="str">
        <f t="shared" si="6"/>
        <v>Proporción de M. tuberculosis detectado resistente a H</v>
      </c>
      <c r="C216" s="194" t="str">
        <f>IFERROR(VLOOKUP(A216,'RNL - Lab 4'!$B$21:$Z$91,19,FALSE)," ")</f>
        <v/>
      </c>
      <c r="D216" s="187" t="str">
        <f>IFERROR(VLOOKUP(A216,'RNL - Lab 4'!$B$21:$Z$91,20,FALSE)," ")</f>
        <v/>
      </c>
      <c r="E216" s="187" t="str">
        <f>IFERROR(VLOOKUP(A216,'RNL - Lab 4'!$B$21:$Z$91,21,FALSE)," ")</f>
        <v/>
      </c>
      <c r="F216" s="187" t="str">
        <f>IFERROR(VLOOKUP(A216,'RNL - Lab 4'!$B$21:$Z$91,22,FALSE)," ")</f>
        <v/>
      </c>
      <c r="G216" s="187" t="str">
        <f>IFERROR(VLOOKUP(A216,'RNL - Lab 4'!$B$21:$Z$91,23,FALSE)," ")</f>
        <v/>
      </c>
      <c r="H216" s="187" t="str">
        <f>IFERROR(VLOOKUP(A216,'RNL - Lab 4'!$B$21:$Z$91,24,FALSE)," ")</f>
        <v/>
      </c>
      <c r="I216" s="187" t="str">
        <f>IFERROR(VLOOKUP(A216,'RNL - Lab 4'!$B$21:$Z$91,25,FALSE)," ")</f>
        <v/>
      </c>
    </row>
    <row r="217" spans="1:9" ht="45" x14ac:dyDescent="0.25">
      <c r="A217" s="38" t="str">
        <f t="shared" si="5"/>
        <v xml:space="preserve">L4-Proporción de M. tuberculosis detectado resistente a HyR
</v>
      </c>
      <c r="B217" s="55" t="str">
        <f t="shared" si="6"/>
        <v xml:space="preserve">Proporción de M. tuberculosis detectado resistente a HyR
</v>
      </c>
      <c r="C217" s="194" t="str">
        <f>IFERROR(VLOOKUP(A217,'RNL - Lab 4'!$B$21:$Z$91,19,FALSE)," ")</f>
        <v/>
      </c>
      <c r="D217" s="187" t="str">
        <f>IFERROR(VLOOKUP(A217,'RNL - Lab 4'!$B$21:$Z$91,20,FALSE)," ")</f>
        <v/>
      </c>
      <c r="E217" s="187" t="str">
        <f>IFERROR(VLOOKUP(A217,'RNL - Lab 4'!$B$21:$Z$91,21,FALSE)," ")</f>
        <v/>
      </c>
      <c r="F217" s="187" t="str">
        <f>IFERROR(VLOOKUP(A217,'RNL - Lab 4'!$B$21:$Z$91,22,FALSE)," ")</f>
        <v/>
      </c>
      <c r="G217" s="187" t="str">
        <f>IFERROR(VLOOKUP(A217,'RNL - Lab 4'!$B$21:$Z$91,23,FALSE)," ")</f>
        <v/>
      </c>
      <c r="H217" s="187" t="str">
        <f>IFERROR(VLOOKUP(A217,'RNL - Lab 4'!$B$21:$Z$91,24,FALSE)," ")</f>
        <v/>
      </c>
      <c r="I217" s="187" t="str">
        <f>IFERROR(VLOOKUP(A217,'RNL - Lab 4'!$B$21:$Z$91,25,FALSE)," ")</f>
        <v/>
      </c>
    </row>
    <row r="218" spans="1:9" ht="45" x14ac:dyDescent="0.25">
      <c r="A218" s="38" t="str">
        <f t="shared" si="5"/>
        <v xml:space="preserve">L4-Proporción de M. tuberculosis detectado con resistencia a fármacos indeterminada
</v>
      </c>
      <c r="B218" s="55" t="str">
        <f t="shared" si="6"/>
        <v xml:space="preserve">Proporción de M. tuberculosis detectado con resistencia a fármacos indeterminada
</v>
      </c>
      <c r="C218" s="194" t="str">
        <f>IFERROR(VLOOKUP(A218,'RNL - Lab 4'!$B$21:$Z$91,19,FALSE)," ")</f>
        <v/>
      </c>
      <c r="D218" s="187" t="str">
        <f>IFERROR(VLOOKUP(A218,'RNL - Lab 4'!$B$21:$Z$91,20,FALSE)," ")</f>
        <v/>
      </c>
      <c r="E218" s="187" t="str">
        <f>IFERROR(VLOOKUP(A218,'RNL - Lab 4'!$B$21:$Z$91,21,FALSE)," ")</f>
        <v/>
      </c>
      <c r="F218" s="187" t="str">
        <f>IFERROR(VLOOKUP(A218,'RNL - Lab 4'!$B$21:$Z$91,22,FALSE)," ")</f>
        <v/>
      </c>
      <c r="G218" s="187" t="str">
        <f>IFERROR(VLOOKUP(A218,'RNL - Lab 4'!$B$21:$Z$91,23,FALSE)," ")</f>
        <v/>
      </c>
      <c r="H218" s="187" t="str">
        <f>IFERROR(VLOOKUP(A218,'RNL - Lab 4'!$B$21:$Z$91,24,FALSE)," ")</f>
        <v/>
      </c>
      <c r="I218" s="187" t="str">
        <f>IFERROR(VLOOKUP(A218,'RNL - Lab 4'!$B$21:$Z$91,25,FALSE)," ")</f>
        <v/>
      </c>
    </row>
    <row r="219" spans="1:9" ht="30" x14ac:dyDescent="0.25">
      <c r="A219" s="38" t="str">
        <f t="shared" si="5"/>
        <v xml:space="preserve">L4-Proporción de M. tuberculosis no detectado 
</v>
      </c>
      <c r="B219" s="55" t="str">
        <f t="shared" si="6"/>
        <v xml:space="preserve">Proporción de M. tuberculosis no detectado 
</v>
      </c>
      <c r="C219" s="194" t="str">
        <f>IFERROR(VLOOKUP(A219,'RNL - Lab 4'!$B$21:$Z$91,19,FALSE)," ")</f>
        <v/>
      </c>
      <c r="D219" s="187" t="str">
        <f>IFERROR(VLOOKUP(A219,'RNL - Lab 4'!$B$21:$Z$91,20,FALSE)," ")</f>
        <v/>
      </c>
      <c r="E219" s="187" t="str">
        <f>IFERROR(VLOOKUP(A219,'RNL - Lab 4'!$B$21:$Z$91,21,FALSE)," ")</f>
        <v/>
      </c>
      <c r="F219" s="187" t="str">
        <f>IFERROR(VLOOKUP(A219,'RNL - Lab 4'!$B$21:$Z$91,22,FALSE)," ")</f>
        <v/>
      </c>
      <c r="G219" s="187" t="str">
        <f>IFERROR(VLOOKUP(A219,'RNL - Lab 4'!$B$21:$Z$91,23,FALSE)," ")</f>
        <v/>
      </c>
      <c r="H219" s="187" t="str">
        <f>IFERROR(VLOOKUP(A219,'RNL - Lab 4'!$B$21:$Z$91,24,FALSE)," ")</f>
        <v/>
      </c>
      <c r="I219" s="187" t="str">
        <f>IFERROR(VLOOKUP(A219,'RNL - Lab 4'!$B$21:$Z$91,25,FALSE)," ")</f>
        <v/>
      </c>
    </row>
    <row r="220" spans="1:9" ht="30" x14ac:dyDescent="0.25">
      <c r="A220" s="38" t="str">
        <f t="shared" si="5"/>
        <v xml:space="preserve">L4-Proporción de errores
</v>
      </c>
      <c r="B220" s="55" t="str">
        <f t="shared" si="6"/>
        <v xml:space="preserve">Proporción de errores
</v>
      </c>
      <c r="C220" s="194" t="str">
        <f>IFERROR(VLOOKUP(A220,'RNL - Lab 4'!$B$21:$Z$91,19,FALSE)," ")</f>
        <v/>
      </c>
      <c r="D220" s="187" t="str">
        <f>IFERROR(VLOOKUP(A220,'RNL - Lab 4'!$B$21:$Z$91,20,FALSE)," ")</f>
        <v/>
      </c>
      <c r="E220" s="187" t="str">
        <f>IFERROR(VLOOKUP(A220,'RNL - Lab 4'!$B$21:$Z$91,21,FALSE)," ")</f>
        <v/>
      </c>
      <c r="F220" s="187" t="str">
        <f>IFERROR(VLOOKUP(A220,'RNL - Lab 4'!$B$21:$Z$91,22,FALSE)," ")</f>
        <v/>
      </c>
      <c r="G220" s="187" t="str">
        <f>IFERROR(VLOOKUP(A220,'RNL - Lab 4'!$B$21:$Z$91,23,FALSE)," ")</f>
        <v/>
      </c>
      <c r="H220" s="187" t="str">
        <f>IFERROR(VLOOKUP(A220,'RNL - Lab 4'!$B$21:$Z$91,24,FALSE)," ")</f>
        <v/>
      </c>
      <c r="I220" s="187" t="str">
        <f>IFERROR(VLOOKUP(A220,'RNL - Lab 4'!$B$21:$Z$91,25,FALSE)," ")</f>
        <v/>
      </c>
    </row>
    <row r="221" spans="1:9" ht="30" x14ac:dyDescent="0.25">
      <c r="A221" s="38" t="str">
        <f t="shared" si="5"/>
        <v xml:space="preserve">L4-Proporción de resultados inválidos
</v>
      </c>
      <c r="B221" s="55" t="str">
        <f t="shared" si="6"/>
        <v xml:space="preserve">Proporción de resultados inválidos
</v>
      </c>
      <c r="C221" s="194" t="str">
        <f>IFERROR(VLOOKUP(A221,'RNL - Lab 4'!$B$21:$Z$91,19,FALSE)," ")</f>
        <v/>
      </c>
      <c r="D221" s="187" t="str">
        <f>IFERROR(VLOOKUP(A221,'RNL - Lab 4'!$B$21:$Z$91,20,FALSE)," ")</f>
        <v/>
      </c>
      <c r="E221" s="187" t="str">
        <f>IFERROR(VLOOKUP(A221,'RNL - Lab 4'!$B$21:$Z$91,21,FALSE)," ")</f>
        <v/>
      </c>
      <c r="F221" s="187" t="str">
        <f>IFERROR(VLOOKUP(A221,'RNL - Lab 4'!$B$21:$Z$91,22,FALSE)," ")</f>
        <v/>
      </c>
      <c r="G221" s="187" t="str">
        <f>IFERROR(VLOOKUP(A221,'RNL - Lab 4'!$B$21:$Z$91,23,FALSE)," ")</f>
        <v/>
      </c>
      <c r="H221" s="187" t="str">
        <f>IFERROR(VLOOKUP(A221,'RNL - Lab 4'!$B$21:$Z$91,24,FALSE)," ")</f>
        <v/>
      </c>
      <c r="I221" s="187" t="str">
        <f>IFERROR(VLOOKUP(A221,'RNL - Lab 4'!$B$21:$Z$91,25,FALSE)," ")</f>
        <v/>
      </c>
    </row>
    <row r="222" spans="1:9" ht="60" x14ac:dyDescent="0.25">
      <c r="A222" s="38" t="str">
        <f t="shared" si="5"/>
        <v xml:space="preserve">L4-Proporción de casos con M. tuberculosis detectado resistente a R, H, RyH con PSF de segunda línea
</v>
      </c>
      <c r="B222" s="55" t="str">
        <f t="shared" si="6"/>
        <v xml:space="preserve">Proporción de casos con M. tuberculosis detectado resistente a R, H, RyH con PSF de segunda línea
</v>
      </c>
      <c r="C222" s="194" t="str">
        <f>IFERROR(VLOOKUP(A222,'RNL - Lab 4'!$B$21:$Z$91,19,FALSE)," ")</f>
        <v/>
      </c>
      <c r="D222" s="187" t="str">
        <f>IFERROR(VLOOKUP(A222,'RNL - Lab 4'!$B$21:$Z$91,20,FALSE)," ")</f>
        <v/>
      </c>
      <c r="E222" s="187" t="str">
        <f>IFERROR(VLOOKUP(A222,'RNL - Lab 4'!$B$21:$Z$91,21,FALSE)," ")</f>
        <v/>
      </c>
      <c r="F222" s="187" t="str">
        <f>IFERROR(VLOOKUP(A222,'RNL - Lab 4'!$B$21:$Z$91,22,FALSE)," ")</f>
        <v/>
      </c>
      <c r="G222" s="187" t="str">
        <f>IFERROR(VLOOKUP(A222,'RNL - Lab 4'!$B$21:$Z$91,23,FALSE)," ")</f>
        <v/>
      </c>
      <c r="H222" s="187" t="str">
        <f>IFERROR(VLOOKUP(A222,'RNL - Lab 4'!$B$21:$Z$91,24,FALSE)," ")</f>
        <v/>
      </c>
      <c r="I222" s="187" t="str">
        <f>IFERROR(VLOOKUP(A222,'RNL - Lab 4'!$B$21:$Z$91,25,FALSE)," ")</f>
        <v/>
      </c>
    </row>
    <row r="223" spans="1:9" ht="60" x14ac:dyDescent="0.25">
      <c r="A223" s="38" t="str">
        <f t="shared" si="5"/>
        <v xml:space="preserve">L4-Proporción de casos nuevos con M. tuberculosis detectado resistente a R, H, RyH con PSF de segunda línea
</v>
      </c>
      <c r="B223" s="55" t="str">
        <f t="shared" si="6"/>
        <v xml:space="preserve">Proporción de casos nuevos con M. tuberculosis detectado resistente a R, H, RyH con PSF de segunda línea
</v>
      </c>
      <c r="C223" s="194" t="str">
        <f>IFERROR(VLOOKUP(A223,'RNL - Lab 4'!$B$21:$Z$91,19,FALSE)," ")</f>
        <v/>
      </c>
      <c r="D223" s="187" t="str">
        <f>IFERROR(VLOOKUP(A223,'RNL - Lab 4'!$B$21:$Z$91,20,FALSE)," ")</f>
        <v/>
      </c>
      <c r="E223" s="187" t="str">
        <f>IFERROR(VLOOKUP(A223,'RNL - Lab 4'!$B$21:$Z$91,21,FALSE)," ")</f>
        <v/>
      </c>
      <c r="F223" s="187" t="str">
        <f>IFERROR(VLOOKUP(A223,'RNL - Lab 4'!$B$21:$Z$91,22,FALSE)," ")</f>
        <v/>
      </c>
      <c r="G223" s="187" t="str">
        <f>IFERROR(VLOOKUP(A223,'RNL - Lab 4'!$B$21:$Z$91,23,FALSE)," ")</f>
        <v/>
      </c>
      <c r="H223" s="187" t="str">
        <f>IFERROR(VLOOKUP(A223,'RNL - Lab 4'!$B$21:$Z$91,24,FALSE)," ")</f>
        <v/>
      </c>
      <c r="I223" s="187" t="str">
        <f>IFERROR(VLOOKUP(A223,'RNL - Lab 4'!$B$21:$Z$91,25,FALSE)," ")</f>
        <v/>
      </c>
    </row>
    <row r="224" spans="1:9" ht="60" x14ac:dyDescent="0.25">
      <c r="A224" s="38" t="str">
        <f t="shared" si="5"/>
        <v xml:space="preserve">L4-Proporción de casos antes tratados con M. tuberculosis detectado resistente a R, H, RyH con PSF de segunda línea
</v>
      </c>
      <c r="B224" s="55" t="str">
        <f t="shared" si="6"/>
        <v xml:space="preserve">Proporción de casos antes tratados con M. tuberculosis detectado resistente a R, H, RyH con PSF de segunda línea
</v>
      </c>
      <c r="C224" s="194" t="str">
        <f>IFERROR(VLOOKUP(A224,'RNL - Lab 4'!$B$21:$Z$91,19,FALSE)," ")</f>
        <v/>
      </c>
      <c r="D224" s="187" t="str">
        <f>IFERROR(VLOOKUP(A224,'RNL - Lab 4'!$B$21:$Z$91,20,FALSE)," ")</f>
        <v/>
      </c>
      <c r="E224" s="187" t="str">
        <f>IFERROR(VLOOKUP(A224,'RNL - Lab 4'!$B$21:$Z$91,21,FALSE)," ")</f>
        <v/>
      </c>
      <c r="F224" s="187" t="str">
        <f>IFERROR(VLOOKUP(A224,'RNL - Lab 4'!$B$21:$Z$91,22,FALSE)," ")</f>
        <v/>
      </c>
      <c r="G224" s="187" t="str">
        <f>IFERROR(VLOOKUP(A224,'RNL - Lab 4'!$B$21:$Z$91,23,FALSE)," ")</f>
        <v/>
      </c>
      <c r="H224" s="187" t="str">
        <f>IFERROR(VLOOKUP(A224,'RNL - Lab 4'!$B$21:$Z$91,24,FALSE)," ")</f>
        <v/>
      </c>
      <c r="I224" s="187" t="str">
        <f>IFERROR(VLOOKUP(A224,'RNL - Lab 4'!$B$21:$Z$91,25,FALSE)," ")</f>
        <v/>
      </c>
    </row>
    <row r="225" spans="1:9" ht="30" x14ac:dyDescent="0.25">
      <c r="A225" s="38" t="str">
        <f t="shared" si="5"/>
        <v>L4-Proporción de M. tuberculosis Sensible a fluoroquinolonas</v>
      </c>
      <c r="B225" s="55" t="str">
        <f t="shared" si="6"/>
        <v>Proporción de M. tuberculosis Sensible a fluoroquinolonas</v>
      </c>
      <c r="C225" s="194" t="str">
        <f>IFERROR(VLOOKUP(A225,'RNL - Lab 4'!$B$21:$Z$91,19,FALSE)," ")</f>
        <v/>
      </c>
      <c r="D225" s="187" t="str">
        <f>IFERROR(VLOOKUP(A225,'RNL - Lab 4'!$B$21:$Z$91,20,FALSE)," ")</f>
        <v/>
      </c>
      <c r="E225" s="187" t="str">
        <f>IFERROR(VLOOKUP(A225,'RNL - Lab 4'!$B$21:$Z$91,21,FALSE)," ")</f>
        <v/>
      </c>
      <c r="F225" s="187" t="str">
        <f>IFERROR(VLOOKUP(A225,'RNL - Lab 4'!$B$21:$Z$91,22,FALSE)," ")</f>
        <v/>
      </c>
      <c r="G225" s="187" t="str">
        <f>IFERROR(VLOOKUP(A225,'RNL - Lab 4'!$B$21:$Z$91,23,FALSE)," ")</f>
        <v/>
      </c>
      <c r="H225" s="187" t="str">
        <f>IFERROR(VLOOKUP(A225,'RNL - Lab 4'!$B$21:$Z$91,24,FALSE)," ")</f>
        <v/>
      </c>
      <c r="I225" s="187" t="str">
        <f>IFERROR(VLOOKUP(A225,'RNL - Lab 4'!$B$21:$Z$91,25,FALSE)," ")</f>
        <v/>
      </c>
    </row>
    <row r="226" spans="1:9" ht="30" x14ac:dyDescent="0.25">
      <c r="A226" s="38" t="str">
        <f t="shared" si="5"/>
        <v>L4-Proporción de M. tuberculosis Resistente a fluoroquinolonas</v>
      </c>
      <c r="B226" s="55" t="str">
        <f t="shared" si="6"/>
        <v>Proporción de M. tuberculosis Resistente a fluoroquinolonas</v>
      </c>
      <c r="C226" s="194" t="str">
        <f>IFERROR(VLOOKUP(A226,'RNL - Lab 4'!$B$21:$Z$91,19,FALSE)," ")</f>
        <v/>
      </c>
      <c r="D226" s="187" t="str">
        <f>IFERROR(VLOOKUP(A226,'RNL - Lab 4'!$B$21:$Z$91,20,FALSE)," ")</f>
        <v/>
      </c>
      <c r="E226" s="187" t="str">
        <f>IFERROR(VLOOKUP(A226,'RNL - Lab 4'!$B$21:$Z$91,21,FALSE)," ")</f>
        <v/>
      </c>
      <c r="F226" s="187" t="str">
        <f>IFERROR(VLOOKUP(A226,'RNL - Lab 4'!$B$21:$Z$91,22,FALSE)," ")</f>
        <v/>
      </c>
      <c r="G226" s="187" t="str">
        <f>IFERROR(VLOOKUP(A226,'RNL - Lab 4'!$B$21:$Z$91,23,FALSE)," ")</f>
        <v/>
      </c>
      <c r="H226" s="187" t="str">
        <f>IFERROR(VLOOKUP(A226,'RNL - Lab 4'!$B$21:$Z$91,24,FALSE)," ")</f>
        <v/>
      </c>
      <c r="I226" s="187" t="str">
        <f>IFERROR(VLOOKUP(A226,'RNL - Lab 4'!$B$21:$Z$91,25,FALSE)," ")</f>
        <v/>
      </c>
    </row>
    <row r="227" spans="1:9" ht="30" x14ac:dyDescent="0.25">
      <c r="A227" s="38" t="str">
        <f t="shared" si="5"/>
        <v>L4-Proporción de M. tuberculosis Sensible a otras drogas de segunda línea (drogas orales)</v>
      </c>
      <c r="B227" s="55" t="str">
        <f t="shared" si="6"/>
        <v>Proporción de M. tuberculosis Sensible a otras drogas de segunda línea (drogas orales)</v>
      </c>
      <c r="C227" s="194" t="str">
        <f>IFERROR(VLOOKUP(A227,'RNL - Lab 4'!$B$21:$Z$91,19,FALSE)," ")</f>
        <v/>
      </c>
      <c r="D227" s="187" t="str">
        <f>IFERROR(VLOOKUP(A227,'RNL - Lab 4'!$B$21:$Z$91,20,FALSE)," ")</f>
        <v/>
      </c>
      <c r="E227" s="187" t="str">
        <f>IFERROR(VLOOKUP(A227,'RNL - Lab 4'!$B$21:$Z$91,21,FALSE)," ")</f>
        <v/>
      </c>
      <c r="F227" s="187" t="str">
        <f>IFERROR(VLOOKUP(A227,'RNL - Lab 4'!$B$21:$Z$91,22,FALSE)," ")</f>
        <v/>
      </c>
      <c r="G227" s="187" t="str">
        <f>IFERROR(VLOOKUP(A227,'RNL - Lab 4'!$B$21:$Z$91,23,FALSE)," ")</f>
        <v/>
      </c>
      <c r="H227" s="187" t="str">
        <f>IFERROR(VLOOKUP(A227,'RNL - Lab 4'!$B$21:$Z$91,24,FALSE)," ")</f>
        <v/>
      </c>
      <c r="I227" s="187" t="str">
        <f>IFERROR(VLOOKUP(A227,'RNL - Lab 4'!$B$21:$Z$91,25,FALSE)," ")</f>
        <v/>
      </c>
    </row>
    <row r="228" spans="1:9" ht="30" x14ac:dyDescent="0.25">
      <c r="A228" s="38" t="str">
        <f t="shared" si="5"/>
        <v>L4-Proporción de M. tuberculosis Resistente a otras drogas de segunda línea (drogas orales)</v>
      </c>
      <c r="B228" s="55" t="str">
        <f t="shared" si="6"/>
        <v>Proporción de M. tuberculosis Resistente a otras drogas de segunda línea (drogas orales)</v>
      </c>
      <c r="C228" s="194" t="str">
        <f>IFERROR(VLOOKUP(A228,'RNL - Lab 4'!$B$21:$Z$91,19,FALSE)," ")</f>
        <v/>
      </c>
      <c r="D228" s="187" t="str">
        <f>IFERROR(VLOOKUP(A228,'RNL - Lab 4'!$B$21:$Z$91,20,FALSE)," ")</f>
        <v/>
      </c>
      <c r="E228" s="187" t="str">
        <f>IFERROR(VLOOKUP(A228,'RNL - Lab 4'!$B$21:$Z$91,21,FALSE)," ")</f>
        <v/>
      </c>
      <c r="F228" s="187" t="str">
        <f>IFERROR(VLOOKUP(A228,'RNL - Lab 4'!$B$21:$Z$91,22,FALSE)," ")</f>
        <v/>
      </c>
      <c r="G228" s="187" t="str">
        <f>IFERROR(VLOOKUP(A228,'RNL - Lab 4'!$B$21:$Z$91,23,FALSE)," ")</f>
        <v/>
      </c>
      <c r="H228" s="187" t="str">
        <f>IFERROR(VLOOKUP(A228,'RNL - Lab 4'!$B$21:$Z$91,24,FALSE)," ")</f>
        <v/>
      </c>
      <c r="I228" s="187" t="str">
        <f>IFERROR(VLOOKUP(A228,'RNL - Lab 4'!$B$21:$Z$91,25,FALSE)," ")</f>
        <v/>
      </c>
    </row>
    <row r="229" spans="1:9" ht="30" x14ac:dyDescent="0.25">
      <c r="A229" s="38" t="str">
        <f t="shared" si="5"/>
        <v>L4-Tiempo de respuesta del laboratorio en las pruebas moleculares</v>
      </c>
      <c r="B229" s="55" t="str">
        <f t="shared" si="6"/>
        <v>Tiempo de respuesta del laboratorio en las pruebas moleculares</v>
      </c>
      <c r="C229" s="194" t="str">
        <f>IFERROR(VLOOKUP(A229,'RNL - Lab 4'!$B$21:$Z$91,19,FALSE)," ")</f>
        <v/>
      </c>
      <c r="D229" s="187" t="str">
        <f>IFERROR(VLOOKUP(A229,'RNL - Lab 4'!$B$21:$Z$91,20,FALSE)," ")</f>
        <v/>
      </c>
      <c r="E229" s="187" t="str">
        <f>IFERROR(VLOOKUP(A229,'RNL - Lab 4'!$B$21:$Z$91,21,FALSE)," ")</f>
        <v/>
      </c>
      <c r="F229" s="187" t="str">
        <f>IFERROR(VLOOKUP(A229,'RNL - Lab 4'!$B$21:$Z$91,22,FALSE)," ")</f>
        <v/>
      </c>
      <c r="G229" s="187" t="str">
        <f>IFERROR(VLOOKUP(A229,'RNL - Lab 4'!$B$21:$Z$91,23,FALSE)," ")</f>
        <v/>
      </c>
      <c r="H229" s="187" t="str">
        <f>IFERROR(VLOOKUP(A229,'RNL - Lab 4'!$B$21:$Z$91,24,FALSE)," ")</f>
        <v/>
      </c>
      <c r="I229" s="187" t="str">
        <f>IFERROR(VLOOKUP(A229,'RNL - Lab 4'!$B$21:$Z$91,25,FALSE)," ")</f>
        <v/>
      </c>
    </row>
    <row r="230" spans="1:9" x14ac:dyDescent="0.25">
      <c r="A230" s="38" t="str">
        <f t="shared" si="5"/>
        <v>L4-</v>
      </c>
      <c r="B230" s="55" t="str">
        <f t="shared" si="6"/>
        <v/>
      </c>
      <c r="C230" s="194" t="str">
        <f>IFERROR(VLOOKUP(A230,'RNL - Lab 4'!$B$21:$Z$91,19,FALSE)," ")</f>
        <v/>
      </c>
      <c r="D230" s="187" t="str">
        <f>IFERROR(VLOOKUP(A230,'RNL - Lab 4'!$B$21:$Z$91,20,FALSE)," ")</f>
        <v/>
      </c>
      <c r="E230" s="187" t="str">
        <f>IFERROR(VLOOKUP(A230,'RNL - Lab 4'!$B$21:$Z$91,21,FALSE)," ")</f>
        <v/>
      </c>
      <c r="F230" s="187" t="str">
        <f>IFERROR(VLOOKUP(A230,'RNL - Lab 4'!$B$21:$Z$91,22,FALSE)," ")</f>
        <v/>
      </c>
      <c r="G230" s="187" t="str">
        <f>IFERROR(VLOOKUP(A230,'RNL - Lab 4'!$B$21:$Z$91,23,FALSE)," ")</f>
        <v/>
      </c>
      <c r="H230" s="187" t="str">
        <f>IFERROR(VLOOKUP(A230,'RNL - Lab 4'!$B$21:$Z$91,24,FALSE)," ")</f>
        <v/>
      </c>
      <c r="I230" s="187" t="str">
        <f>IFERROR(VLOOKUP(A230,'RNL - Lab 4'!$B$21:$Z$91,25,FALSE)," ")</f>
        <v/>
      </c>
    </row>
    <row r="231" spans="1:9" x14ac:dyDescent="0.25">
      <c r="A231" s="38" t="str">
        <f t="shared" si="5"/>
        <v>L4-</v>
      </c>
      <c r="B231" s="55" t="str">
        <f t="shared" si="6"/>
        <v/>
      </c>
      <c r="C231" s="194" t="str">
        <f>IFERROR(VLOOKUP(A231,'RNL - Lab 4'!$B$21:$Z$91,19,FALSE)," ")</f>
        <v/>
      </c>
      <c r="D231" s="187" t="str">
        <f>IFERROR(VLOOKUP(A231,'RNL - Lab 4'!$B$21:$Z$91,20,FALSE)," ")</f>
        <v/>
      </c>
      <c r="E231" s="187" t="str">
        <f>IFERROR(VLOOKUP(A231,'RNL - Lab 4'!$B$21:$Z$91,21,FALSE)," ")</f>
        <v/>
      </c>
      <c r="F231" s="187" t="str">
        <f>IFERROR(VLOOKUP(A231,'RNL - Lab 4'!$B$21:$Z$91,22,FALSE)," ")</f>
        <v/>
      </c>
      <c r="G231" s="187" t="str">
        <f>IFERROR(VLOOKUP(A231,'RNL - Lab 4'!$B$21:$Z$91,23,FALSE)," ")</f>
        <v/>
      </c>
      <c r="H231" s="187" t="str">
        <f>IFERROR(VLOOKUP(A231,'RNL - Lab 4'!$B$21:$Z$91,24,FALSE)," ")</f>
        <v/>
      </c>
      <c r="I231" s="187" t="str">
        <f>IFERROR(VLOOKUP(A231,'RNL - Lab 4'!$B$21:$Z$91,25,FALSE)," ")</f>
        <v/>
      </c>
    </row>
    <row r="232" spans="1:9" x14ac:dyDescent="0.25">
      <c r="A232" s="38" t="str">
        <f t="shared" si="5"/>
        <v>L4-</v>
      </c>
      <c r="B232" s="55" t="str">
        <f t="shared" si="6"/>
        <v/>
      </c>
      <c r="C232" s="194" t="str">
        <f>IFERROR(VLOOKUP(A232,'RNL - Lab 4'!$B$21:$Z$91,19,FALSE)," ")</f>
        <v/>
      </c>
      <c r="D232" s="187" t="str">
        <f>IFERROR(VLOOKUP(A232,'RNL - Lab 4'!$B$21:$Z$91,20,FALSE)," ")</f>
        <v/>
      </c>
      <c r="E232" s="187" t="str">
        <f>IFERROR(VLOOKUP(A232,'RNL - Lab 4'!$B$21:$Z$91,21,FALSE)," ")</f>
        <v/>
      </c>
      <c r="F232" s="187" t="str">
        <f>IFERROR(VLOOKUP(A232,'RNL - Lab 4'!$B$21:$Z$91,22,FALSE)," ")</f>
        <v/>
      </c>
      <c r="G232" s="187" t="str">
        <f>IFERROR(VLOOKUP(A232,'RNL - Lab 4'!$B$21:$Z$91,23,FALSE)," ")</f>
        <v/>
      </c>
      <c r="H232" s="187" t="str">
        <f>IFERROR(VLOOKUP(A232,'RNL - Lab 4'!$B$21:$Z$91,24,FALSE)," ")</f>
        <v/>
      </c>
      <c r="I232" s="187" t="str">
        <f>IFERROR(VLOOKUP(A232,'RNL - Lab 4'!$B$21:$Z$91,25,FALSE)," ")</f>
        <v/>
      </c>
    </row>
    <row r="233" spans="1:9" x14ac:dyDescent="0.25">
      <c r="A233" s="38" t="str">
        <f t="shared" si="5"/>
        <v>L4-</v>
      </c>
      <c r="B233" s="55" t="str">
        <f t="shared" si="6"/>
        <v/>
      </c>
      <c r="C233" s="194" t="str">
        <f>IFERROR(VLOOKUP(A233,'RNL - Lab 4'!$B$21:$Z$91,19,FALSE)," ")</f>
        <v/>
      </c>
      <c r="D233" s="187" t="str">
        <f>IFERROR(VLOOKUP(A233,'RNL - Lab 4'!$B$21:$Z$91,20,FALSE)," ")</f>
        <v/>
      </c>
      <c r="E233" s="187" t="str">
        <f>IFERROR(VLOOKUP(A233,'RNL - Lab 4'!$B$21:$Z$91,21,FALSE)," ")</f>
        <v/>
      </c>
      <c r="F233" s="187" t="str">
        <f>IFERROR(VLOOKUP(A233,'RNL - Lab 4'!$B$21:$Z$91,22,FALSE)," ")</f>
        <v/>
      </c>
      <c r="G233" s="187" t="str">
        <f>IFERROR(VLOOKUP(A233,'RNL - Lab 4'!$B$21:$Z$91,23,FALSE)," ")</f>
        <v/>
      </c>
      <c r="H233" s="187" t="str">
        <f>IFERROR(VLOOKUP(A233,'RNL - Lab 4'!$B$21:$Z$91,24,FALSE)," ")</f>
        <v/>
      </c>
      <c r="I233" s="187" t="str">
        <f>IFERROR(VLOOKUP(A233,'RNL - Lab 4'!$B$21:$Z$91,25,FALSE)," ")</f>
        <v/>
      </c>
    </row>
    <row r="234" spans="1:9" x14ac:dyDescent="0.25">
      <c r="A234" s="38" t="str">
        <f t="shared" si="5"/>
        <v>L4-</v>
      </c>
      <c r="B234" s="55" t="str">
        <f t="shared" si="6"/>
        <v/>
      </c>
      <c r="C234" s="194" t="str">
        <f>IFERROR(VLOOKUP(A234,'RNL - Lab 4'!$B$21:$Z$91,19,FALSE)," ")</f>
        <v/>
      </c>
      <c r="D234" s="187" t="str">
        <f>IFERROR(VLOOKUP(A234,'RNL - Lab 4'!$B$21:$Z$91,20,FALSE)," ")</f>
        <v/>
      </c>
      <c r="E234" s="187" t="str">
        <f>IFERROR(VLOOKUP(A234,'RNL - Lab 4'!$B$21:$Z$91,21,FALSE)," ")</f>
        <v/>
      </c>
      <c r="F234" s="187" t="str">
        <f>IFERROR(VLOOKUP(A234,'RNL - Lab 4'!$B$21:$Z$91,22,FALSE)," ")</f>
        <v/>
      </c>
      <c r="G234" s="187" t="str">
        <f>IFERROR(VLOOKUP(A234,'RNL - Lab 4'!$B$21:$Z$91,23,FALSE)," ")</f>
        <v/>
      </c>
      <c r="H234" s="187" t="str">
        <f>IFERROR(VLOOKUP(A234,'RNL - Lab 4'!$B$21:$Z$91,24,FALSE)," ")</f>
        <v/>
      </c>
      <c r="I234" s="187" t="str">
        <f>IFERROR(VLOOKUP(A234,'RNL - Lab 4'!$B$21:$Z$91,25,FALSE)," ")</f>
        <v/>
      </c>
    </row>
    <row r="235" spans="1:9" x14ac:dyDescent="0.25">
      <c r="A235" s="38" t="str">
        <f t="shared" si="5"/>
        <v>L4-CULTIVO</v>
      </c>
      <c r="B235" s="55" t="str">
        <f t="shared" si="6"/>
        <v>CULTIVO</v>
      </c>
      <c r="C235" s="194" t="str">
        <f>IFERROR(VLOOKUP(A235,'RNL - Lab 4'!$B$21:$Z$91,19,FALSE)," ")</f>
        <v/>
      </c>
      <c r="D235" s="187" t="str">
        <f>IFERROR(VLOOKUP(A235,'RNL - Lab 4'!$B$21:$Z$91,20,FALSE)," ")</f>
        <v/>
      </c>
      <c r="E235" s="187" t="str">
        <f>IFERROR(VLOOKUP(A235,'RNL - Lab 4'!$B$21:$Z$91,21,FALSE)," ")</f>
        <v/>
      </c>
      <c r="F235" s="187" t="str">
        <f>IFERROR(VLOOKUP(A235,'RNL - Lab 4'!$B$21:$Z$91,22,FALSE)," ")</f>
        <v/>
      </c>
      <c r="G235" s="187" t="str">
        <f>IFERROR(VLOOKUP(A235,'RNL - Lab 4'!$B$21:$Z$91,23,FALSE)," ")</f>
        <v/>
      </c>
      <c r="H235" s="187" t="str">
        <f>IFERROR(VLOOKUP(A235,'RNL - Lab 4'!$B$21:$Z$91,24,FALSE)," ")</f>
        <v/>
      </c>
      <c r="I235" s="187" t="str">
        <f>IFERROR(VLOOKUP(A235,'RNL - Lab 4'!$B$21:$Z$91,25,FALSE)," ")</f>
        <v/>
      </c>
    </row>
    <row r="236" spans="1:9" ht="30" x14ac:dyDescent="0.25">
      <c r="A236" s="38" t="str">
        <f t="shared" si="5"/>
        <v>L4-Porcentaje de muestras baciloscopia positiva y cultivo negativo</v>
      </c>
      <c r="B236" s="55" t="str">
        <f t="shared" si="6"/>
        <v>Porcentaje de muestras baciloscopia positiva y cultivo negativo</v>
      </c>
      <c r="C236" s="194" t="str">
        <f>IFERROR(VLOOKUP(A236,'RNL - Lab 4'!$B$21:$Z$91,19,FALSE)," ")</f>
        <v/>
      </c>
      <c r="D236" s="187" t="str">
        <f>IFERROR(VLOOKUP(A236,'RNL - Lab 4'!$B$21:$Z$91,20,FALSE)," ")</f>
        <v/>
      </c>
      <c r="E236" s="187" t="str">
        <f>IFERROR(VLOOKUP(A236,'RNL - Lab 4'!$B$21:$Z$91,21,FALSE)," ")</f>
        <v/>
      </c>
      <c r="F236" s="187" t="str">
        <f>IFERROR(VLOOKUP(A236,'RNL - Lab 4'!$B$21:$Z$91,22,FALSE)," ")</f>
        <v/>
      </c>
      <c r="G236" s="187" t="str">
        <f>IFERROR(VLOOKUP(A236,'RNL - Lab 4'!$B$21:$Z$91,23,FALSE)," ")</f>
        <v/>
      </c>
      <c r="H236" s="187" t="str">
        <f>IFERROR(VLOOKUP(A236,'RNL - Lab 4'!$B$21:$Z$91,24,FALSE)," ")</f>
        <v/>
      </c>
      <c r="I236" s="187" t="str">
        <f>IFERROR(VLOOKUP(A236,'RNL - Lab 4'!$B$21:$Z$91,25,FALSE)," ")</f>
        <v/>
      </c>
    </row>
    <row r="237" spans="1:9" ht="45" x14ac:dyDescent="0.25">
      <c r="A237" s="38" t="str">
        <f t="shared" si="5"/>
        <v>L4-Porcentaje de cultivos contaminados (se calcula sobre los cultivos realizados a las muestras respiratorias)</v>
      </c>
      <c r="B237" s="55" t="str">
        <f t="shared" si="6"/>
        <v>Porcentaje de cultivos contaminados (se calcula sobre los cultivos realizados a las muestras respiratorias)</v>
      </c>
      <c r="C237" s="194" t="str">
        <f>IFERROR(VLOOKUP(A237,'RNL - Lab 4'!$B$21:$Z$91,19,FALSE)," ")</f>
        <v/>
      </c>
      <c r="D237" s="187" t="str">
        <f>IFERROR(VLOOKUP(A237,'RNL - Lab 4'!$B$21:$Z$91,20,FALSE)," ")</f>
        <v/>
      </c>
      <c r="E237" s="187" t="str">
        <f>IFERROR(VLOOKUP(A237,'RNL - Lab 4'!$B$21:$Z$91,21,FALSE)," ")</f>
        <v/>
      </c>
      <c r="F237" s="187" t="str">
        <f>IFERROR(VLOOKUP(A237,'RNL - Lab 4'!$B$21:$Z$91,22,FALSE)," ")</f>
        <v/>
      </c>
      <c r="G237" s="187" t="str">
        <f>IFERROR(VLOOKUP(A237,'RNL - Lab 4'!$B$21:$Z$91,23,FALSE)," ")</f>
        <v/>
      </c>
      <c r="H237" s="187" t="str">
        <f>IFERROR(VLOOKUP(A237,'RNL - Lab 4'!$B$21:$Z$91,24,FALSE)," ")</f>
        <v/>
      </c>
      <c r="I237" s="187" t="str">
        <f>IFERROR(VLOOKUP(A237,'RNL - Lab 4'!$B$21:$Z$91,25,FALSE)," ")</f>
        <v/>
      </c>
    </row>
    <row r="238" spans="1:9" ht="45" x14ac:dyDescent="0.25">
      <c r="A238" s="38" t="str">
        <f t="shared" si="5"/>
        <v xml:space="preserve">L4-Aporte del cultivo al diagnóstico de casos de tuberculosis pulmonar (en relación a la baciloscopia) </v>
      </c>
      <c r="B238" s="55" t="str">
        <f t="shared" si="6"/>
        <v xml:space="preserve">Aporte del cultivo al diagnóstico de casos de tuberculosis pulmonar (en relación a la baciloscopia) </v>
      </c>
      <c r="C238" s="194" t="str">
        <f>IFERROR(VLOOKUP(A238,'RNL - Lab 4'!$B$21:$Z$91,19,FALSE)," ")</f>
        <v/>
      </c>
      <c r="D238" s="187" t="str">
        <f>IFERROR(VLOOKUP(A238,'RNL - Lab 4'!$B$21:$Z$91,20,FALSE)," ")</f>
        <v/>
      </c>
      <c r="E238" s="187" t="str">
        <f>IFERROR(VLOOKUP(A238,'RNL - Lab 4'!$B$21:$Z$91,21,FALSE)," ")</f>
        <v/>
      </c>
      <c r="F238" s="187" t="str">
        <f>IFERROR(VLOOKUP(A238,'RNL - Lab 4'!$B$21:$Z$91,22,FALSE)," ")</f>
        <v/>
      </c>
      <c r="G238" s="187" t="str">
        <f>IFERROR(VLOOKUP(A238,'RNL - Lab 4'!$B$21:$Z$91,23,FALSE)," ")</f>
        <v/>
      </c>
      <c r="H238" s="187" t="str">
        <f>IFERROR(VLOOKUP(A238,'RNL - Lab 4'!$B$21:$Z$91,24,FALSE)," ")</f>
        <v/>
      </c>
      <c r="I238" s="187" t="str">
        <f>IFERROR(VLOOKUP(A238,'RNL - Lab 4'!$B$21:$Z$91,25,FALSE)," ")</f>
        <v/>
      </c>
    </row>
    <row r="239" spans="1:9" ht="45" x14ac:dyDescent="0.25">
      <c r="A239" s="38" t="str">
        <f t="shared" si="5"/>
        <v>L4-Aporte del cultivo al diagnóstico de casos de tuberculosis pulmonar (en relación a pruebas moleculares)</v>
      </c>
      <c r="B239" s="55" t="str">
        <f t="shared" si="6"/>
        <v>Aporte del cultivo al diagnóstico de casos de tuberculosis pulmonar (en relación a pruebas moleculares)</v>
      </c>
      <c r="C239" s="194" t="str">
        <f>IFERROR(VLOOKUP(A239,'RNL - Lab 4'!$B$21:$Z$91,19,FALSE)," ")</f>
        <v/>
      </c>
      <c r="D239" s="187" t="str">
        <f>IFERROR(VLOOKUP(A239,'RNL - Lab 4'!$B$21:$Z$91,20,FALSE)," ")</f>
        <v/>
      </c>
      <c r="E239" s="187" t="str">
        <f>IFERROR(VLOOKUP(A239,'RNL - Lab 4'!$B$21:$Z$91,21,FALSE)," ")</f>
        <v/>
      </c>
      <c r="F239" s="187" t="str">
        <f>IFERROR(VLOOKUP(A239,'RNL - Lab 4'!$B$21:$Z$91,22,FALSE)," ")</f>
        <v/>
      </c>
      <c r="G239" s="187" t="str">
        <f>IFERROR(VLOOKUP(A239,'RNL - Lab 4'!$B$21:$Z$91,23,FALSE)," ")</f>
        <v/>
      </c>
      <c r="H239" s="187" t="str">
        <f>IFERROR(VLOOKUP(A239,'RNL - Lab 4'!$B$21:$Z$91,24,FALSE)," ")</f>
        <v/>
      </c>
      <c r="I239" s="187" t="str">
        <f>IFERROR(VLOOKUP(A239,'RNL - Lab 4'!$B$21:$Z$91,25,FALSE)," ")</f>
        <v/>
      </c>
    </row>
    <row r="240" spans="1:9" ht="30" x14ac:dyDescent="0.25">
      <c r="A240" s="38" t="str">
        <f t="shared" si="5"/>
        <v>L4-Tiempo de respuesta del laboratorio en los resultados del cultivo</v>
      </c>
      <c r="B240" s="55" t="str">
        <f t="shared" si="6"/>
        <v>Tiempo de respuesta del laboratorio en los resultados del cultivo</v>
      </c>
      <c r="C240" s="194" t="str">
        <f>IFERROR(VLOOKUP(A240,'RNL - Lab 4'!$B$21:$Z$91,19,FALSE)," ")</f>
        <v/>
      </c>
      <c r="D240" s="187" t="str">
        <f>IFERROR(VLOOKUP(A240,'RNL - Lab 4'!$B$21:$Z$91,20,FALSE)," ")</f>
        <v/>
      </c>
      <c r="E240" s="187" t="str">
        <f>IFERROR(VLOOKUP(A240,'RNL - Lab 4'!$B$21:$Z$91,21,FALSE)," ")</f>
        <v/>
      </c>
      <c r="F240" s="187" t="str">
        <f>IFERROR(VLOOKUP(A240,'RNL - Lab 4'!$B$21:$Z$91,22,FALSE)," ")</f>
        <v/>
      </c>
      <c r="G240" s="187" t="str">
        <f>IFERROR(VLOOKUP(A240,'RNL - Lab 4'!$B$21:$Z$91,23,FALSE)," ")</f>
        <v/>
      </c>
      <c r="H240" s="187" t="str">
        <f>IFERROR(VLOOKUP(A240,'RNL - Lab 4'!$B$21:$Z$91,24,FALSE)," ")</f>
        <v/>
      </c>
      <c r="I240" s="187" t="str">
        <f>IFERROR(VLOOKUP(A240,'RNL - Lab 4'!$B$21:$Z$91,25,FALSE)," ")</f>
        <v/>
      </c>
    </row>
    <row r="241" spans="1:9" ht="45" x14ac:dyDescent="0.25">
      <c r="A241" s="38" t="str">
        <f t="shared" si="5"/>
        <v>L4-Proporción de muestras de diagnóstico (nuevas y recaídas) con cultivo positivo (MTB y MNT combinados)</v>
      </c>
      <c r="B241" s="55" t="str">
        <f t="shared" si="6"/>
        <v>Proporción de muestras de diagnóstico (nuevas y recaídas) con cultivo positivo (MTB y MNT combinados)</v>
      </c>
      <c r="C241" s="194" t="str">
        <f>IFERROR(VLOOKUP(A241,'RNL - Lab 4'!$B$21:$Z$91,19,FALSE)," ")</f>
        <v/>
      </c>
      <c r="D241" s="187" t="str">
        <f>IFERROR(VLOOKUP(A241,'RNL - Lab 4'!$B$21:$Z$91,20,FALSE)," ")</f>
        <v/>
      </c>
      <c r="E241" s="187" t="str">
        <f>IFERROR(VLOOKUP(A241,'RNL - Lab 4'!$B$21:$Z$91,21,FALSE)," ")</f>
        <v/>
      </c>
      <c r="F241" s="187" t="str">
        <f>IFERROR(VLOOKUP(A241,'RNL - Lab 4'!$B$21:$Z$91,22,FALSE)," ")</f>
        <v/>
      </c>
      <c r="G241" s="187" t="str">
        <f>IFERROR(VLOOKUP(A241,'RNL - Lab 4'!$B$21:$Z$91,23,FALSE)," ")</f>
        <v/>
      </c>
      <c r="H241" s="187" t="str">
        <f>IFERROR(VLOOKUP(A241,'RNL - Lab 4'!$B$21:$Z$91,24,FALSE)," ")</f>
        <v/>
      </c>
      <c r="I241" s="187" t="str">
        <f>IFERROR(VLOOKUP(A241,'RNL - Lab 4'!$B$21:$Z$91,25,FALSE)," ")</f>
        <v/>
      </c>
    </row>
    <row r="242" spans="1:9" ht="45" x14ac:dyDescent="0.25">
      <c r="A242" s="38" t="str">
        <f t="shared" si="5"/>
        <v>L4-Proporción de muestras de diagnóstico (nuevas y recaídas) que resultaron positivas para MTB</v>
      </c>
      <c r="B242" s="55" t="str">
        <f t="shared" si="6"/>
        <v>Proporción de muestras de diagnóstico (nuevas y recaídas) que resultaron positivas para MTB</v>
      </c>
      <c r="C242" s="194" t="str">
        <f>IFERROR(VLOOKUP(A242,'RNL - Lab 4'!$B$21:$Z$91,19,FALSE)," ")</f>
        <v/>
      </c>
      <c r="D242" s="187" t="str">
        <f>IFERROR(VLOOKUP(A242,'RNL - Lab 4'!$B$21:$Z$91,20,FALSE)," ")</f>
        <v/>
      </c>
      <c r="E242" s="187" t="str">
        <f>IFERROR(VLOOKUP(A242,'RNL - Lab 4'!$B$21:$Z$91,21,FALSE)," ")</f>
        <v/>
      </c>
      <c r="F242" s="187" t="str">
        <f>IFERROR(VLOOKUP(A242,'RNL - Lab 4'!$B$21:$Z$91,22,FALSE)," ")</f>
        <v/>
      </c>
      <c r="G242" s="187" t="str">
        <f>IFERROR(VLOOKUP(A242,'RNL - Lab 4'!$B$21:$Z$91,23,FALSE)," ")</f>
        <v/>
      </c>
      <c r="H242" s="187" t="str">
        <f>IFERROR(VLOOKUP(A242,'RNL - Lab 4'!$B$21:$Z$91,24,FALSE)," ")</f>
        <v/>
      </c>
      <c r="I242" s="187" t="str">
        <f>IFERROR(VLOOKUP(A242,'RNL - Lab 4'!$B$21:$Z$91,25,FALSE)," ")</f>
        <v/>
      </c>
    </row>
    <row r="243" spans="1:9" x14ac:dyDescent="0.25">
      <c r="A243" s="38" t="str">
        <f t="shared" si="5"/>
        <v>L4-</v>
      </c>
      <c r="B243" s="55" t="str">
        <f t="shared" si="6"/>
        <v/>
      </c>
      <c r="C243" s="194" t="str">
        <f>IFERROR(VLOOKUP(A243,'RNL - Lab 4'!$B$21:$Z$91,19,FALSE)," ")</f>
        <v/>
      </c>
      <c r="D243" s="187" t="str">
        <f>IFERROR(VLOOKUP(A243,'RNL - Lab 4'!$B$21:$Z$91,20,FALSE)," ")</f>
        <v/>
      </c>
      <c r="E243" s="187" t="str">
        <f>IFERROR(VLOOKUP(A243,'RNL - Lab 4'!$B$21:$Z$91,21,FALSE)," ")</f>
        <v/>
      </c>
      <c r="F243" s="187" t="str">
        <f>IFERROR(VLOOKUP(A243,'RNL - Lab 4'!$B$21:$Z$91,22,FALSE)," ")</f>
        <v/>
      </c>
      <c r="G243" s="187" t="str">
        <f>IFERROR(VLOOKUP(A243,'RNL - Lab 4'!$B$21:$Z$91,23,FALSE)," ")</f>
        <v/>
      </c>
      <c r="H243" s="187" t="str">
        <f>IFERROR(VLOOKUP(A243,'RNL - Lab 4'!$B$21:$Z$91,24,FALSE)," ")</f>
        <v/>
      </c>
      <c r="I243" s="187" t="str">
        <f>IFERROR(VLOOKUP(A243,'RNL - Lab 4'!$B$21:$Z$91,25,FALSE)," ")</f>
        <v/>
      </c>
    </row>
    <row r="244" spans="1:9" x14ac:dyDescent="0.25">
      <c r="A244" s="38" t="str">
        <f t="shared" si="5"/>
        <v>L4-</v>
      </c>
      <c r="B244" s="55" t="str">
        <f t="shared" si="6"/>
        <v/>
      </c>
      <c r="C244" s="194" t="str">
        <f>IFERROR(VLOOKUP(A244,'RNL - Lab 4'!$B$21:$Z$91,19,FALSE)," ")</f>
        <v/>
      </c>
      <c r="D244" s="187" t="str">
        <f>IFERROR(VLOOKUP(A244,'RNL - Lab 4'!$B$21:$Z$91,20,FALSE)," ")</f>
        <v/>
      </c>
      <c r="E244" s="187" t="str">
        <f>IFERROR(VLOOKUP(A244,'RNL - Lab 4'!$B$21:$Z$91,21,FALSE)," ")</f>
        <v/>
      </c>
      <c r="F244" s="187" t="str">
        <f>IFERROR(VLOOKUP(A244,'RNL - Lab 4'!$B$21:$Z$91,22,FALSE)," ")</f>
        <v/>
      </c>
      <c r="G244" s="187" t="str">
        <f>IFERROR(VLOOKUP(A244,'RNL - Lab 4'!$B$21:$Z$91,23,FALSE)," ")</f>
        <v/>
      </c>
      <c r="H244" s="187" t="str">
        <f>IFERROR(VLOOKUP(A244,'RNL - Lab 4'!$B$21:$Z$91,24,FALSE)," ")</f>
        <v/>
      </c>
      <c r="I244" s="187" t="str">
        <f>IFERROR(VLOOKUP(A244,'RNL - Lab 4'!$B$21:$Z$91,25,FALSE)," ")</f>
        <v/>
      </c>
    </row>
    <row r="245" spans="1:9" x14ac:dyDescent="0.25">
      <c r="A245" s="38" t="str">
        <f t="shared" si="5"/>
        <v>L4-</v>
      </c>
      <c r="B245" s="55" t="str">
        <f t="shared" si="6"/>
        <v/>
      </c>
      <c r="C245" s="194" t="str">
        <f>IFERROR(VLOOKUP(A245,'RNL - Lab 4'!$B$21:$Z$91,19,FALSE)," ")</f>
        <v/>
      </c>
      <c r="D245" s="187" t="str">
        <f>IFERROR(VLOOKUP(A245,'RNL - Lab 4'!$B$21:$Z$91,20,FALSE)," ")</f>
        <v/>
      </c>
      <c r="E245" s="187" t="str">
        <f>IFERROR(VLOOKUP(A245,'RNL - Lab 4'!$B$21:$Z$91,21,FALSE)," ")</f>
        <v/>
      </c>
      <c r="F245" s="187" t="str">
        <f>IFERROR(VLOOKUP(A245,'RNL - Lab 4'!$B$21:$Z$91,22,FALSE)," ")</f>
        <v/>
      </c>
      <c r="G245" s="187" t="str">
        <f>IFERROR(VLOOKUP(A245,'RNL - Lab 4'!$B$21:$Z$91,23,FALSE)," ")</f>
        <v/>
      </c>
      <c r="H245" s="187" t="str">
        <f>IFERROR(VLOOKUP(A245,'RNL - Lab 4'!$B$21:$Z$91,24,FALSE)," ")</f>
        <v/>
      </c>
      <c r="I245" s="187" t="str">
        <f>IFERROR(VLOOKUP(A245,'RNL - Lab 4'!$B$21:$Z$91,25,FALSE)," ")</f>
        <v/>
      </c>
    </row>
    <row r="246" spans="1:9" x14ac:dyDescent="0.25">
      <c r="A246" s="38" t="str">
        <f t="shared" si="5"/>
        <v>L4-</v>
      </c>
      <c r="B246" s="55" t="str">
        <f t="shared" si="6"/>
        <v/>
      </c>
      <c r="C246" s="194" t="str">
        <f>IFERROR(VLOOKUP(A246,'RNL - Lab 4'!$B$21:$Z$91,19,FALSE)," ")</f>
        <v/>
      </c>
      <c r="D246" s="187" t="str">
        <f>IFERROR(VLOOKUP(A246,'RNL - Lab 4'!$B$21:$Z$91,20,FALSE)," ")</f>
        <v/>
      </c>
      <c r="E246" s="187" t="str">
        <f>IFERROR(VLOOKUP(A246,'RNL - Lab 4'!$B$21:$Z$91,21,FALSE)," ")</f>
        <v/>
      </c>
      <c r="F246" s="187" t="str">
        <f>IFERROR(VLOOKUP(A246,'RNL - Lab 4'!$B$21:$Z$91,22,FALSE)," ")</f>
        <v/>
      </c>
      <c r="G246" s="187" t="str">
        <f>IFERROR(VLOOKUP(A246,'RNL - Lab 4'!$B$21:$Z$91,23,FALSE)," ")</f>
        <v/>
      </c>
      <c r="H246" s="187" t="str">
        <f>IFERROR(VLOOKUP(A246,'RNL - Lab 4'!$B$21:$Z$91,24,FALSE)," ")</f>
        <v/>
      </c>
      <c r="I246" s="187" t="str">
        <f>IFERROR(VLOOKUP(A246,'RNL - Lab 4'!$B$21:$Z$91,25,FALSE)," ")</f>
        <v/>
      </c>
    </row>
    <row r="247" spans="1:9" x14ac:dyDescent="0.25">
      <c r="A247" s="38" t="str">
        <f t="shared" si="5"/>
        <v>L4-</v>
      </c>
      <c r="B247" s="55" t="str">
        <f t="shared" si="6"/>
        <v/>
      </c>
      <c r="C247" s="194" t="str">
        <f>IFERROR(VLOOKUP(A247,'RNL - Lab 4'!$B$21:$Z$91,19,FALSE)," ")</f>
        <v/>
      </c>
      <c r="D247" s="187" t="str">
        <f>IFERROR(VLOOKUP(A247,'RNL - Lab 4'!$B$21:$Z$91,20,FALSE)," ")</f>
        <v/>
      </c>
      <c r="E247" s="187" t="str">
        <f>IFERROR(VLOOKUP(A247,'RNL - Lab 4'!$B$21:$Z$91,21,FALSE)," ")</f>
        <v/>
      </c>
      <c r="F247" s="187" t="str">
        <f>IFERROR(VLOOKUP(A247,'RNL - Lab 4'!$B$21:$Z$91,22,FALSE)," ")</f>
        <v/>
      </c>
      <c r="G247" s="187" t="str">
        <f>IFERROR(VLOOKUP(A247,'RNL - Lab 4'!$B$21:$Z$91,23,FALSE)," ")</f>
        <v/>
      </c>
      <c r="H247" s="187" t="str">
        <f>IFERROR(VLOOKUP(A247,'RNL - Lab 4'!$B$21:$Z$91,24,FALSE)," ")</f>
        <v/>
      </c>
      <c r="I247" s="187" t="str">
        <f>IFERROR(VLOOKUP(A247,'RNL - Lab 4'!$B$21:$Z$91,25,FALSE)," ")</f>
        <v/>
      </c>
    </row>
    <row r="248" spans="1:9" x14ac:dyDescent="0.25">
      <c r="A248" s="38" t="str">
        <f t="shared" si="5"/>
        <v>L4-CALIDAD PARA PSD (Fenotípicas)</v>
      </c>
      <c r="B248" s="55" t="str">
        <f>+B56</f>
        <v>CALIDAD PARA PSD (Fenotípicas)</v>
      </c>
      <c r="C248" s="194" t="str">
        <f>IFERROR(VLOOKUP(A248,'RNL - Lab 4'!$B$21:$Z$91,19,FALSE)," ")</f>
        <v/>
      </c>
      <c r="D248" s="187" t="str">
        <f>IFERROR(VLOOKUP(A248,'RNL - Lab 4'!$B$21:$Z$91,20,FALSE)," ")</f>
        <v/>
      </c>
      <c r="E248" s="187" t="str">
        <f>IFERROR(VLOOKUP(A248,'RNL - Lab 4'!$B$21:$Z$91,21,FALSE)," ")</f>
        <v/>
      </c>
      <c r="F248" s="187" t="str">
        <f>IFERROR(VLOOKUP(A248,'RNL - Lab 4'!$B$21:$Z$91,22,FALSE)," ")</f>
        <v/>
      </c>
      <c r="G248" s="187" t="str">
        <f>IFERROR(VLOOKUP(A248,'RNL - Lab 4'!$B$21:$Z$91,23,FALSE)," ")</f>
        <v/>
      </c>
      <c r="H248" s="187" t="str">
        <f>IFERROR(VLOOKUP(A248,'RNL - Lab 4'!$B$21:$Z$91,24,FALSE)," ")</f>
        <v/>
      </c>
      <c r="I248" s="187" t="str">
        <f>IFERROR(VLOOKUP(A248,'RNL - Lab 4'!$B$21:$Z$91,25,FALSE)," ")</f>
        <v/>
      </c>
    </row>
    <row r="249" spans="1:9" ht="45" x14ac:dyDescent="0.25">
      <c r="A249" s="38" t="str">
        <f t="shared" si="5"/>
        <v>L4-Proporción de aislamientos procesados con monorresistencia y multirresistencia a todas las combinaciones de fármacos analizados</v>
      </c>
      <c r="B249" s="55" t="str">
        <f t="shared" si="6"/>
        <v>Proporción de aislamientos procesados con monorresistencia y multirresistencia a todas las combinaciones de fármacos analizados</v>
      </c>
      <c r="C249" s="194" t="str">
        <f>IFERROR(VLOOKUP(A249,'RNL - Lab 4'!$B$21:$Z$91,19,FALSE)," ")</f>
        <v/>
      </c>
      <c r="D249" s="187" t="str">
        <f>IFERROR(VLOOKUP(A249,'RNL - Lab 4'!$B$21:$Z$91,20,FALSE)," ")</f>
        <v/>
      </c>
      <c r="E249" s="187" t="str">
        <f>IFERROR(VLOOKUP(A249,'RNL - Lab 4'!$B$21:$Z$91,21,FALSE)," ")</f>
        <v/>
      </c>
      <c r="F249" s="187" t="str">
        <f>IFERROR(VLOOKUP(A249,'RNL - Lab 4'!$B$21:$Z$91,22,FALSE)," ")</f>
        <v/>
      </c>
      <c r="G249" s="187" t="str">
        <f>IFERROR(VLOOKUP(A249,'RNL - Lab 4'!$B$21:$Z$91,23,FALSE)," ")</f>
        <v/>
      </c>
      <c r="H249" s="187" t="str">
        <f>IFERROR(VLOOKUP(A249,'RNL - Lab 4'!$B$21:$Z$91,24,FALSE)," ")</f>
        <v/>
      </c>
      <c r="I249" s="187" t="str">
        <f>IFERROR(VLOOKUP(A249,'RNL - Lab 4'!$B$21:$Z$91,25,FALSE)," ")</f>
        <v/>
      </c>
    </row>
    <row r="250" spans="1:9" ht="45" x14ac:dyDescent="0.25">
      <c r="A250" s="38" t="str">
        <f t="shared" si="5"/>
        <v>L4-Proporción de aislamientos inoculados para PSD que se descartaron debido a la contaminación</v>
      </c>
      <c r="B250" s="55" t="str">
        <f t="shared" si="6"/>
        <v>Proporción de aislamientos inoculados para PSD que se descartaron debido a la contaminación</v>
      </c>
      <c r="C250" s="194" t="str">
        <f>IFERROR(VLOOKUP(A250,'RNL - Lab 4'!$B$21:$Z$91,19,FALSE)," ")</f>
        <v/>
      </c>
      <c r="D250" s="187" t="str">
        <f>IFERROR(VLOOKUP(A250,'RNL - Lab 4'!$B$21:$Z$91,20,FALSE)," ")</f>
        <v/>
      </c>
      <c r="E250" s="187" t="str">
        <f>IFERROR(VLOOKUP(A250,'RNL - Lab 4'!$B$21:$Z$91,21,FALSE)," ")</f>
        <v/>
      </c>
      <c r="F250" s="187" t="str">
        <f>IFERROR(VLOOKUP(A250,'RNL - Lab 4'!$B$21:$Z$91,22,FALSE)," ")</f>
        <v/>
      </c>
      <c r="G250" s="187" t="str">
        <f>IFERROR(VLOOKUP(A250,'RNL - Lab 4'!$B$21:$Z$91,23,FALSE)," ")</f>
        <v/>
      </c>
      <c r="H250" s="187" t="str">
        <f>IFERROR(VLOOKUP(A250,'RNL - Lab 4'!$B$21:$Z$91,24,FALSE)," ")</f>
        <v/>
      </c>
      <c r="I250" s="187" t="str">
        <f>IFERROR(VLOOKUP(A250,'RNL - Lab 4'!$B$21:$Z$91,25,FALSE)," ")</f>
        <v/>
      </c>
    </row>
    <row r="251" spans="1:9" ht="60" x14ac:dyDescent="0.25">
      <c r="A251" s="38" t="str">
        <f t="shared" si="5"/>
        <v>L4-Proporción de aislamientos procesados para PSD que no fueron interpretables debido a la falta de crecimiento de los tubos / placas de control (sin fármaco)</v>
      </c>
      <c r="B251" s="55" t="str">
        <f t="shared" si="6"/>
        <v>Proporción de aislamientos procesados para PSD que no fueron interpretables debido a la falta de crecimiento de los tubos / placas de control (sin fármaco)</v>
      </c>
      <c r="C251" s="194" t="str">
        <f>IFERROR(VLOOKUP(A251,'RNL - Lab 4'!$B$21:$Z$91,19,FALSE)," ")</f>
        <v/>
      </c>
      <c r="D251" s="187" t="str">
        <f>IFERROR(VLOOKUP(A251,'RNL - Lab 4'!$B$21:$Z$91,20,FALSE)," ")</f>
        <v/>
      </c>
      <c r="E251" s="187" t="str">
        <f>IFERROR(VLOOKUP(A251,'RNL - Lab 4'!$B$21:$Z$91,21,FALSE)," ")</f>
        <v/>
      </c>
      <c r="F251" s="187" t="str">
        <f>IFERROR(VLOOKUP(A251,'RNL - Lab 4'!$B$21:$Z$91,22,FALSE)," ")</f>
        <v/>
      </c>
      <c r="G251" s="187" t="str">
        <f>IFERROR(VLOOKUP(A251,'RNL - Lab 4'!$B$21:$Z$91,23,FALSE)," ")</f>
        <v/>
      </c>
      <c r="H251" s="187" t="str">
        <f>IFERROR(VLOOKUP(A251,'RNL - Lab 4'!$B$21:$Z$91,24,FALSE)," ")</f>
        <v/>
      </c>
      <c r="I251" s="187" t="str">
        <f>IFERROR(VLOOKUP(A251,'RNL - Lab 4'!$B$21:$Z$91,25,FALSE)," ")</f>
        <v/>
      </c>
    </row>
    <row r="252" spans="1:9" ht="60" x14ac:dyDescent="0.25">
      <c r="A252" s="38" t="str">
        <f t="shared" si="5"/>
        <v>L4-Tiempo de entrega de los resultados del laboratorio - Entre el procesamiento de la muestra y la notificación de resultados para PSD</v>
      </c>
      <c r="B252" s="55" t="str">
        <f t="shared" si="6"/>
        <v>Tiempo de entrega de los resultados del laboratorio - Entre el procesamiento de la muestra y la notificación de resultados para PSD</v>
      </c>
      <c r="C252" s="194" t="str">
        <f>IFERROR(VLOOKUP(A252,'RNL - Lab 4'!$B$21:$Z$91,19,FALSE)," ")</f>
        <v/>
      </c>
      <c r="D252" s="187" t="str">
        <f>IFERROR(VLOOKUP(A252,'RNL - Lab 4'!$B$21:$Z$91,20,FALSE)," ")</f>
        <v/>
      </c>
      <c r="E252" s="187" t="str">
        <f>IFERROR(VLOOKUP(A252,'RNL - Lab 4'!$B$21:$Z$91,21,FALSE)," ")</f>
        <v/>
      </c>
      <c r="F252" s="187" t="str">
        <f>IFERROR(VLOOKUP(A252,'RNL - Lab 4'!$B$21:$Z$91,22,FALSE)," ")</f>
        <v/>
      </c>
      <c r="G252" s="187" t="str">
        <f>IFERROR(VLOOKUP(A252,'RNL - Lab 4'!$B$21:$Z$91,23,FALSE)," ")</f>
        <v/>
      </c>
      <c r="H252" s="187" t="str">
        <f>IFERROR(VLOOKUP(A252,'RNL - Lab 4'!$B$21:$Z$91,24,FALSE)," ")</f>
        <v/>
      </c>
      <c r="I252" s="187" t="str">
        <f>IFERROR(VLOOKUP(A252,'RNL - Lab 4'!$B$21:$Z$91,25,FALSE)," ")</f>
        <v/>
      </c>
    </row>
    <row r="253" spans="1:9" x14ac:dyDescent="0.25">
      <c r="A253" s="38" t="str">
        <f t="shared" si="5"/>
        <v>L4-</v>
      </c>
      <c r="B253" s="55" t="str">
        <f>+B61</f>
        <v/>
      </c>
      <c r="C253" s="194" t="str">
        <f>IFERROR(VLOOKUP(A253,'RNL - Lab 4'!$B$21:$Z$91,19,FALSE)," ")</f>
        <v/>
      </c>
      <c r="D253" s="187" t="str">
        <f>IFERROR(VLOOKUP(A253,'RNL - Lab 4'!$B$21:$Z$91,20,FALSE)," ")</f>
        <v/>
      </c>
      <c r="E253" s="187" t="str">
        <f>IFERROR(VLOOKUP(A253,'RNL - Lab 4'!$B$21:$Z$91,21,FALSE)," ")</f>
        <v/>
      </c>
      <c r="F253" s="187" t="str">
        <f>IFERROR(VLOOKUP(A253,'RNL - Lab 4'!$B$21:$Z$91,22,FALSE)," ")</f>
        <v/>
      </c>
      <c r="G253" s="187" t="str">
        <f>IFERROR(VLOOKUP(A253,'RNL - Lab 4'!$B$21:$Z$91,23,FALSE)," ")</f>
        <v/>
      </c>
      <c r="H253" s="187" t="str">
        <f>IFERROR(VLOOKUP(A253,'RNL - Lab 4'!$B$21:$Z$91,24,FALSE)," ")</f>
        <v/>
      </c>
      <c r="I253" s="187" t="str">
        <f>IFERROR(VLOOKUP(A253,'RNL - Lab 4'!$B$21:$Z$91,25,FALSE)," ")</f>
        <v/>
      </c>
    </row>
    <row r="254" spans="1:9" x14ac:dyDescent="0.25">
      <c r="A254" s="38" t="str">
        <f t="shared" si="5"/>
        <v>L4-</v>
      </c>
      <c r="B254" s="55" t="str">
        <f t="shared" si="6"/>
        <v/>
      </c>
      <c r="C254" s="194" t="str">
        <f>IFERROR(VLOOKUP(A254,'RNL - Lab 4'!$B$21:$Z$91,19,FALSE)," ")</f>
        <v/>
      </c>
      <c r="D254" s="187" t="str">
        <f>IFERROR(VLOOKUP(A254,'RNL - Lab 4'!$B$21:$Z$91,20,FALSE)," ")</f>
        <v/>
      </c>
      <c r="E254" s="187" t="str">
        <f>IFERROR(VLOOKUP(A254,'RNL - Lab 4'!$B$21:$Z$91,21,FALSE)," ")</f>
        <v/>
      </c>
      <c r="F254" s="187" t="str">
        <f>IFERROR(VLOOKUP(A254,'RNL - Lab 4'!$B$21:$Z$91,22,FALSE)," ")</f>
        <v/>
      </c>
      <c r="G254" s="187" t="str">
        <f>IFERROR(VLOOKUP(A254,'RNL - Lab 4'!$B$21:$Z$91,23,FALSE)," ")</f>
        <v/>
      </c>
      <c r="H254" s="187" t="str">
        <f>IFERROR(VLOOKUP(A254,'RNL - Lab 4'!$B$21:$Z$91,24,FALSE)," ")</f>
        <v/>
      </c>
      <c r="I254" s="187" t="str">
        <f>IFERROR(VLOOKUP(A254,'RNL - Lab 4'!$B$21:$Z$91,25,FALSE)," ")</f>
        <v/>
      </c>
    </row>
    <row r="255" spans="1:9" x14ac:dyDescent="0.25">
      <c r="A255" s="38" t="str">
        <f t="shared" si="5"/>
        <v>L4-</v>
      </c>
      <c r="B255" s="55" t="str">
        <f t="shared" si="6"/>
        <v/>
      </c>
      <c r="C255" s="194" t="str">
        <f>IFERROR(VLOOKUP(A255,'RNL - Lab 4'!$B$21:$Z$91,19,FALSE)," ")</f>
        <v/>
      </c>
      <c r="D255" s="187" t="str">
        <f>IFERROR(VLOOKUP(A255,'RNL - Lab 4'!$B$21:$Z$91,20,FALSE)," ")</f>
        <v/>
      </c>
      <c r="E255" s="187" t="str">
        <f>IFERROR(VLOOKUP(A255,'RNL - Lab 4'!$B$21:$Z$91,21,FALSE)," ")</f>
        <v/>
      </c>
      <c r="F255" s="187" t="str">
        <f>IFERROR(VLOOKUP(A255,'RNL - Lab 4'!$B$21:$Z$91,22,FALSE)," ")</f>
        <v/>
      </c>
      <c r="G255" s="187" t="str">
        <f>IFERROR(VLOOKUP(A255,'RNL - Lab 4'!$B$21:$Z$91,23,FALSE)," ")</f>
        <v/>
      </c>
      <c r="H255" s="187" t="str">
        <f>IFERROR(VLOOKUP(A255,'RNL - Lab 4'!$B$21:$Z$91,24,FALSE)," ")</f>
        <v/>
      </c>
      <c r="I255" s="187" t="str">
        <f>IFERROR(VLOOKUP(A255,'RNL - Lab 4'!$B$21:$Z$91,25,FALSE)," ")</f>
        <v/>
      </c>
    </row>
    <row r="256" spans="1:9" x14ac:dyDescent="0.25">
      <c r="A256" s="38" t="str">
        <f t="shared" si="5"/>
        <v>L4-</v>
      </c>
      <c r="B256" s="55" t="str">
        <f t="shared" si="6"/>
        <v/>
      </c>
      <c r="C256" s="194" t="str">
        <f>IFERROR(VLOOKUP(A256,'RNL - Lab 4'!$B$21:$Z$91,19,FALSE)," ")</f>
        <v/>
      </c>
      <c r="D256" s="187" t="str">
        <f>IFERROR(VLOOKUP(A256,'RNL - Lab 4'!$B$21:$Z$91,20,FALSE)," ")</f>
        <v/>
      </c>
      <c r="E256" s="187" t="str">
        <f>IFERROR(VLOOKUP(A256,'RNL - Lab 4'!$B$21:$Z$91,21,FALSE)," ")</f>
        <v/>
      </c>
      <c r="F256" s="187" t="str">
        <f>IFERROR(VLOOKUP(A256,'RNL - Lab 4'!$B$21:$Z$91,22,FALSE)," ")</f>
        <v/>
      </c>
      <c r="G256" s="187" t="str">
        <f>IFERROR(VLOOKUP(A256,'RNL - Lab 4'!$B$21:$Z$91,23,FALSE)," ")</f>
        <v/>
      </c>
      <c r="H256" s="187" t="str">
        <f>IFERROR(VLOOKUP(A256,'RNL - Lab 4'!$B$21:$Z$91,24,FALSE)," ")</f>
        <v/>
      </c>
      <c r="I256" s="187" t="str">
        <f>IFERROR(VLOOKUP(A256,'RNL - Lab 4'!$B$21:$Z$91,25,FALSE)," ")</f>
        <v/>
      </c>
    </row>
    <row r="257" spans="1:9" ht="30" x14ac:dyDescent="0.25">
      <c r="A257" s="38" t="str">
        <f t="shared" si="5"/>
        <v>L4-Indicadores y metas de la Iniciativa Mundial de Laboratorio (GLI)</v>
      </c>
      <c r="B257" s="55" t="str">
        <f t="shared" si="6"/>
        <v>Indicadores y metas de la Iniciativa Mundial de Laboratorio (GLI)</v>
      </c>
      <c r="C257" s="194" t="str">
        <f>IFERROR(VLOOKUP(A257,'RNL - Lab 4'!$B$21:$Z$91,19,FALSE)," ")</f>
        <v/>
      </c>
      <c r="D257" s="187" t="str">
        <f>IFERROR(VLOOKUP(A257,'RNL - Lab 4'!$B$21:$Z$91,20,FALSE)," ")</f>
        <v/>
      </c>
      <c r="E257" s="187" t="str">
        <f>IFERROR(VLOOKUP(A257,'RNL - Lab 4'!$B$21:$Z$91,21,FALSE)," ")</f>
        <v/>
      </c>
      <c r="F257" s="187" t="str">
        <f>IFERROR(VLOOKUP(A257,'RNL - Lab 4'!$B$21:$Z$91,22,FALSE)," ")</f>
        <v/>
      </c>
      <c r="G257" s="187" t="str">
        <f>IFERROR(VLOOKUP(A257,'RNL - Lab 4'!$B$21:$Z$91,23,FALSE)," ")</f>
        <v/>
      </c>
      <c r="H257" s="187" t="str">
        <f>IFERROR(VLOOKUP(A257,'RNL - Lab 4'!$B$21:$Z$91,24,FALSE)," ")</f>
        <v/>
      </c>
      <c r="I257" s="187" t="str">
        <f>IFERROR(VLOOKUP(A257,'RNL - Lab 4'!$B$21:$Z$91,25,FALSE)," ")</f>
        <v/>
      </c>
    </row>
    <row r="258" spans="1:9" ht="60" x14ac:dyDescent="0.25">
      <c r="A258" s="38" t="str">
        <f t="shared" si="5"/>
        <v>L4-Porcentaje de casos de tuberculosis nuevos y recaída notificados, evaluados con un diagnóstico rápido recomendado por la OMS como la prueba diagnóstica inicial.</v>
      </c>
      <c r="B258" s="55" t="str">
        <f t="shared" si="6"/>
        <v>Porcentaje de casos de tuberculosis nuevos y recaída notificados, evaluados con un diagnóstico rápido recomendado por la OMS como la prueba diagnóstica inicial.</v>
      </c>
      <c r="C258" s="194" t="str">
        <f>IFERROR(VLOOKUP(A258,'RNL - Lab 4'!$B$21:$Z$91,19,FALSE)," ")</f>
        <v/>
      </c>
      <c r="D258" s="187" t="str">
        <f>IFERROR(VLOOKUP(A258,'RNL - Lab 4'!$B$21:$Z$91,20,FALSE)," ")</f>
        <v/>
      </c>
      <c r="E258" s="187" t="str">
        <f>IFERROR(VLOOKUP(A258,'RNL - Lab 4'!$B$21:$Z$91,21,FALSE)," ")</f>
        <v/>
      </c>
      <c r="F258" s="187" t="str">
        <f>IFERROR(VLOOKUP(A258,'RNL - Lab 4'!$B$21:$Z$91,22,FALSE)," ")</f>
        <v/>
      </c>
      <c r="G258" s="187" t="str">
        <f>IFERROR(VLOOKUP(A258,'RNL - Lab 4'!$B$21:$Z$91,23,FALSE)," ")</f>
        <v/>
      </c>
      <c r="H258" s="187" t="str">
        <f>IFERROR(VLOOKUP(A258,'RNL - Lab 4'!$B$21:$Z$91,24,FALSE)," ")</f>
        <v/>
      </c>
      <c r="I258" s="187" t="str">
        <f>IFERROR(VLOOKUP(A258,'RNL - Lab 4'!$B$21:$Z$91,25,FALSE)," ")</f>
        <v/>
      </c>
    </row>
    <row r="259" spans="1:9" ht="45" x14ac:dyDescent="0.25">
      <c r="A259" s="38" t="str">
        <f t="shared" si="5"/>
        <v>L4-Porcentaje de casos de tuberculosis notificados como nuevos y recaídas con confirmación bacteriológica.</v>
      </c>
      <c r="B259" s="55" t="str">
        <f>+B67</f>
        <v>Porcentaje de casos de tuberculosis notificados como nuevos y recaídas con confirmación bacteriológica.</v>
      </c>
      <c r="C259" s="194" t="str">
        <f>IFERROR(VLOOKUP(A259,'RNL - Lab 4'!$B$21:$Z$91,19,FALSE)," ")</f>
        <v/>
      </c>
      <c r="D259" s="187" t="str">
        <f>IFERROR(VLOOKUP(A259,'RNL - Lab 4'!$B$21:$Z$91,20,FALSE)," ")</f>
        <v/>
      </c>
      <c r="E259" s="187" t="str">
        <f>IFERROR(VLOOKUP(A259,'RNL - Lab 4'!$B$21:$Z$91,21,FALSE)," ")</f>
        <v/>
      </c>
      <c r="F259" s="187" t="str">
        <f>IFERROR(VLOOKUP(A259,'RNL - Lab 4'!$B$21:$Z$91,22,FALSE)," ")</f>
        <v/>
      </c>
      <c r="G259" s="187" t="str">
        <f>IFERROR(VLOOKUP(A259,'RNL - Lab 4'!$B$21:$Z$91,23,FALSE)," ")</f>
        <v/>
      </c>
      <c r="H259" s="187" t="str">
        <f>IFERROR(VLOOKUP(A259,'RNL - Lab 4'!$B$21:$Z$91,24,FALSE)," ")</f>
        <v/>
      </c>
      <c r="I259" s="187" t="str">
        <f>IFERROR(VLOOKUP(A259,'RNL - Lab 4'!$B$21:$Z$91,25,FALSE)," ")</f>
        <v/>
      </c>
    </row>
    <row r="260" spans="1:9" ht="45" x14ac:dyDescent="0.25">
      <c r="A260" s="38" t="str">
        <f t="shared" si="5"/>
        <v>L4-Porcentaje de casos notificados de TB confirmados bacteriológicamente con resultados de PSD para la rifampicina.</v>
      </c>
      <c r="B260" s="55" t="str">
        <f t="shared" si="6"/>
        <v>Porcentaje de casos notificados de TB confirmados bacteriológicamente con resultados de PSD para la rifampicina.</v>
      </c>
      <c r="C260" s="194" t="str">
        <f>IFERROR(VLOOKUP(A260,'RNL - Lab 4'!$B$21:$Z$91,19,FALSE)," ")</f>
        <v/>
      </c>
      <c r="D260" s="187" t="str">
        <f>IFERROR(VLOOKUP(A260,'RNL - Lab 4'!$B$21:$Z$91,20,FALSE)," ")</f>
        <v/>
      </c>
      <c r="E260" s="187" t="str">
        <f>IFERROR(VLOOKUP(A260,'RNL - Lab 4'!$B$21:$Z$91,21,FALSE)," ")</f>
        <v/>
      </c>
      <c r="F260" s="187" t="str">
        <f>IFERROR(VLOOKUP(A260,'RNL - Lab 4'!$B$21:$Z$91,22,FALSE)," ")</f>
        <v/>
      </c>
      <c r="G260" s="187" t="str">
        <f>IFERROR(VLOOKUP(A260,'RNL - Lab 4'!$B$21:$Z$91,23,FALSE)," ")</f>
        <v/>
      </c>
      <c r="H260" s="187" t="str">
        <f>IFERROR(VLOOKUP(A260,'RNL - Lab 4'!$B$21:$Z$91,24,FALSE)," ")</f>
        <v/>
      </c>
      <c r="I260" s="187" t="str">
        <f>IFERROR(VLOOKUP(A260,'RNL - Lab 4'!$B$21:$Z$91,25,FALSE)," ")</f>
        <v/>
      </c>
    </row>
    <row r="261" spans="1:9" ht="60" x14ac:dyDescent="0.25">
      <c r="A261" s="38" t="str">
        <f t="shared" si="5"/>
        <v>L4-Porcentaje de casos notificados de TB resistente a rifampicina con resultados de PSD para fluoroquinolonas y otras drogas orales de segunda línea.</v>
      </c>
      <c r="B261" s="55" t="str">
        <f t="shared" si="6"/>
        <v>Porcentaje de casos notificados de TB resistente a rifampicina con resultados de PSD para fluoroquinolonas y otras drogas orales de segunda línea.</v>
      </c>
      <c r="C261" s="194" t="str">
        <f>IFERROR(VLOOKUP(A261,'RNL - Lab 4'!$B$21:$Z$91,19,FALSE)," ")</f>
        <v/>
      </c>
      <c r="D261" s="187" t="str">
        <f>IFERROR(VLOOKUP(A261,'RNL - Lab 4'!$B$21:$Z$91,20,FALSE)," ")</f>
        <v/>
      </c>
      <c r="E261" s="187" t="str">
        <f>IFERROR(VLOOKUP(A261,'RNL - Lab 4'!$B$21:$Z$91,21,FALSE)," ")</f>
        <v/>
      </c>
      <c r="F261" s="187" t="str">
        <f>IFERROR(VLOOKUP(A261,'RNL - Lab 4'!$B$21:$Z$91,22,FALSE)," ")</f>
        <v/>
      </c>
      <c r="G261" s="187" t="str">
        <f>IFERROR(VLOOKUP(A261,'RNL - Lab 4'!$B$21:$Z$91,23,FALSE)," ")</f>
        <v/>
      </c>
      <c r="H261" s="187" t="str">
        <f>IFERROR(VLOOKUP(A261,'RNL - Lab 4'!$B$21:$Z$91,24,FALSE)," ")</f>
        <v/>
      </c>
      <c r="I261" s="187" t="str">
        <f>IFERROR(VLOOKUP(A261,'RNL - Lab 4'!$B$21:$Z$91,25,FALSE)," ")</f>
        <v/>
      </c>
    </row>
    <row r="262" spans="1:9" x14ac:dyDescent="0.25">
      <c r="A262" s="38" t="str">
        <f>"L5-"&amp;B262</f>
        <v>L5-BACILOSCOPIA</v>
      </c>
      <c r="B262" s="55" t="str">
        <f>+B6</f>
        <v>BACILOSCOPIA</v>
      </c>
      <c r="C262" s="194" t="str">
        <f>IFERROR(VLOOKUP(A262,'RNL - Lab 5'!$B$21:$Z$91,19,FALSE)," ")</f>
        <v xml:space="preserve"> </v>
      </c>
      <c r="D262" s="187" t="str">
        <f>IFERROR(VLOOKUP(A262,'RNL - Lab 5'!$B$21:$Z$91,20,FALSE)," ")</f>
        <v xml:space="preserve"> </v>
      </c>
      <c r="E262" s="187" t="str">
        <f>IFERROR(VLOOKUP(A262,'RNL - Lab 5'!$B$21:$Z$91,21,FALSE)," ")</f>
        <v xml:space="preserve"> </v>
      </c>
      <c r="F262" s="187" t="str">
        <f>IFERROR(VLOOKUP(A262,'RNL - Lab 5'!$B$21:$Z$91,22,FALSE)," ")</f>
        <v xml:space="preserve"> </v>
      </c>
      <c r="G262" s="187" t="str">
        <f>IFERROR(VLOOKUP(A262,'RNL - Lab 5'!$B$21:$Z$91,23,FALSE)," ")</f>
        <v xml:space="preserve"> </v>
      </c>
      <c r="H262" s="187" t="str">
        <f>IFERROR(VLOOKUP(A262,'RNL - Lab 5'!$B$21:$Z$91,24,FALSE)," ")</f>
        <v xml:space="preserve"> </v>
      </c>
      <c r="I262" s="187" t="str">
        <f>IFERROR(VLOOKUP(A262,'RNL - Lab 5'!$B$21:$Z$91,25,FALSE)," ")</f>
        <v xml:space="preserve"> </v>
      </c>
    </row>
    <row r="263" spans="1:9" x14ac:dyDescent="0.25">
      <c r="A263" s="38" t="str">
        <f t="shared" ref="A263:A325" si="7">"L5-"&amp;B263</f>
        <v>L5-Número de baciloscopias realizadas</v>
      </c>
      <c r="B263" s="55" t="str">
        <f t="shared" ref="B263:B325" si="8">+B7</f>
        <v>Número de baciloscopias realizadas</v>
      </c>
      <c r="C263" s="194" t="str">
        <f>IFERROR(VLOOKUP(A263,'RNL - Lab 5'!$B$21:$Z$91,19,FALSE)," ")</f>
        <v/>
      </c>
      <c r="D263" s="187" t="str">
        <f>IFERROR(VLOOKUP(A263,'RNL - Lab 5'!$B$21:$Z$91,20,FALSE)," ")</f>
        <v/>
      </c>
      <c r="E263" s="187" t="str">
        <f>IFERROR(VLOOKUP(A263,'RNL - Lab 5'!$B$21:$Z$91,21,FALSE)," ")</f>
        <v/>
      </c>
      <c r="F263" s="187" t="str">
        <f>IFERROR(VLOOKUP(A263,'RNL - Lab 5'!$B$21:$Z$91,22,FALSE)," ")</f>
        <v/>
      </c>
      <c r="G263" s="187" t="str">
        <f>IFERROR(VLOOKUP(A263,'RNL - Lab 5'!$B$21:$Z$91,23,FALSE)," ")</f>
        <v/>
      </c>
      <c r="H263" s="187" t="str">
        <f>IFERROR(VLOOKUP(A263,'RNL - Lab 5'!$B$21:$Z$91,24,FALSE)," ")</f>
        <v/>
      </c>
      <c r="I263" s="187" t="str">
        <f>IFERROR(VLOOKUP(A263,'RNL - Lab 5'!$B$21:$Z$91,25,FALSE)," ")</f>
        <v/>
      </c>
    </row>
    <row r="264" spans="1:9" ht="30" x14ac:dyDescent="0.25">
      <c r="A264" s="38" t="str">
        <f t="shared" si="7"/>
        <v>L5-Porcentaje de baciloscopias de diagnóstico positivas</v>
      </c>
      <c r="B264" s="55" t="str">
        <f t="shared" si="8"/>
        <v>Porcentaje de baciloscopias de diagnóstico positivas</v>
      </c>
      <c r="C264" s="194" t="str">
        <f>IFERROR(VLOOKUP(A264,'RNL - Lab 5'!$B$21:$Z$91,19,FALSE)," ")</f>
        <v/>
      </c>
      <c r="D264" s="187" t="str">
        <f>IFERROR(VLOOKUP(A264,'RNL - Lab 5'!$B$21:$Z$91,20,FALSE)," ")</f>
        <v/>
      </c>
      <c r="E264" s="187" t="str">
        <f>IFERROR(VLOOKUP(A264,'RNL - Lab 5'!$B$21:$Z$91,21,FALSE)," ")</f>
        <v/>
      </c>
      <c r="F264" s="187" t="str">
        <f>IFERROR(VLOOKUP(A264,'RNL - Lab 5'!$B$21:$Z$91,22,FALSE)," ")</f>
        <v/>
      </c>
      <c r="G264" s="187" t="str">
        <f>IFERROR(VLOOKUP(A264,'RNL - Lab 5'!$B$21:$Z$91,23,FALSE)," ")</f>
        <v/>
      </c>
      <c r="H264" s="187" t="str">
        <f>IFERROR(VLOOKUP(A264,'RNL - Lab 5'!$B$21:$Z$91,24,FALSE)," ")</f>
        <v/>
      </c>
      <c r="I264" s="187" t="str">
        <f>IFERROR(VLOOKUP(A264,'RNL - Lab 5'!$B$21:$Z$91,25,FALSE)," ")</f>
        <v/>
      </c>
    </row>
    <row r="265" spans="1:9" ht="45" x14ac:dyDescent="0.25">
      <c r="A265" s="38" t="str">
        <f t="shared" si="7"/>
        <v xml:space="preserve">L5-Porcentaje de baciloscopias de control de tratamiento positiva
</v>
      </c>
      <c r="B265" s="55" t="str">
        <f t="shared" si="8"/>
        <v xml:space="preserve">Porcentaje de baciloscopias de control de tratamiento positiva
</v>
      </c>
      <c r="C265" s="194" t="str">
        <f>IFERROR(VLOOKUP(A265,'RNL - Lab 5'!$B$21:$Z$91,19,FALSE)," ")</f>
        <v/>
      </c>
      <c r="D265" s="187" t="str">
        <f>IFERROR(VLOOKUP(A265,'RNL - Lab 5'!$B$21:$Z$91,20,FALSE)," ")</f>
        <v/>
      </c>
      <c r="E265" s="187" t="str">
        <f>IFERROR(VLOOKUP(A265,'RNL - Lab 5'!$B$21:$Z$91,21,FALSE)," ")</f>
        <v/>
      </c>
      <c r="F265" s="187" t="str">
        <f>IFERROR(VLOOKUP(A265,'RNL - Lab 5'!$B$21:$Z$91,22,FALSE)," ")</f>
        <v/>
      </c>
      <c r="G265" s="187" t="str">
        <f>IFERROR(VLOOKUP(A265,'RNL - Lab 5'!$B$21:$Z$91,23,FALSE)," ")</f>
        <v/>
      </c>
      <c r="H265" s="187" t="str">
        <f>IFERROR(VLOOKUP(A265,'RNL - Lab 5'!$B$21:$Z$91,24,FALSE)," ")</f>
        <v/>
      </c>
      <c r="I265" s="187" t="str">
        <f>IFERROR(VLOOKUP(A265,'RNL - Lab 5'!$B$21:$Z$91,25,FALSE)," ")</f>
        <v/>
      </c>
    </row>
    <row r="266" spans="1:9" ht="45" x14ac:dyDescent="0.25">
      <c r="A266" s="38" t="str">
        <f t="shared" si="7"/>
        <v xml:space="preserve">L5-Porcentaje de casos presuntivos examinados con baciloscopia
</v>
      </c>
      <c r="B266" s="55" t="str">
        <f t="shared" si="8"/>
        <v xml:space="preserve">Porcentaje de casos presuntivos examinados con baciloscopia
</v>
      </c>
      <c r="C266" s="194" t="str">
        <f>IFERROR(VLOOKUP(A266,'RNL - Lab 5'!$B$21:$Z$91,19,FALSE)," ")</f>
        <v/>
      </c>
      <c r="D266" s="187" t="str">
        <f>IFERROR(VLOOKUP(A266,'RNL - Lab 5'!$B$21:$Z$91,20,FALSE)," ")</f>
        <v/>
      </c>
      <c r="E266" s="187" t="str">
        <f>IFERROR(VLOOKUP(A266,'RNL - Lab 5'!$B$21:$Z$91,21,FALSE)," ")</f>
        <v/>
      </c>
      <c r="F266" s="187" t="str">
        <f>IFERROR(VLOOKUP(A266,'RNL - Lab 5'!$B$21:$Z$91,22,FALSE)," ")</f>
        <v/>
      </c>
      <c r="G266" s="187" t="str">
        <f>IFERROR(VLOOKUP(A266,'RNL - Lab 5'!$B$21:$Z$91,23,FALSE)," ")</f>
        <v/>
      </c>
      <c r="H266" s="187" t="str">
        <f>IFERROR(VLOOKUP(A266,'RNL - Lab 5'!$B$21:$Z$91,24,FALSE)," ")</f>
        <v/>
      </c>
      <c r="I266" s="187" t="str">
        <f>IFERROR(VLOOKUP(A266,'RNL - Lab 5'!$B$21:$Z$91,25,FALSE)," ")</f>
        <v/>
      </c>
    </row>
    <row r="267" spans="1:9" ht="45" x14ac:dyDescent="0.25">
      <c r="A267" s="38" t="str">
        <f t="shared" si="7"/>
        <v xml:space="preserve">L5-Porcentaje de casos diagnosticados por baciloscopia entre los casos presuntivos
</v>
      </c>
      <c r="B267" s="55" t="str">
        <f t="shared" si="8"/>
        <v xml:space="preserve">Porcentaje de casos diagnosticados por baciloscopia entre los casos presuntivos
</v>
      </c>
      <c r="C267" s="194" t="str">
        <f>IFERROR(VLOOKUP(A267,'RNL - Lab 5'!$B$21:$Z$91,19,FALSE)," ")</f>
        <v/>
      </c>
      <c r="D267" s="187" t="str">
        <f>IFERROR(VLOOKUP(A267,'RNL - Lab 5'!$B$21:$Z$91,20,FALSE)," ")</f>
        <v/>
      </c>
      <c r="E267" s="187" t="str">
        <f>IFERROR(VLOOKUP(A267,'RNL - Lab 5'!$B$21:$Z$91,21,FALSE)," ")</f>
        <v/>
      </c>
      <c r="F267" s="187" t="str">
        <f>IFERROR(VLOOKUP(A267,'RNL - Lab 5'!$B$21:$Z$91,22,FALSE)," ")</f>
        <v/>
      </c>
      <c r="G267" s="187" t="str">
        <f>IFERROR(VLOOKUP(A267,'RNL - Lab 5'!$B$21:$Z$91,23,FALSE)," ")</f>
        <v/>
      </c>
      <c r="H267" s="187" t="str">
        <f>IFERROR(VLOOKUP(A267,'RNL - Lab 5'!$B$21:$Z$91,24,FALSE)," ")</f>
        <v/>
      </c>
      <c r="I267" s="187" t="str">
        <f>IFERROR(VLOOKUP(A267,'RNL - Lab 5'!$B$21:$Z$91,25,FALSE)," ")</f>
        <v/>
      </c>
    </row>
    <row r="268" spans="1:9" ht="30" x14ac:dyDescent="0.25">
      <c r="A268" s="38" t="str">
        <f t="shared" si="7"/>
        <v>L5-Proporción de muestras deficientes entre las baciloscopias de diagnóstico</v>
      </c>
      <c r="B268" s="55" t="str">
        <f t="shared" si="8"/>
        <v>Proporción de muestras deficientes entre las baciloscopias de diagnóstico</v>
      </c>
      <c r="C268" s="194" t="str">
        <f>IFERROR(VLOOKUP(A268,'RNL - Lab 5'!$B$21:$Z$91,19,FALSE)," ")</f>
        <v/>
      </c>
      <c r="D268" s="187" t="str">
        <f>IFERROR(VLOOKUP(A268,'RNL - Lab 5'!$B$21:$Z$91,20,FALSE)," ")</f>
        <v/>
      </c>
      <c r="E268" s="187" t="str">
        <f>IFERROR(VLOOKUP(A268,'RNL - Lab 5'!$B$21:$Z$91,21,FALSE)," ")</f>
        <v/>
      </c>
      <c r="F268" s="187" t="str">
        <f>IFERROR(VLOOKUP(A268,'RNL - Lab 5'!$B$21:$Z$91,22,FALSE)," ")</f>
        <v/>
      </c>
      <c r="G268" s="187" t="str">
        <f>IFERROR(VLOOKUP(A268,'RNL - Lab 5'!$B$21:$Z$91,23,FALSE)," ")</f>
        <v/>
      </c>
      <c r="H268" s="187" t="str">
        <f>IFERROR(VLOOKUP(A268,'RNL - Lab 5'!$B$21:$Z$91,24,FALSE)," ")</f>
        <v/>
      </c>
      <c r="I268" s="187" t="str">
        <f>IFERROR(VLOOKUP(A268,'RNL - Lab 5'!$B$21:$Z$91,25,FALSE)," ")</f>
        <v/>
      </c>
    </row>
    <row r="269" spans="1:9" x14ac:dyDescent="0.25">
      <c r="A269" s="38" t="str">
        <f t="shared" si="7"/>
        <v>L5-Carga de trabajo</v>
      </c>
      <c r="B269" s="55" t="str">
        <f t="shared" si="8"/>
        <v>Carga de trabajo</v>
      </c>
      <c r="C269" s="194" t="str">
        <f>IFERROR(VLOOKUP(A269,'RNL - Lab 5'!$B$21:$Z$91,19,FALSE)," ")</f>
        <v/>
      </c>
      <c r="D269" s="187" t="str">
        <f>IFERROR(VLOOKUP(A269,'RNL - Lab 5'!$B$21:$Z$91,20,FALSE)," ")</f>
        <v/>
      </c>
      <c r="E269" s="187" t="str">
        <f>IFERROR(VLOOKUP(A269,'RNL - Lab 5'!$B$21:$Z$91,21,FALSE)," ")</f>
        <v/>
      </c>
      <c r="F269" s="187" t="str">
        <f>IFERROR(VLOOKUP(A269,'RNL - Lab 5'!$B$21:$Z$91,22,FALSE)," ")</f>
        <v/>
      </c>
      <c r="G269" s="187" t="str">
        <f>IFERROR(VLOOKUP(A269,'RNL - Lab 5'!$B$21:$Z$91,23,FALSE)," ")</f>
        <v/>
      </c>
      <c r="H269" s="187" t="str">
        <f>IFERROR(VLOOKUP(A269,'RNL - Lab 5'!$B$21:$Z$91,24,FALSE)," ")</f>
        <v/>
      </c>
      <c r="I269" s="187" t="str">
        <f>IFERROR(VLOOKUP(A269,'RNL - Lab 5'!$B$21:$Z$91,25,FALSE)," ")</f>
        <v/>
      </c>
    </row>
    <row r="270" spans="1:9" ht="45" x14ac:dyDescent="0.25">
      <c r="A270" s="38" t="str">
        <f t="shared" si="7"/>
        <v>L5-Porcentaje de baciloscopias de diagnóstico positivas de bajo grado (positiva de + y BAAR contables)</v>
      </c>
      <c r="B270" s="55" t="str">
        <f t="shared" si="8"/>
        <v>Porcentaje de baciloscopias de diagnóstico positivas de bajo grado (positiva de + y BAAR contables)</v>
      </c>
      <c r="C270" s="194" t="str">
        <f>IFERROR(VLOOKUP(A270,'RNL - Lab 5'!$B$21:$Z$91,19,FALSE)," ")</f>
        <v/>
      </c>
      <c r="D270" s="187" t="str">
        <f>IFERROR(VLOOKUP(A270,'RNL - Lab 5'!$B$21:$Z$91,20,FALSE)," ")</f>
        <v/>
      </c>
      <c r="E270" s="187" t="str">
        <f>IFERROR(VLOOKUP(A270,'RNL - Lab 5'!$B$21:$Z$91,21,FALSE)," ")</f>
        <v/>
      </c>
      <c r="F270" s="187" t="str">
        <f>IFERROR(VLOOKUP(A270,'RNL - Lab 5'!$B$21:$Z$91,22,FALSE)," ")</f>
        <v/>
      </c>
      <c r="G270" s="187" t="str">
        <f>IFERROR(VLOOKUP(A270,'RNL - Lab 5'!$B$21:$Z$91,23,FALSE)," ")</f>
        <v/>
      </c>
      <c r="H270" s="187" t="str">
        <f>IFERROR(VLOOKUP(A270,'RNL - Lab 5'!$B$21:$Z$91,24,FALSE)," ")</f>
        <v/>
      </c>
      <c r="I270" s="187" t="str">
        <f>IFERROR(VLOOKUP(A270,'RNL - Lab 5'!$B$21:$Z$91,25,FALSE)," ")</f>
        <v/>
      </c>
    </row>
    <row r="271" spans="1:9" ht="30" x14ac:dyDescent="0.25">
      <c r="A271" s="38" t="str">
        <f t="shared" si="7"/>
        <v>L5-Tiempo de respuesta del laboratorio en el informe del resultado de la baciloscopia</v>
      </c>
      <c r="B271" s="55" t="str">
        <f t="shared" si="8"/>
        <v>Tiempo de respuesta del laboratorio en el informe del resultado de la baciloscopia</v>
      </c>
      <c r="C271" s="194" t="str">
        <f>IFERROR(VLOOKUP(A271,'RNL - Lab 5'!$B$21:$Z$91,19,FALSE)," ")</f>
        <v/>
      </c>
      <c r="D271" s="187" t="str">
        <f>IFERROR(VLOOKUP(A271,'RNL - Lab 5'!$B$21:$Z$91,20,FALSE)," ")</f>
        <v/>
      </c>
      <c r="E271" s="187" t="str">
        <f>IFERROR(VLOOKUP(A271,'RNL - Lab 5'!$B$21:$Z$91,21,FALSE)," ")</f>
        <v/>
      </c>
      <c r="F271" s="187" t="str">
        <f>IFERROR(VLOOKUP(A271,'RNL - Lab 5'!$B$21:$Z$91,22,FALSE)," ")</f>
        <v/>
      </c>
      <c r="G271" s="187" t="str">
        <f>IFERROR(VLOOKUP(A271,'RNL - Lab 5'!$B$21:$Z$91,23,FALSE)," ")</f>
        <v/>
      </c>
      <c r="H271" s="187" t="str">
        <f>IFERROR(VLOOKUP(A271,'RNL - Lab 5'!$B$21:$Z$91,24,FALSE)," ")</f>
        <v/>
      </c>
      <c r="I271" s="187" t="str">
        <f>IFERROR(VLOOKUP(A271,'RNL - Lab 5'!$B$21:$Z$91,25,FALSE)," ")</f>
        <v/>
      </c>
    </row>
    <row r="272" spans="1:9" x14ac:dyDescent="0.25">
      <c r="A272" s="38" t="str">
        <f t="shared" si="7"/>
        <v>L5-</v>
      </c>
      <c r="B272" s="55" t="str">
        <f t="shared" si="8"/>
        <v/>
      </c>
      <c r="C272" s="194" t="str">
        <f>IFERROR(VLOOKUP(A272,'RNL - Lab 5'!$B$21:$Z$91,19,FALSE)," ")</f>
        <v/>
      </c>
      <c r="D272" s="187" t="str">
        <f>IFERROR(VLOOKUP(A272,'RNL - Lab 5'!$B$21:$Z$91,20,FALSE)," ")</f>
        <v/>
      </c>
      <c r="E272" s="187" t="str">
        <f>IFERROR(VLOOKUP(A272,'RNL - Lab 5'!$B$21:$Z$91,21,FALSE)," ")</f>
        <v/>
      </c>
      <c r="F272" s="187" t="str">
        <f>IFERROR(VLOOKUP(A272,'RNL - Lab 5'!$B$21:$Z$91,22,FALSE)," ")</f>
        <v/>
      </c>
      <c r="G272" s="187" t="str">
        <f>IFERROR(VLOOKUP(A272,'RNL - Lab 5'!$B$21:$Z$91,23,FALSE)," ")</f>
        <v/>
      </c>
      <c r="H272" s="187" t="str">
        <f>IFERROR(VLOOKUP(A272,'RNL - Lab 5'!$B$21:$Z$91,24,FALSE)," ")</f>
        <v/>
      </c>
      <c r="I272" s="187" t="str">
        <f>IFERROR(VLOOKUP(A272,'RNL - Lab 5'!$B$21:$Z$91,25,FALSE)," ")</f>
        <v/>
      </c>
    </row>
    <row r="273" spans="1:9" x14ac:dyDescent="0.25">
      <c r="A273" s="38" t="str">
        <f t="shared" si="7"/>
        <v>L5-</v>
      </c>
      <c r="B273" s="55" t="str">
        <f t="shared" si="8"/>
        <v/>
      </c>
      <c r="C273" s="194" t="str">
        <f>IFERROR(VLOOKUP(A273,'RNL - Lab 5'!$B$21:$Z$91,19,FALSE)," ")</f>
        <v/>
      </c>
      <c r="D273" s="187" t="str">
        <f>IFERROR(VLOOKUP(A273,'RNL - Lab 5'!$B$21:$Z$91,20,FALSE)," ")</f>
        <v/>
      </c>
      <c r="E273" s="187" t="str">
        <f>IFERROR(VLOOKUP(A273,'RNL - Lab 5'!$B$21:$Z$91,21,FALSE)," ")</f>
        <v/>
      </c>
      <c r="F273" s="187" t="str">
        <f>IFERROR(VLOOKUP(A273,'RNL - Lab 5'!$B$21:$Z$91,22,FALSE)," ")</f>
        <v/>
      </c>
      <c r="G273" s="187" t="str">
        <f>IFERROR(VLOOKUP(A273,'RNL - Lab 5'!$B$21:$Z$91,23,FALSE)," ")</f>
        <v/>
      </c>
      <c r="H273" s="187" t="str">
        <f>IFERROR(VLOOKUP(A273,'RNL - Lab 5'!$B$21:$Z$91,24,FALSE)," ")</f>
        <v/>
      </c>
      <c r="I273" s="187" t="str">
        <f>IFERROR(VLOOKUP(A273,'RNL - Lab 5'!$B$21:$Z$91,25,FALSE)," ")</f>
        <v/>
      </c>
    </row>
    <row r="274" spans="1:9" x14ac:dyDescent="0.25">
      <c r="A274" s="38" t="str">
        <f t="shared" si="7"/>
        <v>L5-</v>
      </c>
      <c r="B274" s="55" t="str">
        <f t="shared" si="8"/>
        <v/>
      </c>
      <c r="C274" s="194" t="str">
        <f>IFERROR(VLOOKUP(A274,'RNL - Lab 5'!$B$21:$Z$91,19,FALSE)," ")</f>
        <v/>
      </c>
      <c r="D274" s="187" t="str">
        <f>IFERROR(VLOOKUP(A274,'RNL - Lab 5'!$B$21:$Z$91,20,FALSE)," ")</f>
        <v/>
      </c>
      <c r="E274" s="187" t="str">
        <f>IFERROR(VLOOKUP(A274,'RNL - Lab 5'!$B$21:$Z$91,21,FALSE)," ")</f>
        <v/>
      </c>
      <c r="F274" s="187" t="str">
        <f>IFERROR(VLOOKUP(A274,'RNL - Lab 5'!$B$21:$Z$91,22,FALSE)," ")</f>
        <v/>
      </c>
      <c r="G274" s="187" t="str">
        <f>IFERROR(VLOOKUP(A274,'RNL - Lab 5'!$B$21:$Z$91,23,FALSE)," ")</f>
        <v/>
      </c>
      <c r="H274" s="187" t="str">
        <f>IFERROR(VLOOKUP(A274,'RNL - Lab 5'!$B$21:$Z$91,24,FALSE)," ")</f>
        <v/>
      </c>
      <c r="I274" s="187" t="str">
        <f>IFERROR(VLOOKUP(A274,'RNL - Lab 5'!$B$21:$Z$91,25,FALSE)," ")</f>
        <v/>
      </c>
    </row>
    <row r="275" spans="1:9" x14ac:dyDescent="0.25">
      <c r="A275" s="38" t="str">
        <f t="shared" si="7"/>
        <v>L5-</v>
      </c>
      <c r="B275" s="55" t="str">
        <f t="shared" si="8"/>
        <v/>
      </c>
      <c r="C275" s="194" t="str">
        <f>IFERROR(VLOOKUP(A275,'RNL - Lab 5'!$B$21:$Z$91,19,FALSE)," ")</f>
        <v/>
      </c>
      <c r="D275" s="187" t="str">
        <f>IFERROR(VLOOKUP(A275,'RNL - Lab 5'!$B$21:$Z$91,20,FALSE)," ")</f>
        <v/>
      </c>
      <c r="E275" s="187" t="str">
        <f>IFERROR(VLOOKUP(A275,'RNL - Lab 5'!$B$21:$Z$91,21,FALSE)," ")</f>
        <v/>
      </c>
      <c r="F275" s="187" t="str">
        <f>IFERROR(VLOOKUP(A275,'RNL - Lab 5'!$B$21:$Z$91,22,FALSE)," ")</f>
        <v/>
      </c>
      <c r="G275" s="187" t="str">
        <f>IFERROR(VLOOKUP(A275,'RNL - Lab 5'!$B$21:$Z$91,23,FALSE)," ")</f>
        <v/>
      </c>
      <c r="H275" s="187" t="str">
        <f>IFERROR(VLOOKUP(A275,'RNL - Lab 5'!$B$21:$Z$91,24,FALSE)," ")</f>
        <v/>
      </c>
      <c r="I275" s="187" t="str">
        <f>IFERROR(VLOOKUP(A275,'RNL - Lab 5'!$B$21:$Z$91,25,FALSE)," ")</f>
        <v/>
      </c>
    </row>
    <row r="276" spans="1:9" ht="30" x14ac:dyDescent="0.25">
      <c r="A276" s="38" t="str">
        <f t="shared" si="7"/>
        <v>L5-PRUEBAS MOLECULARES 
(GeneXpert y LPA)</v>
      </c>
      <c r="B276" s="55" t="str">
        <f t="shared" si="8"/>
        <v>PRUEBAS MOLECULARES 
(GeneXpert y LPA)</v>
      </c>
      <c r="C276" s="194" t="str">
        <f>IFERROR(VLOOKUP(A276,'RNL - Lab 5'!$B$21:$Z$91,19,FALSE)," ")</f>
        <v/>
      </c>
      <c r="D276" s="187" t="str">
        <f>IFERROR(VLOOKUP(A276,'RNL - Lab 5'!$B$21:$Z$91,20,FALSE)," ")</f>
        <v/>
      </c>
      <c r="E276" s="187" t="str">
        <f>IFERROR(VLOOKUP(A276,'RNL - Lab 5'!$B$21:$Z$91,21,FALSE)," ")</f>
        <v/>
      </c>
      <c r="F276" s="187" t="str">
        <f>IFERROR(VLOOKUP(A276,'RNL - Lab 5'!$B$21:$Z$91,22,FALSE)," ")</f>
        <v/>
      </c>
      <c r="G276" s="187" t="str">
        <f>IFERROR(VLOOKUP(A276,'RNL - Lab 5'!$B$21:$Z$91,23,FALSE)," ")</f>
        <v/>
      </c>
      <c r="H276" s="187" t="str">
        <f>IFERROR(VLOOKUP(A276,'RNL - Lab 5'!$B$21:$Z$91,24,FALSE)," ")</f>
        <v/>
      </c>
      <c r="I276" s="187" t="str">
        <f>IFERROR(VLOOKUP(A276,'RNL - Lab 5'!$B$21:$Z$91,25,FALSE)," ")</f>
        <v/>
      </c>
    </row>
    <row r="277" spans="1:9" x14ac:dyDescent="0.25">
      <c r="A277" s="38" t="str">
        <f t="shared" si="7"/>
        <v>L5-Número de pruebas rápidas realizadas</v>
      </c>
      <c r="B277" s="55" t="str">
        <f t="shared" si="8"/>
        <v>Número de pruebas rápidas realizadas</v>
      </c>
      <c r="C277" s="194" t="str">
        <f>IFERROR(VLOOKUP(A277,'RNL - Lab 5'!$B$21:$Z$91,19,FALSE)," ")</f>
        <v/>
      </c>
      <c r="D277" s="187" t="str">
        <f>IFERROR(VLOOKUP(A277,'RNL - Lab 5'!$B$21:$Z$91,20,FALSE)," ")</f>
        <v/>
      </c>
      <c r="E277" s="187" t="str">
        <f>IFERROR(VLOOKUP(A277,'RNL - Lab 5'!$B$21:$Z$91,21,FALSE)," ")</f>
        <v/>
      </c>
      <c r="F277" s="187" t="str">
        <f>IFERROR(VLOOKUP(A277,'RNL - Lab 5'!$B$21:$Z$91,22,FALSE)," ")</f>
        <v/>
      </c>
      <c r="G277" s="187" t="str">
        <f>IFERROR(VLOOKUP(A277,'RNL - Lab 5'!$B$21:$Z$91,23,FALSE)," ")</f>
        <v/>
      </c>
      <c r="H277" s="187" t="str">
        <f>IFERROR(VLOOKUP(A277,'RNL - Lab 5'!$B$21:$Z$91,24,FALSE)," ")</f>
        <v/>
      </c>
      <c r="I277" s="187" t="str">
        <f>IFERROR(VLOOKUP(A277,'RNL - Lab 5'!$B$21:$Z$91,25,FALSE)," ")</f>
        <v/>
      </c>
    </row>
    <row r="278" spans="1:9" ht="30" x14ac:dyDescent="0.25">
      <c r="A278" s="38" t="str">
        <f t="shared" si="7"/>
        <v>L5-Proporción de M. tuberculosis detectado sensible a fármacos R, H o HyR</v>
      </c>
      <c r="B278" s="55" t="str">
        <f t="shared" si="8"/>
        <v>Proporción de M. tuberculosis detectado sensible a fármacos R, H o HyR</v>
      </c>
      <c r="C278" s="194" t="str">
        <f>IFERROR(VLOOKUP(A278,'RNL - Lab 5'!$B$21:$Z$91,19,FALSE)," ")</f>
        <v/>
      </c>
      <c r="D278" s="187" t="str">
        <f>IFERROR(VLOOKUP(A278,'RNL - Lab 5'!$B$21:$Z$91,20,FALSE)," ")</f>
        <v/>
      </c>
      <c r="E278" s="187" t="str">
        <f>IFERROR(VLOOKUP(A278,'RNL - Lab 5'!$B$21:$Z$91,21,FALSE)," ")</f>
        <v/>
      </c>
      <c r="F278" s="187" t="str">
        <f>IFERROR(VLOOKUP(A278,'RNL - Lab 5'!$B$21:$Z$91,22,FALSE)," ")</f>
        <v/>
      </c>
      <c r="G278" s="187" t="str">
        <f>IFERROR(VLOOKUP(A278,'RNL - Lab 5'!$B$21:$Z$91,23,FALSE)," ")</f>
        <v/>
      </c>
      <c r="H278" s="187" t="str">
        <f>IFERROR(VLOOKUP(A278,'RNL - Lab 5'!$B$21:$Z$91,24,FALSE)," ")</f>
        <v/>
      </c>
      <c r="I278" s="187" t="str">
        <f>IFERROR(VLOOKUP(A278,'RNL - Lab 5'!$B$21:$Z$91,25,FALSE)," ")</f>
        <v/>
      </c>
    </row>
    <row r="279" spans="1:9" ht="30" x14ac:dyDescent="0.25">
      <c r="A279" s="38" t="str">
        <f t="shared" si="7"/>
        <v>L5-Proporción de M. tuberculosis detectado resistente a R</v>
      </c>
      <c r="B279" s="55" t="str">
        <f t="shared" si="8"/>
        <v>Proporción de M. tuberculosis detectado resistente a R</v>
      </c>
      <c r="C279" s="194" t="str">
        <f>IFERROR(VLOOKUP(A279,'RNL - Lab 5'!$B$21:$Z$91,19,FALSE)," ")</f>
        <v/>
      </c>
      <c r="D279" s="187" t="str">
        <f>IFERROR(VLOOKUP(A279,'RNL - Lab 5'!$B$21:$Z$91,20,FALSE)," ")</f>
        <v/>
      </c>
      <c r="E279" s="187" t="str">
        <f>IFERROR(VLOOKUP(A279,'RNL - Lab 5'!$B$21:$Z$91,21,FALSE)," ")</f>
        <v/>
      </c>
      <c r="F279" s="187" t="str">
        <f>IFERROR(VLOOKUP(A279,'RNL - Lab 5'!$B$21:$Z$91,22,FALSE)," ")</f>
        <v/>
      </c>
      <c r="G279" s="187" t="str">
        <f>IFERROR(VLOOKUP(A279,'RNL - Lab 5'!$B$21:$Z$91,23,FALSE)," ")</f>
        <v/>
      </c>
      <c r="H279" s="187" t="str">
        <f>IFERROR(VLOOKUP(A279,'RNL - Lab 5'!$B$21:$Z$91,24,FALSE)," ")</f>
        <v/>
      </c>
      <c r="I279" s="187" t="str">
        <f>IFERROR(VLOOKUP(A279,'RNL - Lab 5'!$B$21:$Z$91,25,FALSE)," ")</f>
        <v/>
      </c>
    </row>
    <row r="280" spans="1:9" ht="30" x14ac:dyDescent="0.25">
      <c r="A280" s="38" t="str">
        <f t="shared" si="7"/>
        <v>L5-Proporción de M. tuberculosis detectado resistente a H</v>
      </c>
      <c r="B280" s="55" t="str">
        <f t="shared" si="8"/>
        <v>Proporción de M. tuberculosis detectado resistente a H</v>
      </c>
      <c r="C280" s="194" t="str">
        <f>IFERROR(VLOOKUP(A280,'RNL - Lab 5'!$B$21:$Z$91,19,FALSE)," ")</f>
        <v/>
      </c>
      <c r="D280" s="187" t="str">
        <f>IFERROR(VLOOKUP(A280,'RNL - Lab 5'!$B$21:$Z$91,20,FALSE)," ")</f>
        <v/>
      </c>
      <c r="E280" s="187" t="str">
        <f>IFERROR(VLOOKUP(A280,'RNL - Lab 5'!$B$21:$Z$91,21,FALSE)," ")</f>
        <v/>
      </c>
      <c r="F280" s="187" t="str">
        <f>IFERROR(VLOOKUP(A280,'RNL - Lab 5'!$B$21:$Z$91,22,FALSE)," ")</f>
        <v/>
      </c>
      <c r="G280" s="187" t="str">
        <f>IFERROR(VLOOKUP(A280,'RNL - Lab 5'!$B$21:$Z$91,23,FALSE)," ")</f>
        <v/>
      </c>
      <c r="H280" s="187" t="str">
        <f>IFERROR(VLOOKUP(A280,'RNL - Lab 5'!$B$21:$Z$91,24,FALSE)," ")</f>
        <v/>
      </c>
      <c r="I280" s="187" t="str">
        <f>IFERROR(VLOOKUP(A280,'RNL - Lab 5'!$B$21:$Z$91,25,FALSE)," ")</f>
        <v/>
      </c>
    </row>
    <row r="281" spans="1:9" ht="45" x14ac:dyDescent="0.25">
      <c r="A281" s="38" t="str">
        <f t="shared" si="7"/>
        <v xml:space="preserve">L5-Proporción de M. tuberculosis detectado resistente a HyR
</v>
      </c>
      <c r="B281" s="55" t="str">
        <f t="shared" si="8"/>
        <v xml:space="preserve">Proporción de M. tuberculosis detectado resistente a HyR
</v>
      </c>
      <c r="C281" s="194" t="str">
        <f>IFERROR(VLOOKUP(A281,'RNL - Lab 5'!$B$21:$Z$91,19,FALSE)," ")</f>
        <v/>
      </c>
      <c r="D281" s="187" t="str">
        <f>IFERROR(VLOOKUP(A281,'RNL - Lab 5'!$B$21:$Z$91,20,FALSE)," ")</f>
        <v/>
      </c>
      <c r="E281" s="187" t="str">
        <f>IFERROR(VLOOKUP(A281,'RNL - Lab 5'!$B$21:$Z$91,21,FALSE)," ")</f>
        <v/>
      </c>
      <c r="F281" s="187" t="str">
        <f>IFERROR(VLOOKUP(A281,'RNL - Lab 5'!$B$21:$Z$91,22,FALSE)," ")</f>
        <v/>
      </c>
      <c r="G281" s="187" t="str">
        <f>IFERROR(VLOOKUP(A281,'RNL - Lab 5'!$B$21:$Z$91,23,FALSE)," ")</f>
        <v/>
      </c>
      <c r="H281" s="187" t="str">
        <f>IFERROR(VLOOKUP(A281,'RNL - Lab 5'!$B$21:$Z$91,24,FALSE)," ")</f>
        <v/>
      </c>
      <c r="I281" s="187" t="str">
        <f>IFERROR(VLOOKUP(A281,'RNL - Lab 5'!$B$21:$Z$91,25,FALSE)," ")</f>
        <v/>
      </c>
    </row>
    <row r="282" spans="1:9" ht="45" x14ac:dyDescent="0.25">
      <c r="A282" s="38" t="str">
        <f t="shared" si="7"/>
        <v xml:space="preserve">L5-Proporción de M. tuberculosis detectado con resistencia a fármacos indeterminada
</v>
      </c>
      <c r="B282" s="55" t="str">
        <f t="shared" si="8"/>
        <v xml:space="preserve">Proporción de M. tuberculosis detectado con resistencia a fármacos indeterminada
</v>
      </c>
      <c r="C282" s="194" t="str">
        <f>IFERROR(VLOOKUP(A282,'RNL - Lab 5'!$B$21:$Z$91,19,FALSE)," ")</f>
        <v/>
      </c>
      <c r="D282" s="187" t="str">
        <f>IFERROR(VLOOKUP(A282,'RNL - Lab 5'!$B$21:$Z$91,20,FALSE)," ")</f>
        <v/>
      </c>
      <c r="E282" s="187" t="str">
        <f>IFERROR(VLOOKUP(A282,'RNL - Lab 5'!$B$21:$Z$91,21,FALSE)," ")</f>
        <v/>
      </c>
      <c r="F282" s="187" t="str">
        <f>IFERROR(VLOOKUP(A282,'RNL - Lab 5'!$B$21:$Z$91,22,FALSE)," ")</f>
        <v/>
      </c>
      <c r="G282" s="187" t="str">
        <f>IFERROR(VLOOKUP(A282,'RNL - Lab 5'!$B$21:$Z$91,23,FALSE)," ")</f>
        <v/>
      </c>
      <c r="H282" s="187" t="str">
        <f>IFERROR(VLOOKUP(A282,'RNL - Lab 5'!$B$21:$Z$91,24,FALSE)," ")</f>
        <v/>
      </c>
      <c r="I282" s="187" t="str">
        <f>IFERROR(VLOOKUP(A282,'RNL - Lab 5'!$B$21:$Z$91,25,FALSE)," ")</f>
        <v/>
      </c>
    </row>
    <row r="283" spans="1:9" ht="30" x14ac:dyDescent="0.25">
      <c r="A283" s="38" t="str">
        <f t="shared" si="7"/>
        <v xml:space="preserve">L5-Proporción de M. tuberculosis no detectado 
</v>
      </c>
      <c r="B283" s="55" t="str">
        <f t="shared" si="8"/>
        <v xml:space="preserve">Proporción de M. tuberculosis no detectado 
</v>
      </c>
      <c r="C283" s="194" t="str">
        <f>IFERROR(VLOOKUP(A283,'RNL - Lab 5'!$B$21:$Z$91,19,FALSE)," ")</f>
        <v/>
      </c>
      <c r="D283" s="187" t="str">
        <f>IFERROR(VLOOKUP(A283,'RNL - Lab 5'!$B$21:$Z$91,20,FALSE)," ")</f>
        <v/>
      </c>
      <c r="E283" s="187" t="str">
        <f>IFERROR(VLOOKUP(A283,'RNL - Lab 5'!$B$21:$Z$91,21,FALSE)," ")</f>
        <v/>
      </c>
      <c r="F283" s="187" t="str">
        <f>IFERROR(VLOOKUP(A283,'RNL - Lab 5'!$B$21:$Z$91,22,FALSE)," ")</f>
        <v/>
      </c>
      <c r="G283" s="187" t="str">
        <f>IFERROR(VLOOKUP(A283,'RNL - Lab 5'!$B$21:$Z$91,23,FALSE)," ")</f>
        <v/>
      </c>
      <c r="H283" s="187" t="str">
        <f>IFERROR(VLOOKUP(A283,'RNL - Lab 5'!$B$21:$Z$91,24,FALSE)," ")</f>
        <v/>
      </c>
      <c r="I283" s="187" t="str">
        <f>IFERROR(VLOOKUP(A283,'RNL - Lab 5'!$B$21:$Z$91,25,FALSE)," ")</f>
        <v/>
      </c>
    </row>
    <row r="284" spans="1:9" ht="30" x14ac:dyDescent="0.25">
      <c r="A284" s="38" t="str">
        <f t="shared" si="7"/>
        <v xml:space="preserve">L5-Proporción de errores
</v>
      </c>
      <c r="B284" s="55" t="str">
        <f t="shared" si="8"/>
        <v xml:space="preserve">Proporción de errores
</v>
      </c>
      <c r="C284" s="194" t="str">
        <f>IFERROR(VLOOKUP(A284,'RNL - Lab 5'!$B$21:$Z$91,19,FALSE)," ")</f>
        <v/>
      </c>
      <c r="D284" s="187" t="str">
        <f>IFERROR(VLOOKUP(A284,'RNL - Lab 5'!$B$21:$Z$91,20,FALSE)," ")</f>
        <v/>
      </c>
      <c r="E284" s="187" t="str">
        <f>IFERROR(VLOOKUP(A284,'RNL - Lab 5'!$B$21:$Z$91,21,FALSE)," ")</f>
        <v/>
      </c>
      <c r="F284" s="187" t="str">
        <f>IFERROR(VLOOKUP(A284,'RNL - Lab 5'!$B$21:$Z$91,22,FALSE)," ")</f>
        <v/>
      </c>
      <c r="G284" s="187" t="str">
        <f>IFERROR(VLOOKUP(A284,'RNL - Lab 5'!$B$21:$Z$91,23,FALSE)," ")</f>
        <v/>
      </c>
      <c r="H284" s="187" t="str">
        <f>IFERROR(VLOOKUP(A284,'RNL - Lab 5'!$B$21:$Z$91,24,FALSE)," ")</f>
        <v/>
      </c>
      <c r="I284" s="187" t="str">
        <f>IFERROR(VLOOKUP(A284,'RNL - Lab 5'!$B$21:$Z$91,25,FALSE)," ")</f>
        <v/>
      </c>
    </row>
    <row r="285" spans="1:9" ht="30" x14ac:dyDescent="0.25">
      <c r="A285" s="38" t="str">
        <f t="shared" si="7"/>
        <v xml:space="preserve">L5-Proporción de resultados inválidos
</v>
      </c>
      <c r="B285" s="55" t="str">
        <f t="shared" si="8"/>
        <v xml:space="preserve">Proporción de resultados inválidos
</v>
      </c>
      <c r="C285" s="194" t="str">
        <f>IFERROR(VLOOKUP(A285,'RNL - Lab 5'!$B$21:$Z$91,19,FALSE)," ")</f>
        <v/>
      </c>
      <c r="D285" s="187" t="str">
        <f>IFERROR(VLOOKUP(A285,'RNL - Lab 5'!$B$21:$Z$91,20,FALSE)," ")</f>
        <v/>
      </c>
      <c r="E285" s="187" t="str">
        <f>IFERROR(VLOOKUP(A285,'RNL - Lab 5'!$B$21:$Z$91,21,FALSE)," ")</f>
        <v/>
      </c>
      <c r="F285" s="187" t="str">
        <f>IFERROR(VLOOKUP(A285,'RNL - Lab 5'!$B$21:$Z$91,22,FALSE)," ")</f>
        <v/>
      </c>
      <c r="G285" s="187" t="str">
        <f>IFERROR(VLOOKUP(A285,'RNL - Lab 5'!$B$21:$Z$91,23,FALSE)," ")</f>
        <v/>
      </c>
      <c r="H285" s="187" t="str">
        <f>IFERROR(VLOOKUP(A285,'RNL - Lab 5'!$B$21:$Z$91,24,FALSE)," ")</f>
        <v/>
      </c>
      <c r="I285" s="187" t="str">
        <f>IFERROR(VLOOKUP(A285,'RNL - Lab 5'!$B$21:$Z$91,25,FALSE)," ")</f>
        <v/>
      </c>
    </row>
    <row r="286" spans="1:9" ht="60" x14ac:dyDescent="0.25">
      <c r="A286" s="38" t="str">
        <f t="shared" si="7"/>
        <v xml:space="preserve">L5-Proporción de casos con M. tuberculosis detectado resistente a R, H, RyH con PSF de segunda línea
</v>
      </c>
      <c r="B286" s="55" t="str">
        <f t="shared" si="8"/>
        <v xml:space="preserve">Proporción de casos con M. tuberculosis detectado resistente a R, H, RyH con PSF de segunda línea
</v>
      </c>
      <c r="C286" s="194" t="str">
        <f>IFERROR(VLOOKUP(A286,'RNL - Lab 5'!$B$21:$Z$91,19,FALSE)," ")</f>
        <v/>
      </c>
      <c r="D286" s="187" t="str">
        <f>IFERROR(VLOOKUP(A286,'RNL - Lab 5'!$B$21:$Z$91,20,FALSE)," ")</f>
        <v/>
      </c>
      <c r="E286" s="187" t="str">
        <f>IFERROR(VLOOKUP(A286,'RNL - Lab 5'!$B$21:$Z$91,21,FALSE)," ")</f>
        <v/>
      </c>
      <c r="F286" s="187" t="str">
        <f>IFERROR(VLOOKUP(A286,'RNL - Lab 5'!$B$21:$Z$91,22,FALSE)," ")</f>
        <v/>
      </c>
      <c r="G286" s="187" t="str">
        <f>IFERROR(VLOOKUP(A286,'RNL - Lab 5'!$B$21:$Z$91,23,FALSE)," ")</f>
        <v/>
      </c>
      <c r="H286" s="187" t="str">
        <f>IFERROR(VLOOKUP(A286,'RNL - Lab 5'!$B$21:$Z$91,24,FALSE)," ")</f>
        <v/>
      </c>
      <c r="I286" s="187" t="str">
        <f>IFERROR(VLOOKUP(A286,'RNL - Lab 5'!$B$21:$Z$91,25,FALSE)," ")</f>
        <v/>
      </c>
    </row>
    <row r="287" spans="1:9" ht="60" x14ac:dyDescent="0.25">
      <c r="A287" s="38" t="str">
        <f t="shared" si="7"/>
        <v xml:space="preserve">L5-Proporción de casos nuevos con M. tuberculosis detectado resistente a R, H, RyH con PSF de segunda línea
</v>
      </c>
      <c r="B287" s="55" t="str">
        <f t="shared" si="8"/>
        <v xml:space="preserve">Proporción de casos nuevos con M. tuberculosis detectado resistente a R, H, RyH con PSF de segunda línea
</v>
      </c>
      <c r="C287" s="194" t="str">
        <f>IFERROR(VLOOKUP(A287,'RNL - Lab 5'!$B$21:$Z$91,19,FALSE)," ")</f>
        <v/>
      </c>
      <c r="D287" s="187" t="str">
        <f>IFERROR(VLOOKUP(A287,'RNL - Lab 5'!$B$21:$Z$91,20,FALSE)," ")</f>
        <v/>
      </c>
      <c r="E287" s="187" t="str">
        <f>IFERROR(VLOOKUP(A287,'RNL - Lab 5'!$B$21:$Z$91,21,FALSE)," ")</f>
        <v/>
      </c>
      <c r="F287" s="187" t="str">
        <f>IFERROR(VLOOKUP(A287,'RNL - Lab 5'!$B$21:$Z$91,22,FALSE)," ")</f>
        <v/>
      </c>
      <c r="G287" s="187" t="str">
        <f>IFERROR(VLOOKUP(A287,'RNL - Lab 5'!$B$21:$Z$91,23,FALSE)," ")</f>
        <v/>
      </c>
      <c r="H287" s="187" t="str">
        <f>IFERROR(VLOOKUP(A287,'RNL - Lab 5'!$B$21:$Z$91,24,FALSE)," ")</f>
        <v/>
      </c>
      <c r="I287" s="187" t="str">
        <f>IFERROR(VLOOKUP(A287,'RNL - Lab 5'!$B$21:$Z$91,25,FALSE)," ")</f>
        <v/>
      </c>
    </row>
    <row r="288" spans="1:9" ht="60" x14ac:dyDescent="0.25">
      <c r="A288" s="38" t="str">
        <f t="shared" si="7"/>
        <v xml:space="preserve">L5-Proporción de casos antes tratados con M. tuberculosis detectado resistente a R, H, RyH con PSF de segunda línea
</v>
      </c>
      <c r="B288" s="55" t="str">
        <f t="shared" si="8"/>
        <v xml:space="preserve">Proporción de casos antes tratados con M. tuberculosis detectado resistente a R, H, RyH con PSF de segunda línea
</v>
      </c>
      <c r="C288" s="194" t="str">
        <f>IFERROR(VLOOKUP(A288,'RNL - Lab 5'!$B$21:$Z$91,19,FALSE)," ")</f>
        <v/>
      </c>
      <c r="D288" s="187" t="str">
        <f>IFERROR(VLOOKUP(A288,'RNL - Lab 5'!$B$21:$Z$91,20,FALSE)," ")</f>
        <v/>
      </c>
      <c r="E288" s="187" t="str">
        <f>IFERROR(VLOOKUP(A288,'RNL - Lab 5'!$B$21:$Z$91,21,FALSE)," ")</f>
        <v/>
      </c>
      <c r="F288" s="187" t="str">
        <f>IFERROR(VLOOKUP(A288,'RNL - Lab 5'!$B$21:$Z$91,22,FALSE)," ")</f>
        <v/>
      </c>
      <c r="G288" s="187" t="str">
        <f>IFERROR(VLOOKUP(A288,'RNL - Lab 5'!$B$21:$Z$91,23,FALSE)," ")</f>
        <v/>
      </c>
      <c r="H288" s="187" t="str">
        <f>IFERROR(VLOOKUP(A288,'RNL - Lab 5'!$B$21:$Z$91,24,FALSE)," ")</f>
        <v/>
      </c>
      <c r="I288" s="187" t="str">
        <f>IFERROR(VLOOKUP(A288,'RNL - Lab 5'!$B$21:$Z$91,25,FALSE)," ")</f>
        <v/>
      </c>
    </row>
    <row r="289" spans="1:9" ht="30" x14ac:dyDescent="0.25">
      <c r="A289" s="38" t="str">
        <f t="shared" si="7"/>
        <v>L5-Proporción de M. tuberculosis Sensible a fluoroquinolonas</v>
      </c>
      <c r="B289" s="55" t="str">
        <f t="shared" si="8"/>
        <v>Proporción de M. tuberculosis Sensible a fluoroquinolonas</v>
      </c>
      <c r="C289" s="194" t="str">
        <f>IFERROR(VLOOKUP(A289,'RNL - Lab 5'!$B$21:$Z$91,19,FALSE)," ")</f>
        <v/>
      </c>
      <c r="D289" s="187" t="str">
        <f>IFERROR(VLOOKUP(A289,'RNL - Lab 5'!$B$21:$Z$91,20,FALSE)," ")</f>
        <v/>
      </c>
      <c r="E289" s="187" t="str">
        <f>IFERROR(VLOOKUP(A289,'RNL - Lab 5'!$B$21:$Z$91,21,FALSE)," ")</f>
        <v/>
      </c>
      <c r="F289" s="187" t="str">
        <f>IFERROR(VLOOKUP(A289,'RNL - Lab 5'!$B$21:$Z$91,22,FALSE)," ")</f>
        <v/>
      </c>
      <c r="G289" s="187" t="str">
        <f>IFERROR(VLOOKUP(A289,'RNL - Lab 5'!$B$21:$Z$91,23,FALSE)," ")</f>
        <v/>
      </c>
      <c r="H289" s="187" t="str">
        <f>IFERROR(VLOOKUP(A289,'RNL - Lab 5'!$B$21:$Z$91,24,FALSE)," ")</f>
        <v/>
      </c>
      <c r="I289" s="187" t="str">
        <f>IFERROR(VLOOKUP(A289,'RNL - Lab 5'!$B$21:$Z$91,25,FALSE)," ")</f>
        <v/>
      </c>
    </row>
    <row r="290" spans="1:9" ht="30" x14ac:dyDescent="0.25">
      <c r="A290" s="38" t="str">
        <f t="shared" si="7"/>
        <v>L5-Proporción de M. tuberculosis Resistente a fluoroquinolonas</v>
      </c>
      <c r="B290" s="55" t="str">
        <f t="shared" si="8"/>
        <v>Proporción de M. tuberculosis Resistente a fluoroquinolonas</v>
      </c>
      <c r="C290" s="194" t="str">
        <f>IFERROR(VLOOKUP(A290,'RNL - Lab 5'!$B$21:$Z$91,19,FALSE)," ")</f>
        <v/>
      </c>
      <c r="D290" s="187" t="str">
        <f>IFERROR(VLOOKUP(A290,'RNL - Lab 5'!$B$21:$Z$91,20,FALSE)," ")</f>
        <v/>
      </c>
      <c r="E290" s="187" t="str">
        <f>IFERROR(VLOOKUP(A290,'RNL - Lab 5'!$B$21:$Z$91,21,FALSE)," ")</f>
        <v/>
      </c>
      <c r="F290" s="187" t="str">
        <f>IFERROR(VLOOKUP(A290,'RNL - Lab 5'!$B$21:$Z$91,22,FALSE)," ")</f>
        <v/>
      </c>
      <c r="G290" s="187" t="str">
        <f>IFERROR(VLOOKUP(A290,'RNL - Lab 5'!$B$21:$Z$91,23,FALSE)," ")</f>
        <v/>
      </c>
      <c r="H290" s="187" t="str">
        <f>IFERROR(VLOOKUP(A290,'RNL - Lab 5'!$B$21:$Z$91,24,FALSE)," ")</f>
        <v/>
      </c>
      <c r="I290" s="187" t="str">
        <f>IFERROR(VLOOKUP(A290,'RNL - Lab 5'!$B$21:$Z$91,25,FALSE)," ")</f>
        <v/>
      </c>
    </row>
    <row r="291" spans="1:9" ht="30" x14ac:dyDescent="0.25">
      <c r="A291" s="38" t="str">
        <f t="shared" si="7"/>
        <v>L5-Proporción de M. tuberculosis Sensible a otras drogas de segunda línea (drogas orales)</v>
      </c>
      <c r="B291" s="55" t="str">
        <f t="shared" si="8"/>
        <v>Proporción de M. tuberculosis Sensible a otras drogas de segunda línea (drogas orales)</v>
      </c>
      <c r="C291" s="194" t="str">
        <f>IFERROR(VLOOKUP(A291,'RNL - Lab 5'!$B$21:$Z$91,19,FALSE)," ")</f>
        <v/>
      </c>
      <c r="D291" s="187" t="str">
        <f>IFERROR(VLOOKUP(A291,'RNL - Lab 5'!$B$21:$Z$91,20,FALSE)," ")</f>
        <v/>
      </c>
      <c r="E291" s="187" t="str">
        <f>IFERROR(VLOOKUP(A291,'RNL - Lab 5'!$B$21:$Z$91,21,FALSE)," ")</f>
        <v/>
      </c>
      <c r="F291" s="187" t="str">
        <f>IFERROR(VLOOKUP(A291,'RNL - Lab 5'!$B$21:$Z$91,22,FALSE)," ")</f>
        <v/>
      </c>
      <c r="G291" s="187" t="str">
        <f>IFERROR(VLOOKUP(A291,'RNL - Lab 5'!$B$21:$Z$91,23,FALSE)," ")</f>
        <v/>
      </c>
      <c r="H291" s="187" t="str">
        <f>IFERROR(VLOOKUP(A291,'RNL - Lab 5'!$B$21:$Z$91,24,FALSE)," ")</f>
        <v/>
      </c>
      <c r="I291" s="187" t="str">
        <f>IFERROR(VLOOKUP(A291,'RNL - Lab 5'!$B$21:$Z$91,25,FALSE)," ")</f>
        <v/>
      </c>
    </row>
    <row r="292" spans="1:9" ht="30" x14ac:dyDescent="0.25">
      <c r="A292" s="38" t="str">
        <f t="shared" si="7"/>
        <v>L5-Proporción de M. tuberculosis Resistente a otras drogas de segunda línea (drogas orales)</v>
      </c>
      <c r="B292" s="55" t="str">
        <f>+B36</f>
        <v>Proporción de M. tuberculosis Resistente a otras drogas de segunda línea (drogas orales)</v>
      </c>
      <c r="C292" s="194" t="str">
        <f>IFERROR(VLOOKUP(A292,'RNL - Lab 5'!$B$21:$Z$91,19,FALSE)," ")</f>
        <v/>
      </c>
      <c r="D292" s="187" t="str">
        <f>IFERROR(VLOOKUP(A292,'RNL - Lab 5'!$B$21:$Z$91,20,FALSE)," ")</f>
        <v/>
      </c>
      <c r="E292" s="187" t="str">
        <f>IFERROR(VLOOKUP(A292,'RNL - Lab 5'!$B$21:$Z$91,21,FALSE)," ")</f>
        <v/>
      </c>
      <c r="F292" s="187" t="str">
        <f>IFERROR(VLOOKUP(A292,'RNL - Lab 5'!$B$21:$Z$91,22,FALSE)," ")</f>
        <v/>
      </c>
      <c r="G292" s="187" t="str">
        <f>IFERROR(VLOOKUP(A292,'RNL - Lab 5'!$B$21:$Z$91,23,FALSE)," ")</f>
        <v/>
      </c>
      <c r="H292" s="187" t="str">
        <f>IFERROR(VLOOKUP(A292,'RNL - Lab 5'!$B$21:$Z$91,24,FALSE)," ")</f>
        <v/>
      </c>
      <c r="I292" s="187" t="str">
        <f>IFERROR(VLOOKUP(A292,'RNL - Lab 5'!$B$21:$Z$91,25,FALSE)," ")</f>
        <v/>
      </c>
    </row>
    <row r="293" spans="1:9" ht="30" x14ac:dyDescent="0.25">
      <c r="A293" s="38" t="str">
        <f t="shared" si="7"/>
        <v>L5-Tiempo de respuesta del laboratorio en las pruebas moleculares</v>
      </c>
      <c r="B293" s="55" t="str">
        <f t="shared" si="8"/>
        <v>Tiempo de respuesta del laboratorio en las pruebas moleculares</v>
      </c>
      <c r="C293" s="194" t="str">
        <f>IFERROR(VLOOKUP(A293,'RNL - Lab 5'!$B$21:$Z$91,19,FALSE)," ")</f>
        <v/>
      </c>
      <c r="D293" s="187" t="str">
        <f>IFERROR(VLOOKUP(A293,'RNL - Lab 5'!$B$21:$Z$91,20,FALSE)," ")</f>
        <v/>
      </c>
      <c r="E293" s="187" t="str">
        <f>IFERROR(VLOOKUP(A293,'RNL - Lab 5'!$B$21:$Z$91,21,FALSE)," ")</f>
        <v/>
      </c>
      <c r="F293" s="187" t="str">
        <f>IFERROR(VLOOKUP(A293,'RNL - Lab 5'!$B$21:$Z$91,22,FALSE)," ")</f>
        <v/>
      </c>
      <c r="G293" s="187" t="str">
        <f>IFERROR(VLOOKUP(A293,'RNL - Lab 5'!$B$21:$Z$91,23,FALSE)," ")</f>
        <v/>
      </c>
      <c r="H293" s="187" t="str">
        <f>IFERROR(VLOOKUP(A293,'RNL - Lab 5'!$B$21:$Z$91,24,FALSE)," ")</f>
        <v/>
      </c>
      <c r="I293" s="187" t="str">
        <f>IFERROR(VLOOKUP(A293,'RNL - Lab 5'!$B$21:$Z$91,25,FALSE)," ")</f>
        <v/>
      </c>
    </row>
    <row r="294" spans="1:9" x14ac:dyDescent="0.25">
      <c r="A294" s="38" t="str">
        <f t="shared" si="7"/>
        <v>L5-</v>
      </c>
      <c r="B294" s="55" t="str">
        <f t="shared" si="8"/>
        <v/>
      </c>
      <c r="C294" s="194" t="str">
        <f>IFERROR(VLOOKUP(A294,'RNL - Lab 5'!$B$21:$Z$91,19,FALSE)," ")</f>
        <v/>
      </c>
      <c r="D294" s="187" t="str">
        <f>IFERROR(VLOOKUP(A294,'RNL - Lab 5'!$B$21:$Z$91,20,FALSE)," ")</f>
        <v/>
      </c>
      <c r="E294" s="187" t="str">
        <f>IFERROR(VLOOKUP(A294,'RNL - Lab 5'!$B$21:$Z$91,21,FALSE)," ")</f>
        <v/>
      </c>
      <c r="F294" s="187" t="str">
        <f>IFERROR(VLOOKUP(A294,'RNL - Lab 5'!$B$21:$Z$91,22,FALSE)," ")</f>
        <v/>
      </c>
      <c r="G294" s="187" t="str">
        <f>IFERROR(VLOOKUP(A294,'RNL - Lab 5'!$B$21:$Z$91,23,FALSE)," ")</f>
        <v/>
      </c>
      <c r="H294" s="187" t="str">
        <f>IFERROR(VLOOKUP(A294,'RNL - Lab 5'!$B$21:$Z$91,24,FALSE)," ")</f>
        <v/>
      </c>
      <c r="I294" s="187" t="str">
        <f>IFERROR(VLOOKUP(A294,'RNL - Lab 5'!$B$21:$Z$91,25,FALSE)," ")</f>
        <v/>
      </c>
    </row>
    <row r="295" spans="1:9" x14ac:dyDescent="0.25">
      <c r="A295" s="38" t="str">
        <f t="shared" si="7"/>
        <v>L5-</v>
      </c>
      <c r="B295" s="55" t="str">
        <f t="shared" si="8"/>
        <v/>
      </c>
      <c r="C295" s="194" t="str">
        <f>IFERROR(VLOOKUP(A295,'RNL - Lab 5'!$B$21:$Z$91,19,FALSE)," ")</f>
        <v/>
      </c>
      <c r="D295" s="187" t="str">
        <f>IFERROR(VLOOKUP(A295,'RNL - Lab 5'!$B$21:$Z$91,20,FALSE)," ")</f>
        <v/>
      </c>
      <c r="E295" s="187" t="str">
        <f>IFERROR(VLOOKUP(A295,'RNL - Lab 5'!$B$21:$Z$91,21,FALSE)," ")</f>
        <v/>
      </c>
      <c r="F295" s="187" t="str">
        <f>IFERROR(VLOOKUP(A295,'RNL - Lab 5'!$B$21:$Z$91,22,FALSE)," ")</f>
        <v/>
      </c>
      <c r="G295" s="187" t="str">
        <f>IFERROR(VLOOKUP(A295,'RNL - Lab 5'!$B$21:$Z$91,23,FALSE)," ")</f>
        <v/>
      </c>
      <c r="H295" s="187" t="str">
        <f>IFERROR(VLOOKUP(A295,'RNL - Lab 5'!$B$21:$Z$91,24,FALSE)," ")</f>
        <v/>
      </c>
      <c r="I295" s="187" t="str">
        <f>IFERROR(VLOOKUP(A295,'RNL - Lab 5'!$B$21:$Z$91,25,FALSE)," ")</f>
        <v/>
      </c>
    </row>
    <row r="296" spans="1:9" x14ac:dyDescent="0.25">
      <c r="A296" s="38" t="str">
        <f t="shared" si="7"/>
        <v>L5-</v>
      </c>
      <c r="B296" s="55" t="str">
        <f t="shared" si="8"/>
        <v/>
      </c>
      <c r="C296" s="194" t="str">
        <f>IFERROR(VLOOKUP(A296,'RNL - Lab 5'!$B$21:$Z$91,19,FALSE)," ")</f>
        <v/>
      </c>
      <c r="D296" s="187" t="str">
        <f>IFERROR(VLOOKUP(A296,'RNL - Lab 5'!$B$21:$Z$91,20,FALSE)," ")</f>
        <v/>
      </c>
      <c r="E296" s="187" t="str">
        <f>IFERROR(VLOOKUP(A296,'RNL - Lab 5'!$B$21:$Z$91,21,FALSE)," ")</f>
        <v/>
      </c>
      <c r="F296" s="187" t="str">
        <f>IFERROR(VLOOKUP(A296,'RNL - Lab 5'!$B$21:$Z$91,22,FALSE)," ")</f>
        <v/>
      </c>
      <c r="G296" s="187" t="str">
        <f>IFERROR(VLOOKUP(A296,'RNL - Lab 5'!$B$21:$Z$91,23,FALSE)," ")</f>
        <v/>
      </c>
      <c r="H296" s="187" t="str">
        <f>IFERROR(VLOOKUP(A296,'RNL - Lab 5'!$B$21:$Z$91,24,FALSE)," ")</f>
        <v/>
      </c>
      <c r="I296" s="187" t="str">
        <f>IFERROR(VLOOKUP(A296,'RNL - Lab 5'!$B$21:$Z$91,25,FALSE)," ")</f>
        <v/>
      </c>
    </row>
    <row r="297" spans="1:9" x14ac:dyDescent="0.25">
      <c r="A297" s="38" t="str">
        <f t="shared" si="7"/>
        <v>L5-</v>
      </c>
      <c r="B297" s="55" t="str">
        <f t="shared" si="8"/>
        <v/>
      </c>
      <c r="C297" s="194" t="str">
        <f>IFERROR(VLOOKUP(A297,'RNL - Lab 5'!$B$21:$Z$91,19,FALSE)," ")</f>
        <v/>
      </c>
      <c r="D297" s="187" t="str">
        <f>IFERROR(VLOOKUP(A297,'RNL - Lab 5'!$B$21:$Z$91,20,FALSE)," ")</f>
        <v/>
      </c>
      <c r="E297" s="187" t="str">
        <f>IFERROR(VLOOKUP(A297,'RNL - Lab 5'!$B$21:$Z$91,21,FALSE)," ")</f>
        <v/>
      </c>
      <c r="F297" s="187" t="str">
        <f>IFERROR(VLOOKUP(A297,'RNL - Lab 5'!$B$21:$Z$91,22,FALSE)," ")</f>
        <v/>
      </c>
      <c r="G297" s="187" t="str">
        <f>IFERROR(VLOOKUP(A297,'RNL - Lab 5'!$B$21:$Z$91,23,FALSE)," ")</f>
        <v/>
      </c>
      <c r="H297" s="187" t="str">
        <f>IFERROR(VLOOKUP(A297,'RNL - Lab 5'!$B$21:$Z$91,24,FALSE)," ")</f>
        <v/>
      </c>
      <c r="I297" s="187" t="str">
        <f>IFERROR(VLOOKUP(A297,'RNL - Lab 5'!$B$21:$Z$91,25,FALSE)," ")</f>
        <v/>
      </c>
    </row>
    <row r="298" spans="1:9" x14ac:dyDescent="0.25">
      <c r="A298" s="38" t="str">
        <f t="shared" si="7"/>
        <v>L5-</v>
      </c>
      <c r="B298" s="55" t="str">
        <f t="shared" si="8"/>
        <v/>
      </c>
      <c r="C298" s="194" t="str">
        <f>IFERROR(VLOOKUP(A298,'RNL - Lab 5'!$B$21:$Z$91,19,FALSE)," ")</f>
        <v/>
      </c>
      <c r="D298" s="187" t="str">
        <f>IFERROR(VLOOKUP(A298,'RNL - Lab 5'!$B$21:$Z$91,20,FALSE)," ")</f>
        <v/>
      </c>
      <c r="E298" s="187" t="str">
        <f>IFERROR(VLOOKUP(A298,'RNL - Lab 5'!$B$21:$Z$91,21,FALSE)," ")</f>
        <v/>
      </c>
      <c r="F298" s="187" t="str">
        <f>IFERROR(VLOOKUP(A298,'RNL - Lab 5'!$B$21:$Z$91,22,FALSE)," ")</f>
        <v/>
      </c>
      <c r="G298" s="187" t="str">
        <f>IFERROR(VLOOKUP(A298,'RNL - Lab 5'!$B$21:$Z$91,23,FALSE)," ")</f>
        <v/>
      </c>
      <c r="H298" s="187" t="str">
        <f>IFERROR(VLOOKUP(A298,'RNL - Lab 5'!$B$21:$Z$91,24,FALSE)," ")</f>
        <v/>
      </c>
      <c r="I298" s="187" t="str">
        <f>IFERROR(VLOOKUP(A298,'RNL - Lab 5'!$B$21:$Z$91,25,FALSE)," ")</f>
        <v/>
      </c>
    </row>
    <row r="299" spans="1:9" x14ac:dyDescent="0.25">
      <c r="A299" s="38" t="str">
        <f t="shared" si="7"/>
        <v>L5-CULTIVO</v>
      </c>
      <c r="B299" s="55" t="str">
        <f t="shared" si="8"/>
        <v>CULTIVO</v>
      </c>
      <c r="C299" s="194" t="str">
        <f>IFERROR(VLOOKUP(A299,'RNL - Lab 5'!$B$21:$Z$91,19,FALSE)," ")</f>
        <v/>
      </c>
      <c r="D299" s="187" t="str">
        <f>IFERROR(VLOOKUP(A299,'RNL - Lab 5'!$B$21:$Z$91,20,FALSE)," ")</f>
        <v/>
      </c>
      <c r="E299" s="187" t="str">
        <f>IFERROR(VLOOKUP(A299,'RNL - Lab 5'!$B$21:$Z$91,21,FALSE)," ")</f>
        <v/>
      </c>
      <c r="F299" s="187" t="str">
        <f>IFERROR(VLOOKUP(A299,'RNL - Lab 5'!$B$21:$Z$91,22,FALSE)," ")</f>
        <v/>
      </c>
      <c r="G299" s="187" t="str">
        <f>IFERROR(VLOOKUP(A299,'RNL - Lab 5'!$B$21:$Z$91,23,FALSE)," ")</f>
        <v/>
      </c>
      <c r="H299" s="187" t="str">
        <f>IFERROR(VLOOKUP(A299,'RNL - Lab 5'!$B$21:$Z$91,24,FALSE)," ")</f>
        <v/>
      </c>
      <c r="I299" s="187" t="str">
        <f>IFERROR(VLOOKUP(A299,'RNL - Lab 5'!$B$21:$Z$91,25,FALSE)," ")</f>
        <v/>
      </c>
    </row>
    <row r="300" spans="1:9" ht="30" x14ac:dyDescent="0.25">
      <c r="A300" s="38" t="str">
        <f t="shared" si="7"/>
        <v>L5-Porcentaje de muestras baciloscopia positiva y cultivo negativo</v>
      </c>
      <c r="B300" s="55" t="str">
        <f t="shared" si="8"/>
        <v>Porcentaje de muestras baciloscopia positiva y cultivo negativo</v>
      </c>
      <c r="C300" s="194" t="str">
        <f>IFERROR(VLOOKUP(A300,'RNL - Lab 5'!$B$21:$Z$91,19,FALSE)," ")</f>
        <v/>
      </c>
      <c r="D300" s="187" t="str">
        <f>IFERROR(VLOOKUP(A300,'RNL - Lab 5'!$B$21:$Z$91,20,FALSE)," ")</f>
        <v/>
      </c>
      <c r="E300" s="187" t="str">
        <f>IFERROR(VLOOKUP(A300,'RNL - Lab 5'!$B$21:$Z$91,21,FALSE)," ")</f>
        <v/>
      </c>
      <c r="F300" s="187" t="str">
        <f>IFERROR(VLOOKUP(A300,'RNL - Lab 5'!$B$21:$Z$91,22,FALSE)," ")</f>
        <v/>
      </c>
      <c r="G300" s="187" t="str">
        <f>IFERROR(VLOOKUP(A300,'RNL - Lab 5'!$B$21:$Z$91,23,FALSE)," ")</f>
        <v/>
      </c>
      <c r="H300" s="187" t="str">
        <f>IFERROR(VLOOKUP(A300,'RNL - Lab 5'!$B$21:$Z$91,24,FALSE)," ")</f>
        <v/>
      </c>
      <c r="I300" s="187" t="str">
        <f>IFERROR(VLOOKUP(A300,'RNL - Lab 5'!$B$21:$Z$91,25,FALSE)," ")</f>
        <v/>
      </c>
    </row>
    <row r="301" spans="1:9" ht="45" x14ac:dyDescent="0.25">
      <c r="A301" s="38" t="str">
        <f t="shared" si="7"/>
        <v>L5-Porcentaje de cultivos contaminados (se calcula sobre los cultivos realizados a las muestras respiratorias)</v>
      </c>
      <c r="B301" s="55" t="str">
        <f t="shared" si="8"/>
        <v>Porcentaje de cultivos contaminados (se calcula sobre los cultivos realizados a las muestras respiratorias)</v>
      </c>
      <c r="C301" s="194" t="str">
        <f>IFERROR(VLOOKUP(A301,'RNL - Lab 5'!$B$21:$Z$91,19,FALSE)," ")</f>
        <v/>
      </c>
      <c r="D301" s="187" t="str">
        <f>IFERROR(VLOOKUP(A301,'RNL - Lab 5'!$B$21:$Z$91,20,FALSE)," ")</f>
        <v/>
      </c>
      <c r="E301" s="187" t="str">
        <f>IFERROR(VLOOKUP(A301,'RNL - Lab 5'!$B$21:$Z$91,21,FALSE)," ")</f>
        <v/>
      </c>
      <c r="F301" s="187" t="str">
        <f>IFERROR(VLOOKUP(A301,'RNL - Lab 5'!$B$21:$Z$91,22,FALSE)," ")</f>
        <v/>
      </c>
      <c r="G301" s="187" t="str">
        <f>IFERROR(VLOOKUP(A301,'RNL - Lab 5'!$B$21:$Z$91,23,FALSE)," ")</f>
        <v/>
      </c>
      <c r="H301" s="187" t="str">
        <f>IFERROR(VLOOKUP(A301,'RNL - Lab 5'!$B$21:$Z$91,24,FALSE)," ")</f>
        <v/>
      </c>
      <c r="I301" s="187" t="str">
        <f>IFERROR(VLOOKUP(A301,'RNL - Lab 5'!$B$21:$Z$91,25,FALSE)," ")</f>
        <v/>
      </c>
    </row>
    <row r="302" spans="1:9" ht="45" x14ac:dyDescent="0.25">
      <c r="A302" s="38" t="str">
        <f t="shared" si="7"/>
        <v xml:space="preserve">L5-Aporte del cultivo al diagnóstico de casos de tuberculosis pulmonar (en relación a la baciloscopia) </v>
      </c>
      <c r="B302" s="55" t="str">
        <f t="shared" si="8"/>
        <v xml:space="preserve">Aporte del cultivo al diagnóstico de casos de tuberculosis pulmonar (en relación a la baciloscopia) </v>
      </c>
      <c r="C302" s="194" t="str">
        <f>IFERROR(VLOOKUP(A302,'RNL - Lab 5'!$B$21:$Z$91,19,FALSE)," ")</f>
        <v/>
      </c>
      <c r="D302" s="187" t="str">
        <f>IFERROR(VLOOKUP(A302,'RNL - Lab 5'!$B$21:$Z$91,20,FALSE)," ")</f>
        <v/>
      </c>
      <c r="E302" s="187" t="str">
        <f>IFERROR(VLOOKUP(A302,'RNL - Lab 5'!$B$21:$Z$91,21,FALSE)," ")</f>
        <v/>
      </c>
      <c r="F302" s="187" t="str">
        <f>IFERROR(VLOOKUP(A302,'RNL - Lab 5'!$B$21:$Z$91,22,FALSE)," ")</f>
        <v/>
      </c>
      <c r="G302" s="187" t="str">
        <f>IFERROR(VLOOKUP(A302,'RNL - Lab 5'!$B$21:$Z$91,23,FALSE)," ")</f>
        <v/>
      </c>
      <c r="H302" s="187" t="str">
        <f>IFERROR(VLOOKUP(A302,'RNL - Lab 5'!$B$21:$Z$91,24,FALSE)," ")</f>
        <v/>
      </c>
      <c r="I302" s="187" t="str">
        <f>IFERROR(VLOOKUP(A302,'RNL - Lab 5'!$B$21:$Z$91,25,FALSE)," ")</f>
        <v/>
      </c>
    </row>
    <row r="303" spans="1:9" ht="45" x14ac:dyDescent="0.25">
      <c r="A303" s="38" t="str">
        <f t="shared" si="7"/>
        <v>L5-Aporte del cultivo al diagnóstico de casos de tuberculosis pulmonar (en relación a pruebas moleculares)</v>
      </c>
      <c r="B303" s="55" t="str">
        <f t="shared" si="8"/>
        <v>Aporte del cultivo al diagnóstico de casos de tuberculosis pulmonar (en relación a pruebas moleculares)</v>
      </c>
      <c r="C303" s="194" t="str">
        <f>IFERROR(VLOOKUP(A303,'RNL - Lab 5'!$B$21:$Z$91,19,FALSE)," ")</f>
        <v/>
      </c>
      <c r="D303" s="187" t="str">
        <f>IFERROR(VLOOKUP(A303,'RNL - Lab 5'!$B$21:$Z$91,20,FALSE)," ")</f>
        <v/>
      </c>
      <c r="E303" s="187" t="str">
        <f>IFERROR(VLOOKUP(A303,'RNL - Lab 5'!$B$21:$Z$91,21,FALSE)," ")</f>
        <v/>
      </c>
      <c r="F303" s="187" t="str">
        <f>IFERROR(VLOOKUP(A303,'RNL - Lab 5'!$B$21:$Z$91,22,FALSE)," ")</f>
        <v/>
      </c>
      <c r="G303" s="187" t="str">
        <f>IFERROR(VLOOKUP(A303,'RNL - Lab 5'!$B$21:$Z$91,23,FALSE)," ")</f>
        <v/>
      </c>
      <c r="H303" s="187" t="str">
        <f>IFERROR(VLOOKUP(A303,'RNL - Lab 5'!$B$21:$Z$91,24,FALSE)," ")</f>
        <v/>
      </c>
      <c r="I303" s="187" t="str">
        <f>IFERROR(VLOOKUP(A303,'RNL - Lab 5'!$B$21:$Z$91,25,FALSE)," ")</f>
        <v/>
      </c>
    </row>
    <row r="304" spans="1:9" ht="30" x14ac:dyDescent="0.25">
      <c r="A304" s="38" t="str">
        <f t="shared" si="7"/>
        <v>L5-Tiempo de respuesta del laboratorio en los resultados del cultivo</v>
      </c>
      <c r="B304" s="55" t="str">
        <f t="shared" si="8"/>
        <v>Tiempo de respuesta del laboratorio en los resultados del cultivo</v>
      </c>
      <c r="C304" s="194" t="str">
        <f>IFERROR(VLOOKUP(A304,'RNL - Lab 5'!$B$21:$Z$91,19,FALSE)," ")</f>
        <v/>
      </c>
      <c r="D304" s="187" t="str">
        <f>IFERROR(VLOOKUP(A304,'RNL - Lab 5'!$B$21:$Z$91,20,FALSE)," ")</f>
        <v/>
      </c>
      <c r="E304" s="187" t="str">
        <f>IFERROR(VLOOKUP(A304,'RNL - Lab 5'!$B$21:$Z$91,21,FALSE)," ")</f>
        <v/>
      </c>
      <c r="F304" s="187" t="str">
        <f>IFERROR(VLOOKUP(A304,'RNL - Lab 5'!$B$21:$Z$91,22,FALSE)," ")</f>
        <v/>
      </c>
      <c r="G304" s="187" t="str">
        <f>IFERROR(VLOOKUP(A304,'RNL - Lab 5'!$B$21:$Z$91,23,FALSE)," ")</f>
        <v/>
      </c>
      <c r="H304" s="187" t="str">
        <f>IFERROR(VLOOKUP(A304,'RNL - Lab 5'!$B$21:$Z$91,24,FALSE)," ")</f>
        <v/>
      </c>
      <c r="I304" s="187" t="str">
        <f>IFERROR(VLOOKUP(A304,'RNL - Lab 5'!$B$21:$Z$91,25,FALSE)," ")</f>
        <v/>
      </c>
    </row>
    <row r="305" spans="1:9" ht="45" x14ac:dyDescent="0.25">
      <c r="A305" s="38" t="str">
        <f t="shared" si="7"/>
        <v>L5-Proporción de muestras de diagnóstico (nuevas y recaídas) con cultivo positivo (MTB y MNT combinados)</v>
      </c>
      <c r="B305" s="55" t="str">
        <f t="shared" si="8"/>
        <v>Proporción de muestras de diagnóstico (nuevas y recaídas) con cultivo positivo (MTB y MNT combinados)</v>
      </c>
      <c r="C305" s="194" t="str">
        <f>IFERROR(VLOOKUP(A305,'RNL - Lab 5'!$B$21:$Z$91,19,FALSE)," ")</f>
        <v/>
      </c>
      <c r="D305" s="187" t="str">
        <f>IFERROR(VLOOKUP(A305,'RNL - Lab 5'!$B$21:$Z$91,20,FALSE)," ")</f>
        <v/>
      </c>
      <c r="E305" s="187" t="str">
        <f>IFERROR(VLOOKUP(A305,'RNL - Lab 5'!$B$21:$Z$91,21,FALSE)," ")</f>
        <v/>
      </c>
      <c r="F305" s="187" t="str">
        <f>IFERROR(VLOOKUP(A305,'RNL - Lab 5'!$B$21:$Z$91,22,FALSE)," ")</f>
        <v/>
      </c>
      <c r="G305" s="187" t="str">
        <f>IFERROR(VLOOKUP(A305,'RNL - Lab 5'!$B$21:$Z$91,23,FALSE)," ")</f>
        <v/>
      </c>
      <c r="H305" s="187" t="str">
        <f>IFERROR(VLOOKUP(A305,'RNL - Lab 5'!$B$21:$Z$91,24,FALSE)," ")</f>
        <v/>
      </c>
      <c r="I305" s="187" t="str">
        <f>IFERROR(VLOOKUP(A305,'RNL - Lab 5'!$B$21:$Z$91,25,FALSE)," ")</f>
        <v/>
      </c>
    </row>
    <row r="306" spans="1:9" ht="45" x14ac:dyDescent="0.25">
      <c r="A306" s="38" t="str">
        <f t="shared" si="7"/>
        <v>L5-Proporción de muestras de diagnóstico (nuevas y recaídas) que resultaron positivas para MTB</v>
      </c>
      <c r="B306" s="55" t="str">
        <f t="shared" si="8"/>
        <v>Proporción de muestras de diagnóstico (nuevas y recaídas) que resultaron positivas para MTB</v>
      </c>
      <c r="C306" s="194" t="str">
        <f>IFERROR(VLOOKUP(A306,'RNL - Lab 5'!$B$21:$Z$91,19,FALSE)," ")</f>
        <v/>
      </c>
      <c r="D306" s="187" t="str">
        <f>IFERROR(VLOOKUP(A306,'RNL - Lab 5'!$B$21:$Z$91,20,FALSE)," ")</f>
        <v/>
      </c>
      <c r="E306" s="187" t="str">
        <f>IFERROR(VLOOKUP(A306,'RNL - Lab 5'!$B$21:$Z$91,21,FALSE)," ")</f>
        <v/>
      </c>
      <c r="F306" s="187" t="str">
        <f>IFERROR(VLOOKUP(A306,'RNL - Lab 5'!$B$21:$Z$91,22,FALSE)," ")</f>
        <v/>
      </c>
      <c r="G306" s="187" t="str">
        <f>IFERROR(VLOOKUP(A306,'RNL - Lab 5'!$B$21:$Z$91,23,FALSE)," ")</f>
        <v/>
      </c>
      <c r="H306" s="187" t="str">
        <f>IFERROR(VLOOKUP(A306,'RNL - Lab 5'!$B$21:$Z$91,24,FALSE)," ")</f>
        <v/>
      </c>
      <c r="I306" s="187" t="str">
        <f>IFERROR(VLOOKUP(A306,'RNL - Lab 5'!$B$21:$Z$91,25,FALSE)," ")</f>
        <v/>
      </c>
    </row>
    <row r="307" spans="1:9" x14ac:dyDescent="0.25">
      <c r="A307" s="38" t="str">
        <f t="shared" si="7"/>
        <v>L5-</v>
      </c>
      <c r="B307" s="55" t="str">
        <f t="shared" si="8"/>
        <v/>
      </c>
      <c r="C307" s="194" t="str">
        <f>IFERROR(VLOOKUP(A307,'RNL - Lab 5'!$B$21:$Z$91,19,FALSE)," ")</f>
        <v/>
      </c>
      <c r="D307" s="187" t="str">
        <f>IFERROR(VLOOKUP(A307,'RNL - Lab 5'!$B$21:$Z$91,20,FALSE)," ")</f>
        <v/>
      </c>
      <c r="E307" s="187" t="str">
        <f>IFERROR(VLOOKUP(A307,'RNL - Lab 5'!$B$21:$Z$91,21,FALSE)," ")</f>
        <v/>
      </c>
      <c r="F307" s="187" t="str">
        <f>IFERROR(VLOOKUP(A307,'RNL - Lab 5'!$B$21:$Z$91,22,FALSE)," ")</f>
        <v/>
      </c>
      <c r="G307" s="187" t="str">
        <f>IFERROR(VLOOKUP(A307,'RNL - Lab 5'!$B$21:$Z$91,23,FALSE)," ")</f>
        <v/>
      </c>
      <c r="H307" s="187" t="str">
        <f>IFERROR(VLOOKUP(A307,'RNL - Lab 5'!$B$21:$Z$91,24,FALSE)," ")</f>
        <v/>
      </c>
      <c r="I307" s="187" t="str">
        <f>IFERROR(VLOOKUP(A307,'RNL - Lab 5'!$B$21:$Z$91,25,FALSE)," ")</f>
        <v/>
      </c>
    </row>
    <row r="308" spans="1:9" x14ac:dyDescent="0.25">
      <c r="A308" s="38" t="str">
        <f t="shared" si="7"/>
        <v>L5-</v>
      </c>
      <c r="B308" s="55" t="str">
        <f>+B52</f>
        <v/>
      </c>
      <c r="C308" s="194" t="str">
        <f>IFERROR(VLOOKUP(A308,'RNL - Lab 5'!$B$21:$Z$91,19,FALSE)," ")</f>
        <v/>
      </c>
      <c r="D308" s="187" t="str">
        <f>IFERROR(VLOOKUP(A308,'RNL - Lab 5'!$B$21:$Z$91,20,FALSE)," ")</f>
        <v/>
      </c>
      <c r="E308" s="187" t="str">
        <f>IFERROR(VLOOKUP(A308,'RNL - Lab 5'!$B$21:$Z$91,21,FALSE)," ")</f>
        <v/>
      </c>
      <c r="F308" s="187" t="str">
        <f>IFERROR(VLOOKUP(A308,'RNL - Lab 5'!$B$21:$Z$91,22,FALSE)," ")</f>
        <v/>
      </c>
      <c r="G308" s="187" t="str">
        <f>IFERROR(VLOOKUP(A308,'RNL - Lab 5'!$B$21:$Z$91,23,FALSE)," ")</f>
        <v/>
      </c>
      <c r="H308" s="187" t="str">
        <f>IFERROR(VLOOKUP(A308,'RNL - Lab 5'!$B$21:$Z$91,24,FALSE)," ")</f>
        <v/>
      </c>
      <c r="I308" s="187" t="str">
        <f>IFERROR(VLOOKUP(A308,'RNL - Lab 5'!$B$21:$Z$91,25,FALSE)," ")</f>
        <v/>
      </c>
    </row>
    <row r="309" spans="1:9" x14ac:dyDescent="0.25">
      <c r="A309" s="38" t="str">
        <f t="shared" si="7"/>
        <v>L5-</v>
      </c>
      <c r="B309" s="55" t="str">
        <f t="shared" si="8"/>
        <v/>
      </c>
      <c r="C309" s="194" t="str">
        <f>IFERROR(VLOOKUP(A309,'RNL - Lab 5'!$B$21:$Z$91,19,FALSE)," ")</f>
        <v/>
      </c>
      <c r="D309" s="187" t="str">
        <f>IFERROR(VLOOKUP(A309,'RNL - Lab 5'!$B$21:$Z$91,20,FALSE)," ")</f>
        <v/>
      </c>
      <c r="E309" s="187" t="str">
        <f>IFERROR(VLOOKUP(A309,'RNL - Lab 5'!$B$21:$Z$91,21,FALSE)," ")</f>
        <v/>
      </c>
      <c r="F309" s="187" t="str">
        <f>IFERROR(VLOOKUP(A309,'RNL - Lab 5'!$B$21:$Z$91,22,FALSE)," ")</f>
        <v/>
      </c>
      <c r="G309" s="187" t="str">
        <f>IFERROR(VLOOKUP(A309,'RNL - Lab 5'!$B$21:$Z$91,23,FALSE)," ")</f>
        <v/>
      </c>
      <c r="H309" s="187" t="str">
        <f>IFERROR(VLOOKUP(A309,'RNL - Lab 5'!$B$21:$Z$91,24,FALSE)," ")</f>
        <v/>
      </c>
      <c r="I309" s="187" t="str">
        <f>IFERROR(VLOOKUP(A309,'RNL - Lab 5'!$B$21:$Z$91,25,FALSE)," ")</f>
        <v/>
      </c>
    </row>
    <row r="310" spans="1:9" x14ac:dyDescent="0.25">
      <c r="A310" s="38" t="str">
        <f t="shared" si="7"/>
        <v>L5-</v>
      </c>
      <c r="B310" s="55" t="str">
        <f t="shared" si="8"/>
        <v/>
      </c>
      <c r="C310" s="194" t="str">
        <f>IFERROR(VLOOKUP(A310,'RNL - Lab 5'!$B$21:$Z$91,19,FALSE)," ")</f>
        <v/>
      </c>
      <c r="D310" s="187" t="str">
        <f>IFERROR(VLOOKUP(A310,'RNL - Lab 5'!$B$21:$Z$91,20,FALSE)," ")</f>
        <v/>
      </c>
      <c r="E310" s="187" t="str">
        <f>IFERROR(VLOOKUP(A310,'RNL - Lab 5'!$B$21:$Z$91,21,FALSE)," ")</f>
        <v/>
      </c>
      <c r="F310" s="187" t="str">
        <f>IFERROR(VLOOKUP(A310,'RNL - Lab 5'!$B$21:$Z$91,22,FALSE)," ")</f>
        <v/>
      </c>
      <c r="G310" s="187" t="str">
        <f>IFERROR(VLOOKUP(A310,'RNL - Lab 5'!$B$21:$Z$91,23,FALSE)," ")</f>
        <v/>
      </c>
      <c r="H310" s="187" t="str">
        <f>IFERROR(VLOOKUP(A310,'RNL - Lab 5'!$B$21:$Z$91,24,FALSE)," ")</f>
        <v/>
      </c>
      <c r="I310" s="187" t="str">
        <f>IFERROR(VLOOKUP(A310,'RNL - Lab 5'!$B$21:$Z$91,25,FALSE)," ")</f>
        <v/>
      </c>
    </row>
    <row r="311" spans="1:9" x14ac:dyDescent="0.25">
      <c r="A311" s="38" t="str">
        <f t="shared" si="7"/>
        <v>L5-</v>
      </c>
      <c r="B311" s="55" t="str">
        <f t="shared" si="8"/>
        <v/>
      </c>
      <c r="C311" s="194" t="str">
        <f>IFERROR(VLOOKUP(A311,'RNL - Lab 5'!$B$21:$Z$91,19,FALSE)," ")</f>
        <v/>
      </c>
      <c r="D311" s="187" t="str">
        <f>IFERROR(VLOOKUP(A311,'RNL - Lab 5'!$B$21:$Z$91,20,FALSE)," ")</f>
        <v/>
      </c>
      <c r="E311" s="187" t="str">
        <f>IFERROR(VLOOKUP(A311,'RNL - Lab 5'!$B$21:$Z$91,21,FALSE)," ")</f>
        <v/>
      </c>
      <c r="F311" s="187" t="str">
        <f>IFERROR(VLOOKUP(A311,'RNL - Lab 5'!$B$21:$Z$91,22,FALSE)," ")</f>
        <v/>
      </c>
      <c r="G311" s="187" t="str">
        <f>IFERROR(VLOOKUP(A311,'RNL - Lab 5'!$B$21:$Z$91,23,FALSE)," ")</f>
        <v/>
      </c>
      <c r="H311" s="187" t="str">
        <f>IFERROR(VLOOKUP(A311,'RNL - Lab 5'!$B$21:$Z$91,24,FALSE)," ")</f>
        <v/>
      </c>
      <c r="I311" s="187" t="str">
        <f>IFERROR(VLOOKUP(A311,'RNL - Lab 5'!$B$21:$Z$91,25,FALSE)," ")</f>
        <v/>
      </c>
    </row>
    <row r="312" spans="1:9" x14ac:dyDescent="0.25">
      <c r="A312" s="38" t="str">
        <f t="shared" si="7"/>
        <v>L5-CALIDAD PARA PSD (Fenotípicas)</v>
      </c>
      <c r="B312" s="55" t="str">
        <f t="shared" si="8"/>
        <v>CALIDAD PARA PSD (Fenotípicas)</v>
      </c>
      <c r="C312" s="194" t="str">
        <f>IFERROR(VLOOKUP(A312,'RNL - Lab 5'!$B$21:$Z$91,19,FALSE)," ")</f>
        <v/>
      </c>
      <c r="D312" s="187" t="str">
        <f>IFERROR(VLOOKUP(A312,'RNL - Lab 5'!$B$21:$Z$91,20,FALSE)," ")</f>
        <v/>
      </c>
      <c r="E312" s="187" t="str">
        <f>IFERROR(VLOOKUP(A312,'RNL - Lab 5'!$B$21:$Z$91,21,FALSE)," ")</f>
        <v/>
      </c>
      <c r="F312" s="187" t="str">
        <f>IFERROR(VLOOKUP(A312,'RNL - Lab 5'!$B$21:$Z$91,22,FALSE)," ")</f>
        <v/>
      </c>
      <c r="G312" s="187" t="str">
        <f>IFERROR(VLOOKUP(A312,'RNL - Lab 5'!$B$21:$Z$91,23,FALSE)," ")</f>
        <v/>
      </c>
      <c r="H312" s="187" t="str">
        <f>IFERROR(VLOOKUP(A312,'RNL - Lab 5'!$B$21:$Z$91,24,FALSE)," ")</f>
        <v/>
      </c>
      <c r="I312" s="187" t="str">
        <f>IFERROR(VLOOKUP(A312,'RNL - Lab 5'!$B$21:$Z$91,25,FALSE)," ")</f>
        <v/>
      </c>
    </row>
    <row r="313" spans="1:9" ht="45" x14ac:dyDescent="0.25">
      <c r="A313" s="38" t="str">
        <f t="shared" si="7"/>
        <v>L5-Proporción de aislamientos procesados con monorresistencia y multirresistencia a todas las combinaciones de fármacos analizados</v>
      </c>
      <c r="B313" s="55" t="str">
        <f t="shared" si="8"/>
        <v>Proporción de aislamientos procesados con monorresistencia y multirresistencia a todas las combinaciones de fármacos analizados</v>
      </c>
      <c r="C313" s="194" t="str">
        <f>IFERROR(VLOOKUP(A313,'RNL - Lab 5'!$B$21:$Z$91,19,FALSE)," ")</f>
        <v/>
      </c>
      <c r="D313" s="187" t="str">
        <f>IFERROR(VLOOKUP(A313,'RNL - Lab 5'!$B$21:$Z$91,20,FALSE)," ")</f>
        <v/>
      </c>
      <c r="E313" s="187" t="str">
        <f>IFERROR(VLOOKUP(A313,'RNL - Lab 5'!$B$21:$Z$91,21,FALSE)," ")</f>
        <v/>
      </c>
      <c r="F313" s="187" t="str">
        <f>IFERROR(VLOOKUP(A313,'RNL - Lab 5'!$B$21:$Z$91,22,FALSE)," ")</f>
        <v/>
      </c>
      <c r="G313" s="187" t="str">
        <f>IFERROR(VLOOKUP(A313,'RNL - Lab 5'!$B$21:$Z$91,23,FALSE)," ")</f>
        <v/>
      </c>
      <c r="H313" s="187" t="str">
        <f>IFERROR(VLOOKUP(A313,'RNL - Lab 5'!$B$21:$Z$91,24,FALSE)," ")</f>
        <v/>
      </c>
      <c r="I313" s="187" t="str">
        <f>IFERROR(VLOOKUP(A313,'RNL - Lab 5'!$B$21:$Z$91,25,FALSE)," ")</f>
        <v/>
      </c>
    </row>
    <row r="314" spans="1:9" ht="45" x14ac:dyDescent="0.25">
      <c r="A314" s="38" t="str">
        <f t="shared" si="7"/>
        <v>L5-Proporción de aislamientos inoculados para PSD que se descartaron debido a la contaminación</v>
      </c>
      <c r="B314" s="55" t="str">
        <f t="shared" si="8"/>
        <v>Proporción de aislamientos inoculados para PSD que se descartaron debido a la contaminación</v>
      </c>
      <c r="C314" s="194" t="str">
        <f>IFERROR(VLOOKUP(A314,'RNL - Lab 5'!$B$21:$Z$91,19,FALSE)," ")</f>
        <v/>
      </c>
      <c r="D314" s="187" t="str">
        <f>IFERROR(VLOOKUP(A314,'RNL - Lab 5'!$B$21:$Z$91,20,FALSE)," ")</f>
        <v/>
      </c>
      <c r="E314" s="187" t="str">
        <f>IFERROR(VLOOKUP(A314,'RNL - Lab 5'!$B$21:$Z$91,21,FALSE)," ")</f>
        <v/>
      </c>
      <c r="F314" s="187" t="str">
        <f>IFERROR(VLOOKUP(A314,'RNL - Lab 5'!$B$21:$Z$91,22,FALSE)," ")</f>
        <v/>
      </c>
      <c r="G314" s="187" t="str">
        <f>IFERROR(VLOOKUP(A314,'RNL - Lab 5'!$B$21:$Z$91,23,FALSE)," ")</f>
        <v/>
      </c>
      <c r="H314" s="187" t="str">
        <f>IFERROR(VLOOKUP(A314,'RNL - Lab 5'!$B$21:$Z$91,24,FALSE)," ")</f>
        <v/>
      </c>
      <c r="I314" s="187" t="str">
        <f>IFERROR(VLOOKUP(A314,'RNL - Lab 5'!$B$21:$Z$91,25,FALSE)," ")</f>
        <v/>
      </c>
    </row>
    <row r="315" spans="1:9" ht="60" x14ac:dyDescent="0.25">
      <c r="A315" s="38" t="str">
        <f t="shared" si="7"/>
        <v>L5-Proporción de aislamientos procesados para PSD que no fueron interpretables debido a la falta de crecimiento de los tubos / placas de control (sin fármaco)</v>
      </c>
      <c r="B315" s="55" t="str">
        <f t="shared" si="8"/>
        <v>Proporción de aislamientos procesados para PSD que no fueron interpretables debido a la falta de crecimiento de los tubos / placas de control (sin fármaco)</v>
      </c>
      <c r="C315" s="194" t="str">
        <f>IFERROR(VLOOKUP(A315,'RNL - Lab 5'!$B$21:$Z$91,19,FALSE)," ")</f>
        <v/>
      </c>
      <c r="D315" s="187" t="str">
        <f>IFERROR(VLOOKUP(A315,'RNL - Lab 5'!$B$21:$Z$91,20,FALSE)," ")</f>
        <v/>
      </c>
      <c r="E315" s="187" t="str">
        <f>IFERROR(VLOOKUP(A315,'RNL - Lab 5'!$B$21:$Z$91,21,FALSE)," ")</f>
        <v/>
      </c>
      <c r="F315" s="187" t="str">
        <f>IFERROR(VLOOKUP(A315,'RNL - Lab 5'!$B$21:$Z$91,22,FALSE)," ")</f>
        <v/>
      </c>
      <c r="G315" s="187" t="str">
        <f>IFERROR(VLOOKUP(A315,'RNL - Lab 5'!$B$21:$Z$91,23,FALSE)," ")</f>
        <v/>
      </c>
      <c r="H315" s="187" t="str">
        <f>IFERROR(VLOOKUP(A315,'RNL - Lab 5'!$B$21:$Z$91,24,FALSE)," ")</f>
        <v/>
      </c>
      <c r="I315" s="187" t="str">
        <f>IFERROR(VLOOKUP(A315,'RNL - Lab 5'!$B$21:$Z$91,25,FALSE)," ")</f>
        <v/>
      </c>
    </row>
    <row r="316" spans="1:9" ht="60" x14ac:dyDescent="0.25">
      <c r="A316" s="38" t="str">
        <f t="shared" si="7"/>
        <v>L5-Tiempo de entrega de los resultados del laboratorio - Entre el procesamiento de la muestra y la notificación de resultados para PSD</v>
      </c>
      <c r="B316" s="55" t="str">
        <f t="shared" si="8"/>
        <v>Tiempo de entrega de los resultados del laboratorio - Entre el procesamiento de la muestra y la notificación de resultados para PSD</v>
      </c>
      <c r="C316" s="194" t="str">
        <f>IFERROR(VLOOKUP(A316,'RNL - Lab 5'!$B$21:$Z$91,19,FALSE)," ")</f>
        <v/>
      </c>
      <c r="D316" s="187" t="str">
        <f>IFERROR(VLOOKUP(A316,'RNL - Lab 5'!$B$21:$Z$91,20,FALSE)," ")</f>
        <v/>
      </c>
      <c r="E316" s="187" t="str">
        <f>IFERROR(VLOOKUP(A316,'RNL - Lab 5'!$B$21:$Z$91,21,FALSE)," ")</f>
        <v/>
      </c>
      <c r="F316" s="187" t="str">
        <f>IFERROR(VLOOKUP(A316,'RNL - Lab 5'!$B$21:$Z$91,22,FALSE)," ")</f>
        <v/>
      </c>
      <c r="G316" s="187" t="str">
        <f>IFERROR(VLOOKUP(A316,'RNL - Lab 5'!$B$21:$Z$91,23,FALSE)," ")</f>
        <v/>
      </c>
      <c r="H316" s="187" t="str">
        <f>IFERROR(VLOOKUP(A316,'RNL - Lab 5'!$B$21:$Z$91,24,FALSE)," ")</f>
        <v/>
      </c>
      <c r="I316" s="187" t="str">
        <f>IFERROR(VLOOKUP(A316,'RNL - Lab 5'!$B$21:$Z$91,25,FALSE)," ")</f>
        <v/>
      </c>
    </row>
    <row r="317" spans="1:9" x14ac:dyDescent="0.25">
      <c r="A317" s="38" t="str">
        <f t="shared" si="7"/>
        <v>L5-</v>
      </c>
      <c r="B317" s="55" t="str">
        <f t="shared" si="8"/>
        <v/>
      </c>
      <c r="C317" s="194" t="str">
        <f>IFERROR(VLOOKUP(A317,'RNL - Lab 5'!$B$21:$Z$91,19,FALSE)," ")</f>
        <v/>
      </c>
      <c r="D317" s="187" t="str">
        <f>IFERROR(VLOOKUP(A317,'RNL - Lab 5'!$B$21:$Z$91,20,FALSE)," ")</f>
        <v/>
      </c>
      <c r="E317" s="187" t="str">
        <f>IFERROR(VLOOKUP(A317,'RNL - Lab 5'!$B$21:$Z$91,21,FALSE)," ")</f>
        <v/>
      </c>
      <c r="F317" s="187" t="str">
        <f>IFERROR(VLOOKUP(A317,'RNL - Lab 5'!$B$21:$Z$91,22,FALSE)," ")</f>
        <v/>
      </c>
      <c r="G317" s="187" t="str">
        <f>IFERROR(VLOOKUP(A317,'RNL - Lab 5'!$B$21:$Z$91,23,FALSE)," ")</f>
        <v/>
      </c>
      <c r="H317" s="187" t="str">
        <f>IFERROR(VLOOKUP(A317,'RNL - Lab 5'!$B$21:$Z$91,24,FALSE)," ")</f>
        <v/>
      </c>
      <c r="I317" s="187" t="str">
        <f>IFERROR(VLOOKUP(A317,'RNL - Lab 5'!$B$21:$Z$91,25,FALSE)," ")</f>
        <v/>
      </c>
    </row>
    <row r="318" spans="1:9" x14ac:dyDescent="0.25">
      <c r="A318" s="38" t="str">
        <f t="shared" si="7"/>
        <v>L5-</v>
      </c>
      <c r="B318" s="55" t="str">
        <f t="shared" si="8"/>
        <v/>
      </c>
      <c r="C318" s="194" t="str">
        <f>IFERROR(VLOOKUP(A318,'RNL - Lab 5'!$B$21:$Z$91,19,FALSE)," ")</f>
        <v/>
      </c>
      <c r="D318" s="187" t="str">
        <f>IFERROR(VLOOKUP(A318,'RNL - Lab 5'!$B$21:$Z$91,20,FALSE)," ")</f>
        <v/>
      </c>
      <c r="E318" s="187" t="str">
        <f>IFERROR(VLOOKUP(A318,'RNL - Lab 5'!$B$21:$Z$91,21,FALSE)," ")</f>
        <v/>
      </c>
      <c r="F318" s="187" t="str">
        <f>IFERROR(VLOOKUP(A318,'RNL - Lab 5'!$B$21:$Z$91,22,FALSE)," ")</f>
        <v/>
      </c>
      <c r="G318" s="187" t="str">
        <f>IFERROR(VLOOKUP(A318,'RNL - Lab 5'!$B$21:$Z$91,23,FALSE)," ")</f>
        <v/>
      </c>
      <c r="H318" s="187" t="str">
        <f>IFERROR(VLOOKUP(A318,'RNL - Lab 5'!$B$21:$Z$91,24,FALSE)," ")</f>
        <v/>
      </c>
      <c r="I318" s="187" t="str">
        <f>IFERROR(VLOOKUP(A318,'RNL - Lab 5'!$B$21:$Z$91,25,FALSE)," ")</f>
        <v/>
      </c>
    </row>
    <row r="319" spans="1:9" x14ac:dyDescent="0.25">
      <c r="A319" s="38" t="str">
        <f t="shared" si="7"/>
        <v>L5-</v>
      </c>
      <c r="B319" s="55" t="str">
        <f>+B63</f>
        <v/>
      </c>
      <c r="C319" s="194" t="str">
        <f>IFERROR(VLOOKUP(A319,'RNL - Lab 5'!$B$21:$Z$91,19,FALSE)," ")</f>
        <v/>
      </c>
      <c r="D319" s="187" t="str">
        <f>IFERROR(VLOOKUP(A319,'RNL - Lab 5'!$B$21:$Z$91,20,FALSE)," ")</f>
        <v/>
      </c>
      <c r="E319" s="187" t="str">
        <f>IFERROR(VLOOKUP(A319,'RNL - Lab 5'!$B$21:$Z$91,21,FALSE)," ")</f>
        <v/>
      </c>
      <c r="F319" s="187" t="str">
        <f>IFERROR(VLOOKUP(A319,'RNL - Lab 5'!$B$21:$Z$91,22,FALSE)," ")</f>
        <v/>
      </c>
      <c r="G319" s="187" t="str">
        <f>IFERROR(VLOOKUP(A319,'RNL - Lab 5'!$B$21:$Z$91,23,FALSE)," ")</f>
        <v/>
      </c>
      <c r="H319" s="187" t="str">
        <f>IFERROR(VLOOKUP(A319,'RNL - Lab 5'!$B$21:$Z$91,24,FALSE)," ")</f>
        <v/>
      </c>
      <c r="I319" s="187" t="str">
        <f>IFERROR(VLOOKUP(A319,'RNL - Lab 5'!$B$21:$Z$91,25,FALSE)," ")</f>
        <v/>
      </c>
    </row>
    <row r="320" spans="1:9" x14ac:dyDescent="0.25">
      <c r="A320" s="38" t="str">
        <f t="shared" si="7"/>
        <v>L5-</v>
      </c>
      <c r="B320" s="55" t="str">
        <f t="shared" si="8"/>
        <v/>
      </c>
      <c r="C320" s="194" t="str">
        <f>IFERROR(VLOOKUP(A320,'RNL - Lab 5'!$B$21:$Z$91,19,FALSE)," ")</f>
        <v/>
      </c>
      <c r="D320" s="187" t="str">
        <f>IFERROR(VLOOKUP(A320,'RNL - Lab 5'!$B$21:$Z$91,20,FALSE)," ")</f>
        <v/>
      </c>
      <c r="E320" s="187" t="str">
        <f>IFERROR(VLOOKUP(A320,'RNL - Lab 5'!$B$21:$Z$91,21,FALSE)," ")</f>
        <v/>
      </c>
      <c r="F320" s="187" t="str">
        <f>IFERROR(VLOOKUP(A320,'RNL - Lab 5'!$B$21:$Z$91,22,FALSE)," ")</f>
        <v/>
      </c>
      <c r="G320" s="187" t="str">
        <f>IFERROR(VLOOKUP(A320,'RNL - Lab 5'!$B$21:$Z$91,23,FALSE)," ")</f>
        <v/>
      </c>
      <c r="H320" s="187" t="str">
        <f>IFERROR(VLOOKUP(A320,'RNL - Lab 5'!$B$21:$Z$91,24,FALSE)," ")</f>
        <v/>
      </c>
      <c r="I320" s="187" t="str">
        <f>IFERROR(VLOOKUP(A320,'RNL - Lab 5'!$B$21:$Z$91,25,FALSE)," ")</f>
        <v/>
      </c>
    </row>
    <row r="321" spans="1:9" ht="30" x14ac:dyDescent="0.25">
      <c r="A321" s="38" t="str">
        <f t="shared" si="7"/>
        <v>L5-Indicadores y metas de la Iniciativa Mundial de Laboratorio (GLI)</v>
      </c>
      <c r="B321" s="55" t="str">
        <f t="shared" si="8"/>
        <v>Indicadores y metas de la Iniciativa Mundial de Laboratorio (GLI)</v>
      </c>
      <c r="C321" s="194" t="str">
        <f>IFERROR(VLOOKUP(A321,'RNL - Lab 5'!$B$21:$Z$91,19,FALSE)," ")</f>
        <v/>
      </c>
      <c r="D321" s="187" t="str">
        <f>IFERROR(VLOOKUP(A321,'RNL - Lab 5'!$B$21:$Z$91,20,FALSE)," ")</f>
        <v/>
      </c>
      <c r="E321" s="187" t="str">
        <f>IFERROR(VLOOKUP(A321,'RNL - Lab 5'!$B$21:$Z$91,21,FALSE)," ")</f>
        <v/>
      </c>
      <c r="F321" s="187" t="str">
        <f>IFERROR(VLOOKUP(A321,'RNL - Lab 5'!$B$21:$Z$91,22,FALSE)," ")</f>
        <v/>
      </c>
      <c r="G321" s="187" t="str">
        <f>IFERROR(VLOOKUP(A321,'RNL - Lab 5'!$B$21:$Z$91,23,FALSE)," ")</f>
        <v/>
      </c>
      <c r="H321" s="187" t="str">
        <f>IFERROR(VLOOKUP(A321,'RNL - Lab 5'!$B$21:$Z$91,24,FALSE)," ")</f>
        <v/>
      </c>
      <c r="I321" s="187" t="str">
        <f>IFERROR(VLOOKUP(A321,'RNL - Lab 5'!$B$21:$Z$91,25,FALSE)," ")</f>
        <v/>
      </c>
    </row>
    <row r="322" spans="1:9" ht="60" x14ac:dyDescent="0.25">
      <c r="A322" s="38" t="str">
        <f t="shared" si="7"/>
        <v>L5-Porcentaje de casos de tuberculosis nuevos y recaída notificados, evaluados con un diagnóstico rápido recomendado por la OMS como la prueba diagnóstica inicial.</v>
      </c>
      <c r="B322" s="55" t="str">
        <f t="shared" si="8"/>
        <v>Porcentaje de casos de tuberculosis nuevos y recaída notificados, evaluados con un diagnóstico rápido recomendado por la OMS como la prueba diagnóstica inicial.</v>
      </c>
      <c r="C322" s="194" t="str">
        <f>IFERROR(VLOOKUP(A322,'RNL - Lab 5'!$B$21:$Z$91,19,FALSE)," ")</f>
        <v/>
      </c>
      <c r="D322" s="187" t="str">
        <f>IFERROR(VLOOKUP(A322,'RNL - Lab 5'!$B$21:$Z$91,20,FALSE)," ")</f>
        <v/>
      </c>
      <c r="E322" s="187" t="str">
        <f>IFERROR(VLOOKUP(A322,'RNL - Lab 5'!$B$21:$Z$91,21,FALSE)," ")</f>
        <v/>
      </c>
      <c r="F322" s="187" t="str">
        <f>IFERROR(VLOOKUP(A322,'RNL - Lab 5'!$B$21:$Z$91,22,FALSE)," ")</f>
        <v/>
      </c>
      <c r="G322" s="187" t="str">
        <f>IFERROR(VLOOKUP(A322,'RNL - Lab 5'!$B$21:$Z$91,23,FALSE)," ")</f>
        <v/>
      </c>
      <c r="H322" s="187" t="str">
        <f>IFERROR(VLOOKUP(A322,'RNL - Lab 5'!$B$21:$Z$91,24,FALSE)," ")</f>
        <v/>
      </c>
      <c r="I322" s="187" t="str">
        <f>IFERROR(VLOOKUP(A322,'RNL - Lab 5'!$B$21:$Z$91,25,FALSE)," ")</f>
        <v/>
      </c>
    </row>
    <row r="323" spans="1:9" ht="45" x14ac:dyDescent="0.25">
      <c r="A323" s="38" t="str">
        <f t="shared" si="7"/>
        <v>L5-Porcentaje de casos de tuberculosis notificados como nuevos y recaídas con confirmación bacteriológica.</v>
      </c>
      <c r="B323" s="55" t="str">
        <f t="shared" si="8"/>
        <v>Porcentaje de casos de tuberculosis notificados como nuevos y recaídas con confirmación bacteriológica.</v>
      </c>
      <c r="C323" s="194" t="str">
        <f>IFERROR(VLOOKUP(A323,'RNL - Lab 5'!$B$21:$Z$91,19,FALSE)," ")</f>
        <v/>
      </c>
      <c r="D323" s="187" t="str">
        <f>IFERROR(VLOOKUP(A323,'RNL - Lab 5'!$B$21:$Z$91,20,FALSE)," ")</f>
        <v/>
      </c>
      <c r="E323" s="187" t="str">
        <f>IFERROR(VLOOKUP(A323,'RNL - Lab 5'!$B$21:$Z$91,21,FALSE)," ")</f>
        <v/>
      </c>
      <c r="F323" s="187" t="str">
        <f>IFERROR(VLOOKUP(A323,'RNL - Lab 5'!$B$21:$Z$91,22,FALSE)," ")</f>
        <v/>
      </c>
      <c r="G323" s="187" t="str">
        <f>IFERROR(VLOOKUP(A323,'RNL - Lab 5'!$B$21:$Z$91,23,FALSE)," ")</f>
        <v/>
      </c>
      <c r="H323" s="187" t="str">
        <f>IFERROR(VLOOKUP(A323,'RNL - Lab 5'!$B$21:$Z$91,24,FALSE)," ")</f>
        <v/>
      </c>
      <c r="I323" s="187" t="str">
        <f>IFERROR(VLOOKUP(A323,'RNL - Lab 5'!$B$21:$Z$91,25,FALSE)," ")</f>
        <v/>
      </c>
    </row>
    <row r="324" spans="1:9" ht="45" x14ac:dyDescent="0.25">
      <c r="A324" s="38" t="str">
        <f t="shared" si="7"/>
        <v>L5-Porcentaje de casos notificados de TB confirmados bacteriológicamente con resultados de PSD para la rifampicina.</v>
      </c>
      <c r="B324" s="55" t="str">
        <f t="shared" si="8"/>
        <v>Porcentaje de casos notificados de TB confirmados bacteriológicamente con resultados de PSD para la rifampicina.</v>
      </c>
      <c r="C324" s="194" t="str">
        <f>IFERROR(VLOOKUP(A324,'RNL - Lab 5'!$B$21:$Z$91,19,FALSE)," ")</f>
        <v/>
      </c>
      <c r="D324" s="187" t="str">
        <f>IFERROR(VLOOKUP(A324,'RNL - Lab 5'!$B$21:$Z$91,20,FALSE)," ")</f>
        <v/>
      </c>
      <c r="E324" s="187" t="str">
        <f>IFERROR(VLOOKUP(A324,'RNL - Lab 5'!$B$21:$Z$91,21,FALSE)," ")</f>
        <v/>
      </c>
      <c r="F324" s="187" t="str">
        <f>IFERROR(VLOOKUP(A324,'RNL - Lab 5'!$B$21:$Z$91,22,FALSE)," ")</f>
        <v/>
      </c>
      <c r="G324" s="187" t="str">
        <f>IFERROR(VLOOKUP(A324,'RNL - Lab 5'!$B$21:$Z$91,23,FALSE)," ")</f>
        <v/>
      </c>
      <c r="H324" s="187" t="str">
        <f>IFERROR(VLOOKUP(A324,'RNL - Lab 5'!$B$21:$Z$91,24,FALSE)," ")</f>
        <v/>
      </c>
      <c r="I324" s="187" t="str">
        <f>IFERROR(VLOOKUP(A324,'RNL - Lab 5'!$B$21:$Z$91,25,FALSE)," ")</f>
        <v/>
      </c>
    </row>
    <row r="325" spans="1:9" ht="60" x14ac:dyDescent="0.25">
      <c r="A325" s="38" t="str">
        <f t="shared" si="7"/>
        <v>L5-Porcentaje de casos notificados de TB resistente a rifampicina con resultados de PSD para fluoroquinolonas y otras drogas orales de segunda línea.</v>
      </c>
      <c r="B325" s="55" t="str">
        <f t="shared" si="8"/>
        <v>Porcentaje de casos notificados de TB resistente a rifampicina con resultados de PSD para fluoroquinolonas y otras drogas orales de segunda línea.</v>
      </c>
      <c r="C325" s="194" t="str">
        <f>IFERROR(VLOOKUP(A325,'RNL - Lab 5'!$B$21:$Z$91,19,FALSE)," ")</f>
        <v/>
      </c>
      <c r="D325" s="187" t="str">
        <f>IFERROR(VLOOKUP(A325,'RNL - Lab 5'!$B$21:$Z$91,20,FALSE)," ")</f>
        <v/>
      </c>
      <c r="E325" s="187" t="str">
        <f>IFERROR(VLOOKUP(A325,'RNL - Lab 5'!$B$21:$Z$91,21,FALSE)," ")</f>
        <v/>
      </c>
      <c r="F325" s="187" t="str">
        <f>IFERROR(VLOOKUP(A325,'RNL - Lab 5'!$B$21:$Z$91,22,FALSE)," ")</f>
        <v/>
      </c>
      <c r="G325" s="187" t="str">
        <f>IFERROR(VLOOKUP(A325,'RNL - Lab 5'!$B$21:$Z$91,23,FALSE)," ")</f>
        <v/>
      </c>
      <c r="H325" s="187" t="str">
        <f>IFERROR(VLOOKUP(A325,'RNL - Lab 5'!$B$21:$Z$91,24,FALSE)," ")</f>
        <v/>
      </c>
      <c r="I325" s="187" t="str">
        <f>IFERROR(VLOOKUP(A325,'RNL - Lab 5'!$B$21:$Z$91,25,FALSE)," ")</f>
        <v/>
      </c>
    </row>
    <row r="326" spans="1:9" x14ac:dyDescent="0.25">
      <c r="A326" s="38" t="str">
        <f>"L6-"&amp;B326</f>
        <v>L6-BACILOSCOPIA</v>
      </c>
      <c r="B326" s="55" t="str">
        <f>B6</f>
        <v>BACILOSCOPIA</v>
      </c>
      <c r="C326" s="194" t="str">
        <f>IFERROR(VLOOKUP(A326,'RNL - Lab 6'!$B$21:$Z$91,19,FALSE)," ")</f>
        <v xml:space="preserve"> </v>
      </c>
      <c r="D326" s="187" t="str">
        <f>IFERROR(VLOOKUP(A326,'RNL - Lab 6'!$B$21:$Z$91,20,FALSE)," ")</f>
        <v xml:space="preserve"> </v>
      </c>
      <c r="E326" s="187" t="str">
        <f>IFERROR(VLOOKUP(A326,'RNL - Lab 6'!$B$21:$Z$91,21,FALSE)," ")</f>
        <v xml:space="preserve"> </v>
      </c>
      <c r="F326" s="187" t="str">
        <f>IFERROR(VLOOKUP(A326,'RNL - Lab 6'!$B$21:$Z$91,22,FALSE)," ")</f>
        <v xml:space="preserve"> </v>
      </c>
      <c r="G326" s="187" t="str">
        <f>IFERROR(VLOOKUP(A326,'RNL - Lab 6'!$B$21:$Z$91,23,FALSE)," ")</f>
        <v xml:space="preserve"> </v>
      </c>
      <c r="H326" s="187" t="str">
        <f>IFERROR(VLOOKUP(A326,'RNL - Lab 6'!$B$21:$Z$91,24,FALSE)," ")</f>
        <v xml:space="preserve"> </v>
      </c>
      <c r="I326" s="187" t="str">
        <f>IFERROR(VLOOKUP(A326,'RNL - Lab 6'!$B$21:$Z$91,25,FALSE)," ")</f>
        <v xml:space="preserve"> </v>
      </c>
    </row>
    <row r="327" spans="1:9" x14ac:dyDescent="0.25">
      <c r="A327" s="38" t="str">
        <f t="shared" ref="A327:A389" si="9">"L6-"&amp;B327</f>
        <v>L6-Número de baciloscopias realizadas</v>
      </c>
      <c r="B327" s="55" t="str">
        <f t="shared" ref="B327:B389" si="10">B7</f>
        <v>Número de baciloscopias realizadas</v>
      </c>
      <c r="C327" s="194" t="str">
        <f>IFERROR(VLOOKUP(A327,'RNL - Lab 6'!$B$21:$Z$91,19,FALSE)," ")</f>
        <v/>
      </c>
      <c r="D327" s="187" t="str">
        <f>IFERROR(VLOOKUP(A327,'RNL - Lab 6'!$B$21:$Z$91,20,FALSE)," ")</f>
        <v/>
      </c>
      <c r="E327" s="187" t="str">
        <f>IFERROR(VLOOKUP(A327,'RNL - Lab 6'!$B$21:$Z$91,21,FALSE)," ")</f>
        <v/>
      </c>
      <c r="F327" s="187" t="str">
        <f>IFERROR(VLOOKUP(A327,'RNL - Lab 6'!$B$21:$Z$91,22,FALSE)," ")</f>
        <v/>
      </c>
      <c r="G327" s="187" t="str">
        <f>IFERROR(VLOOKUP(A327,'RNL - Lab 6'!$B$21:$Z$91,23,FALSE)," ")</f>
        <v/>
      </c>
      <c r="H327" s="187" t="str">
        <f>IFERROR(VLOOKUP(A327,'RNL - Lab 6'!$B$21:$Z$91,24,FALSE)," ")</f>
        <v/>
      </c>
      <c r="I327" s="187" t="str">
        <f>IFERROR(VLOOKUP(A327,'RNL - Lab 6'!$B$21:$Z$91,25,FALSE)," ")</f>
        <v/>
      </c>
    </row>
    <row r="328" spans="1:9" ht="30" x14ac:dyDescent="0.25">
      <c r="A328" s="38" t="str">
        <f t="shared" si="9"/>
        <v>L6-Porcentaje de baciloscopias de diagnóstico positivas</v>
      </c>
      <c r="B328" s="55" t="str">
        <f t="shared" si="10"/>
        <v>Porcentaje de baciloscopias de diagnóstico positivas</v>
      </c>
      <c r="C328" s="194" t="str">
        <f>IFERROR(VLOOKUP(A328,'RNL - Lab 6'!$B$21:$Z$91,19,FALSE)," ")</f>
        <v/>
      </c>
      <c r="D328" s="187" t="str">
        <f>IFERROR(VLOOKUP(A328,'RNL - Lab 6'!$B$21:$Z$91,20,FALSE)," ")</f>
        <v/>
      </c>
      <c r="E328" s="187" t="str">
        <f>IFERROR(VLOOKUP(A328,'RNL - Lab 6'!$B$21:$Z$91,21,FALSE)," ")</f>
        <v/>
      </c>
      <c r="F328" s="187" t="str">
        <f>IFERROR(VLOOKUP(A328,'RNL - Lab 6'!$B$21:$Z$91,22,FALSE)," ")</f>
        <v/>
      </c>
      <c r="G328" s="187" t="str">
        <f>IFERROR(VLOOKUP(A328,'RNL - Lab 6'!$B$21:$Z$91,23,FALSE)," ")</f>
        <v/>
      </c>
      <c r="H328" s="187" t="str">
        <f>IFERROR(VLOOKUP(A328,'RNL - Lab 6'!$B$21:$Z$91,24,FALSE)," ")</f>
        <v/>
      </c>
      <c r="I328" s="187" t="str">
        <f>IFERROR(VLOOKUP(A328,'RNL - Lab 6'!$B$21:$Z$91,25,FALSE)," ")</f>
        <v/>
      </c>
    </row>
    <row r="329" spans="1:9" ht="45" x14ac:dyDescent="0.25">
      <c r="A329" s="38" t="str">
        <f t="shared" si="9"/>
        <v xml:space="preserve">L6-Porcentaje de baciloscopias de control de tratamiento positiva
</v>
      </c>
      <c r="B329" s="55" t="str">
        <f t="shared" si="10"/>
        <v xml:space="preserve">Porcentaje de baciloscopias de control de tratamiento positiva
</v>
      </c>
      <c r="C329" s="194" t="str">
        <f>IFERROR(VLOOKUP(A329,'RNL - Lab 6'!$B$21:$Z$91,19,FALSE)," ")</f>
        <v/>
      </c>
      <c r="D329" s="187" t="str">
        <f>IFERROR(VLOOKUP(A329,'RNL - Lab 6'!$B$21:$Z$91,20,FALSE)," ")</f>
        <v/>
      </c>
      <c r="E329" s="187" t="str">
        <f>IFERROR(VLOOKUP(A329,'RNL - Lab 6'!$B$21:$Z$91,21,FALSE)," ")</f>
        <v/>
      </c>
      <c r="F329" s="187" t="str">
        <f>IFERROR(VLOOKUP(A329,'RNL - Lab 6'!$B$21:$Z$91,22,FALSE)," ")</f>
        <v/>
      </c>
      <c r="G329" s="187" t="str">
        <f>IFERROR(VLOOKUP(A329,'RNL - Lab 6'!$B$21:$Z$91,23,FALSE)," ")</f>
        <v/>
      </c>
      <c r="H329" s="187" t="str">
        <f>IFERROR(VLOOKUP(A329,'RNL - Lab 6'!$B$21:$Z$91,24,FALSE)," ")</f>
        <v/>
      </c>
      <c r="I329" s="187" t="str">
        <f>IFERROR(VLOOKUP(A329,'RNL - Lab 6'!$B$21:$Z$91,25,FALSE)," ")</f>
        <v/>
      </c>
    </row>
    <row r="330" spans="1:9" ht="45" x14ac:dyDescent="0.25">
      <c r="A330" s="38" t="str">
        <f t="shared" si="9"/>
        <v xml:space="preserve">L6-Porcentaje de casos presuntivos examinados con baciloscopia
</v>
      </c>
      <c r="B330" s="55" t="str">
        <f t="shared" si="10"/>
        <v xml:space="preserve">Porcentaje de casos presuntivos examinados con baciloscopia
</v>
      </c>
      <c r="C330" s="194" t="str">
        <f>IFERROR(VLOOKUP(A330,'RNL - Lab 6'!$B$21:$Z$91,19,FALSE)," ")</f>
        <v/>
      </c>
      <c r="D330" s="187" t="str">
        <f>IFERROR(VLOOKUP(A330,'RNL - Lab 6'!$B$21:$Z$91,20,FALSE)," ")</f>
        <v/>
      </c>
      <c r="E330" s="187" t="str">
        <f>IFERROR(VLOOKUP(A330,'RNL - Lab 6'!$B$21:$Z$91,21,FALSE)," ")</f>
        <v/>
      </c>
      <c r="F330" s="187" t="str">
        <f>IFERROR(VLOOKUP(A330,'RNL - Lab 6'!$B$21:$Z$91,22,FALSE)," ")</f>
        <v/>
      </c>
      <c r="G330" s="187" t="str">
        <f>IFERROR(VLOOKUP(A330,'RNL - Lab 6'!$B$21:$Z$91,23,FALSE)," ")</f>
        <v/>
      </c>
      <c r="H330" s="187" t="str">
        <f>IFERROR(VLOOKUP(A330,'RNL - Lab 6'!$B$21:$Z$91,24,FALSE)," ")</f>
        <v/>
      </c>
      <c r="I330" s="187" t="str">
        <f>IFERROR(VLOOKUP(A330,'RNL - Lab 6'!$B$21:$Z$91,25,FALSE)," ")</f>
        <v/>
      </c>
    </row>
    <row r="331" spans="1:9" ht="45" x14ac:dyDescent="0.25">
      <c r="A331" s="38" t="str">
        <f t="shared" si="9"/>
        <v xml:space="preserve">L6-Porcentaje de casos diagnosticados por baciloscopia entre los casos presuntivos
</v>
      </c>
      <c r="B331" s="55" t="str">
        <f t="shared" si="10"/>
        <v xml:space="preserve">Porcentaje de casos diagnosticados por baciloscopia entre los casos presuntivos
</v>
      </c>
      <c r="C331" s="194" t="str">
        <f>IFERROR(VLOOKUP(A331,'RNL - Lab 6'!$B$21:$Z$91,19,FALSE)," ")</f>
        <v/>
      </c>
      <c r="D331" s="187" t="str">
        <f>IFERROR(VLOOKUP(A331,'RNL - Lab 6'!$B$21:$Z$91,20,FALSE)," ")</f>
        <v/>
      </c>
      <c r="E331" s="187" t="str">
        <f>IFERROR(VLOOKUP(A331,'RNL - Lab 6'!$B$21:$Z$91,21,FALSE)," ")</f>
        <v/>
      </c>
      <c r="F331" s="187" t="str">
        <f>IFERROR(VLOOKUP(A331,'RNL - Lab 6'!$B$21:$Z$91,22,FALSE)," ")</f>
        <v/>
      </c>
      <c r="G331" s="187" t="str">
        <f>IFERROR(VLOOKUP(A331,'RNL - Lab 6'!$B$21:$Z$91,23,FALSE)," ")</f>
        <v/>
      </c>
      <c r="H331" s="187" t="str">
        <f>IFERROR(VLOOKUP(A331,'RNL - Lab 6'!$B$21:$Z$91,24,FALSE)," ")</f>
        <v/>
      </c>
      <c r="I331" s="187" t="str">
        <f>IFERROR(VLOOKUP(A331,'RNL - Lab 6'!$B$21:$Z$91,25,FALSE)," ")</f>
        <v/>
      </c>
    </row>
    <row r="332" spans="1:9" ht="30" x14ac:dyDescent="0.25">
      <c r="A332" s="38" t="str">
        <f t="shared" si="9"/>
        <v>L6-Proporción de muestras deficientes entre las baciloscopias de diagnóstico</v>
      </c>
      <c r="B332" s="55" t="str">
        <f t="shared" si="10"/>
        <v>Proporción de muestras deficientes entre las baciloscopias de diagnóstico</v>
      </c>
      <c r="C332" s="194" t="str">
        <f>IFERROR(VLOOKUP(A332,'RNL - Lab 6'!$B$21:$Z$91,19,FALSE)," ")</f>
        <v/>
      </c>
      <c r="D332" s="187" t="str">
        <f>IFERROR(VLOOKUP(A332,'RNL - Lab 6'!$B$21:$Z$91,20,FALSE)," ")</f>
        <v/>
      </c>
      <c r="E332" s="187" t="str">
        <f>IFERROR(VLOOKUP(A332,'RNL - Lab 6'!$B$21:$Z$91,21,FALSE)," ")</f>
        <v/>
      </c>
      <c r="F332" s="187" t="str">
        <f>IFERROR(VLOOKUP(A332,'RNL - Lab 6'!$B$21:$Z$91,22,FALSE)," ")</f>
        <v/>
      </c>
      <c r="G332" s="187" t="str">
        <f>IFERROR(VLOOKUP(A332,'RNL - Lab 6'!$B$21:$Z$91,23,FALSE)," ")</f>
        <v/>
      </c>
      <c r="H332" s="187" t="str">
        <f>IFERROR(VLOOKUP(A332,'RNL - Lab 6'!$B$21:$Z$91,24,FALSE)," ")</f>
        <v/>
      </c>
      <c r="I332" s="187" t="str">
        <f>IFERROR(VLOOKUP(A332,'RNL - Lab 6'!$B$21:$Z$91,25,FALSE)," ")</f>
        <v/>
      </c>
    </row>
    <row r="333" spans="1:9" x14ac:dyDescent="0.25">
      <c r="A333" s="38" t="str">
        <f t="shared" si="9"/>
        <v>L6-Carga de trabajo</v>
      </c>
      <c r="B333" s="55" t="str">
        <f t="shared" si="10"/>
        <v>Carga de trabajo</v>
      </c>
      <c r="C333" s="194" t="str">
        <f>IFERROR(VLOOKUP(A333,'RNL - Lab 6'!$B$21:$Z$91,19,FALSE)," ")</f>
        <v/>
      </c>
      <c r="D333" s="187" t="str">
        <f>IFERROR(VLOOKUP(A333,'RNL - Lab 6'!$B$21:$Z$91,20,FALSE)," ")</f>
        <v/>
      </c>
      <c r="E333" s="187" t="str">
        <f>IFERROR(VLOOKUP(A333,'RNL - Lab 6'!$B$21:$Z$91,21,FALSE)," ")</f>
        <v/>
      </c>
      <c r="F333" s="187" t="str">
        <f>IFERROR(VLOOKUP(A333,'RNL - Lab 6'!$B$21:$Z$91,22,FALSE)," ")</f>
        <v/>
      </c>
      <c r="G333" s="187" t="str">
        <f>IFERROR(VLOOKUP(A333,'RNL - Lab 6'!$B$21:$Z$91,23,FALSE)," ")</f>
        <v/>
      </c>
      <c r="H333" s="187" t="str">
        <f>IFERROR(VLOOKUP(A333,'RNL - Lab 6'!$B$21:$Z$91,24,FALSE)," ")</f>
        <v/>
      </c>
      <c r="I333" s="187" t="str">
        <f>IFERROR(VLOOKUP(A333,'RNL - Lab 6'!$B$21:$Z$91,25,FALSE)," ")</f>
        <v/>
      </c>
    </row>
    <row r="334" spans="1:9" ht="45" x14ac:dyDescent="0.25">
      <c r="A334" s="38" t="str">
        <f t="shared" si="9"/>
        <v>L6-Porcentaje de baciloscopias de diagnóstico positivas de bajo grado (positiva de + y BAAR contables)</v>
      </c>
      <c r="B334" s="55" t="str">
        <f t="shared" si="10"/>
        <v>Porcentaje de baciloscopias de diagnóstico positivas de bajo grado (positiva de + y BAAR contables)</v>
      </c>
      <c r="C334" s="194" t="str">
        <f>IFERROR(VLOOKUP(A334,'RNL - Lab 6'!$B$21:$Z$91,19,FALSE)," ")</f>
        <v/>
      </c>
      <c r="D334" s="187" t="str">
        <f>IFERROR(VLOOKUP(A334,'RNL - Lab 6'!$B$21:$Z$91,20,FALSE)," ")</f>
        <v/>
      </c>
      <c r="E334" s="187" t="str">
        <f>IFERROR(VLOOKUP(A334,'RNL - Lab 6'!$B$21:$Z$91,21,FALSE)," ")</f>
        <v/>
      </c>
      <c r="F334" s="187" t="str">
        <f>IFERROR(VLOOKUP(A334,'RNL - Lab 6'!$B$21:$Z$91,22,FALSE)," ")</f>
        <v/>
      </c>
      <c r="G334" s="187" t="str">
        <f>IFERROR(VLOOKUP(A334,'RNL - Lab 6'!$B$21:$Z$91,23,FALSE)," ")</f>
        <v/>
      </c>
      <c r="H334" s="187" t="str">
        <f>IFERROR(VLOOKUP(A334,'RNL - Lab 6'!$B$21:$Z$91,24,FALSE)," ")</f>
        <v/>
      </c>
      <c r="I334" s="187" t="str">
        <f>IFERROR(VLOOKUP(A334,'RNL - Lab 6'!$B$21:$Z$91,25,FALSE)," ")</f>
        <v/>
      </c>
    </row>
    <row r="335" spans="1:9" ht="30" x14ac:dyDescent="0.25">
      <c r="A335" s="38" t="str">
        <f t="shared" si="9"/>
        <v>L6-Tiempo de respuesta del laboratorio en el informe del resultado de la baciloscopia</v>
      </c>
      <c r="B335" s="55" t="str">
        <f t="shared" si="10"/>
        <v>Tiempo de respuesta del laboratorio en el informe del resultado de la baciloscopia</v>
      </c>
      <c r="C335" s="194" t="str">
        <f>IFERROR(VLOOKUP(A335,'RNL - Lab 6'!$B$21:$Z$91,19,FALSE)," ")</f>
        <v/>
      </c>
      <c r="D335" s="187" t="str">
        <f>IFERROR(VLOOKUP(A335,'RNL - Lab 6'!$B$21:$Z$91,20,FALSE)," ")</f>
        <v/>
      </c>
      <c r="E335" s="187" t="str">
        <f>IFERROR(VLOOKUP(A335,'RNL - Lab 6'!$B$21:$Z$91,21,FALSE)," ")</f>
        <v/>
      </c>
      <c r="F335" s="187" t="str">
        <f>IFERROR(VLOOKUP(A335,'RNL - Lab 6'!$B$21:$Z$91,22,FALSE)," ")</f>
        <v/>
      </c>
      <c r="G335" s="187" t="str">
        <f>IFERROR(VLOOKUP(A335,'RNL - Lab 6'!$B$21:$Z$91,23,FALSE)," ")</f>
        <v/>
      </c>
      <c r="H335" s="187" t="str">
        <f>IFERROR(VLOOKUP(A335,'RNL - Lab 6'!$B$21:$Z$91,24,FALSE)," ")</f>
        <v/>
      </c>
      <c r="I335" s="187" t="str">
        <f>IFERROR(VLOOKUP(A335,'RNL - Lab 6'!$B$21:$Z$91,25,FALSE)," ")</f>
        <v/>
      </c>
    </row>
    <row r="336" spans="1:9" x14ac:dyDescent="0.25">
      <c r="A336" s="38" t="str">
        <f t="shared" si="9"/>
        <v>L6-</v>
      </c>
      <c r="B336" s="55" t="str">
        <f t="shared" si="10"/>
        <v/>
      </c>
      <c r="C336" s="194" t="str">
        <f>IFERROR(VLOOKUP(A336,'RNL - Lab 6'!$B$21:$Z$91,19,FALSE)," ")</f>
        <v/>
      </c>
      <c r="D336" s="187" t="str">
        <f>IFERROR(VLOOKUP(A336,'RNL - Lab 6'!$B$21:$Z$91,20,FALSE)," ")</f>
        <v/>
      </c>
      <c r="E336" s="187" t="str">
        <f>IFERROR(VLOOKUP(A336,'RNL - Lab 6'!$B$21:$Z$91,21,FALSE)," ")</f>
        <v/>
      </c>
      <c r="F336" s="187" t="str">
        <f>IFERROR(VLOOKUP(A336,'RNL - Lab 6'!$B$21:$Z$91,22,FALSE)," ")</f>
        <v/>
      </c>
      <c r="G336" s="187" t="str">
        <f>IFERROR(VLOOKUP(A336,'RNL - Lab 6'!$B$21:$Z$91,23,FALSE)," ")</f>
        <v/>
      </c>
      <c r="H336" s="187" t="str">
        <f>IFERROR(VLOOKUP(A336,'RNL - Lab 6'!$B$21:$Z$91,24,FALSE)," ")</f>
        <v/>
      </c>
      <c r="I336" s="187" t="str">
        <f>IFERROR(VLOOKUP(A336,'RNL - Lab 6'!$B$21:$Z$91,25,FALSE)," ")</f>
        <v/>
      </c>
    </row>
    <row r="337" spans="1:9" x14ac:dyDescent="0.25">
      <c r="A337" s="38" t="str">
        <f t="shared" si="9"/>
        <v>L6-</v>
      </c>
      <c r="B337" s="55" t="str">
        <f t="shared" si="10"/>
        <v/>
      </c>
      <c r="C337" s="194" t="str">
        <f>IFERROR(VLOOKUP(A337,'RNL - Lab 6'!$B$21:$Z$91,19,FALSE)," ")</f>
        <v/>
      </c>
      <c r="D337" s="187" t="str">
        <f>IFERROR(VLOOKUP(A337,'RNL - Lab 6'!$B$21:$Z$91,20,FALSE)," ")</f>
        <v/>
      </c>
      <c r="E337" s="187" t="str">
        <f>IFERROR(VLOOKUP(A337,'RNL - Lab 6'!$B$21:$Z$91,21,FALSE)," ")</f>
        <v/>
      </c>
      <c r="F337" s="187" t="str">
        <f>IFERROR(VLOOKUP(A337,'RNL - Lab 6'!$B$21:$Z$91,22,FALSE)," ")</f>
        <v/>
      </c>
      <c r="G337" s="187" t="str">
        <f>IFERROR(VLOOKUP(A337,'RNL - Lab 6'!$B$21:$Z$91,23,FALSE)," ")</f>
        <v/>
      </c>
      <c r="H337" s="187" t="str">
        <f>IFERROR(VLOOKUP(A337,'RNL - Lab 6'!$B$21:$Z$91,24,FALSE)," ")</f>
        <v/>
      </c>
      <c r="I337" s="187" t="str">
        <f>IFERROR(VLOOKUP(A337,'RNL - Lab 6'!$B$21:$Z$91,25,FALSE)," ")</f>
        <v/>
      </c>
    </row>
    <row r="338" spans="1:9" x14ac:dyDescent="0.25">
      <c r="A338" s="38" t="str">
        <f t="shared" si="9"/>
        <v>L6-</v>
      </c>
      <c r="B338" s="55" t="str">
        <f t="shared" si="10"/>
        <v/>
      </c>
      <c r="C338" s="194" t="str">
        <f>IFERROR(VLOOKUP(A338,'RNL - Lab 6'!$B$21:$Z$91,19,FALSE)," ")</f>
        <v/>
      </c>
      <c r="D338" s="187" t="str">
        <f>IFERROR(VLOOKUP(A338,'RNL - Lab 6'!$B$21:$Z$91,20,FALSE)," ")</f>
        <v/>
      </c>
      <c r="E338" s="187" t="str">
        <f>IFERROR(VLOOKUP(A338,'RNL - Lab 6'!$B$21:$Z$91,21,FALSE)," ")</f>
        <v/>
      </c>
      <c r="F338" s="187" t="str">
        <f>IFERROR(VLOOKUP(A338,'RNL - Lab 6'!$B$21:$Z$91,22,FALSE)," ")</f>
        <v/>
      </c>
      <c r="G338" s="187" t="str">
        <f>IFERROR(VLOOKUP(A338,'RNL - Lab 6'!$B$21:$Z$91,23,FALSE)," ")</f>
        <v/>
      </c>
      <c r="H338" s="187" t="str">
        <f>IFERROR(VLOOKUP(A338,'RNL - Lab 6'!$B$21:$Z$91,24,FALSE)," ")</f>
        <v/>
      </c>
      <c r="I338" s="187" t="str">
        <f>IFERROR(VLOOKUP(A338,'RNL - Lab 6'!$B$21:$Z$91,25,FALSE)," ")</f>
        <v/>
      </c>
    </row>
    <row r="339" spans="1:9" x14ac:dyDescent="0.25">
      <c r="A339" s="38" t="str">
        <f t="shared" si="9"/>
        <v>L6-</v>
      </c>
      <c r="B339" s="55" t="str">
        <f t="shared" si="10"/>
        <v/>
      </c>
      <c r="C339" s="194" t="str">
        <f>IFERROR(VLOOKUP(A339,'RNL - Lab 6'!$B$21:$Z$91,19,FALSE)," ")</f>
        <v/>
      </c>
      <c r="D339" s="187" t="str">
        <f>IFERROR(VLOOKUP(A339,'RNL - Lab 6'!$B$21:$Z$91,20,FALSE)," ")</f>
        <v/>
      </c>
      <c r="E339" s="187" t="str">
        <f>IFERROR(VLOOKUP(A339,'RNL - Lab 6'!$B$21:$Z$91,21,FALSE)," ")</f>
        <v/>
      </c>
      <c r="F339" s="187" t="str">
        <f>IFERROR(VLOOKUP(A339,'RNL - Lab 6'!$B$21:$Z$91,22,FALSE)," ")</f>
        <v/>
      </c>
      <c r="G339" s="187" t="str">
        <f>IFERROR(VLOOKUP(A339,'RNL - Lab 6'!$B$21:$Z$91,23,FALSE)," ")</f>
        <v/>
      </c>
      <c r="H339" s="187" t="str">
        <f>IFERROR(VLOOKUP(A339,'RNL - Lab 6'!$B$21:$Z$91,24,FALSE)," ")</f>
        <v/>
      </c>
      <c r="I339" s="187" t="str">
        <f>IFERROR(VLOOKUP(A339,'RNL - Lab 6'!$B$21:$Z$91,25,FALSE)," ")</f>
        <v/>
      </c>
    </row>
    <row r="340" spans="1:9" ht="30" x14ac:dyDescent="0.25">
      <c r="A340" s="38" t="str">
        <f t="shared" si="9"/>
        <v>L6-PRUEBAS MOLECULARES 
(GeneXpert y LPA)</v>
      </c>
      <c r="B340" s="55" t="str">
        <f t="shared" si="10"/>
        <v>PRUEBAS MOLECULARES 
(GeneXpert y LPA)</v>
      </c>
      <c r="C340" s="194" t="str">
        <f>IFERROR(VLOOKUP(A340,'RNL - Lab 6'!$B$21:$Z$91,19,FALSE)," ")</f>
        <v/>
      </c>
      <c r="D340" s="187" t="str">
        <f>IFERROR(VLOOKUP(A340,'RNL - Lab 6'!$B$21:$Z$91,20,FALSE)," ")</f>
        <v/>
      </c>
      <c r="E340" s="187" t="str">
        <f>IFERROR(VLOOKUP(A340,'RNL - Lab 6'!$B$21:$Z$91,21,FALSE)," ")</f>
        <v/>
      </c>
      <c r="F340" s="187" t="str">
        <f>IFERROR(VLOOKUP(A340,'RNL - Lab 6'!$B$21:$Z$91,22,FALSE)," ")</f>
        <v/>
      </c>
      <c r="G340" s="187" t="str">
        <f>IFERROR(VLOOKUP(A340,'RNL - Lab 6'!$B$21:$Z$91,23,FALSE)," ")</f>
        <v/>
      </c>
      <c r="H340" s="187" t="str">
        <f>IFERROR(VLOOKUP(A340,'RNL - Lab 6'!$B$21:$Z$91,24,FALSE)," ")</f>
        <v/>
      </c>
      <c r="I340" s="187" t="str">
        <f>IFERROR(VLOOKUP(A340,'RNL - Lab 6'!$B$21:$Z$91,25,FALSE)," ")</f>
        <v/>
      </c>
    </row>
    <row r="341" spans="1:9" x14ac:dyDescent="0.25">
      <c r="A341" s="38" t="str">
        <f t="shared" si="9"/>
        <v>L6-Número de pruebas rápidas realizadas</v>
      </c>
      <c r="B341" s="55" t="str">
        <f t="shared" si="10"/>
        <v>Número de pruebas rápidas realizadas</v>
      </c>
      <c r="C341" s="194" t="str">
        <f>IFERROR(VLOOKUP(A341,'RNL - Lab 6'!$B$21:$Z$91,19,FALSE)," ")</f>
        <v/>
      </c>
      <c r="D341" s="187" t="str">
        <f>IFERROR(VLOOKUP(A341,'RNL - Lab 6'!$B$21:$Z$91,20,FALSE)," ")</f>
        <v/>
      </c>
      <c r="E341" s="187" t="str">
        <f>IFERROR(VLOOKUP(A341,'RNL - Lab 6'!$B$21:$Z$91,21,FALSE)," ")</f>
        <v/>
      </c>
      <c r="F341" s="187" t="str">
        <f>IFERROR(VLOOKUP(A341,'RNL - Lab 6'!$B$21:$Z$91,22,FALSE)," ")</f>
        <v/>
      </c>
      <c r="G341" s="187" t="str">
        <f>IFERROR(VLOOKUP(A341,'RNL - Lab 6'!$B$21:$Z$91,23,FALSE)," ")</f>
        <v/>
      </c>
      <c r="H341" s="187" t="str">
        <f>IFERROR(VLOOKUP(A341,'RNL - Lab 6'!$B$21:$Z$91,24,FALSE)," ")</f>
        <v/>
      </c>
      <c r="I341" s="187" t="str">
        <f>IFERROR(VLOOKUP(A341,'RNL - Lab 6'!$B$21:$Z$91,25,FALSE)," ")</f>
        <v/>
      </c>
    </row>
    <row r="342" spans="1:9" ht="30" x14ac:dyDescent="0.25">
      <c r="A342" s="38" t="str">
        <f t="shared" si="9"/>
        <v>L6-Proporción de M. tuberculosis detectado sensible a fármacos R, H o HyR</v>
      </c>
      <c r="B342" s="55" t="str">
        <f t="shared" si="10"/>
        <v>Proporción de M. tuberculosis detectado sensible a fármacos R, H o HyR</v>
      </c>
      <c r="C342" s="194" t="str">
        <f>IFERROR(VLOOKUP(A342,'RNL - Lab 6'!$B$21:$Z$91,19,FALSE)," ")</f>
        <v/>
      </c>
      <c r="D342" s="187" t="str">
        <f>IFERROR(VLOOKUP(A342,'RNL - Lab 6'!$B$21:$Z$91,20,FALSE)," ")</f>
        <v/>
      </c>
      <c r="E342" s="187" t="str">
        <f>IFERROR(VLOOKUP(A342,'RNL - Lab 6'!$B$21:$Z$91,21,FALSE)," ")</f>
        <v/>
      </c>
      <c r="F342" s="187" t="str">
        <f>IFERROR(VLOOKUP(A342,'RNL - Lab 6'!$B$21:$Z$91,22,FALSE)," ")</f>
        <v/>
      </c>
      <c r="G342" s="187" t="str">
        <f>IFERROR(VLOOKUP(A342,'RNL - Lab 6'!$B$21:$Z$91,23,FALSE)," ")</f>
        <v/>
      </c>
      <c r="H342" s="187" t="str">
        <f>IFERROR(VLOOKUP(A342,'RNL - Lab 6'!$B$21:$Z$91,24,FALSE)," ")</f>
        <v/>
      </c>
      <c r="I342" s="187" t="str">
        <f>IFERROR(VLOOKUP(A342,'RNL - Lab 6'!$B$21:$Z$91,25,FALSE)," ")</f>
        <v/>
      </c>
    </row>
    <row r="343" spans="1:9" ht="30" x14ac:dyDescent="0.25">
      <c r="A343" s="38" t="str">
        <f t="shared" si="9"/>
        <v>L6-Proporción de M. tuberculosis detectado resistente a R</v>
      </c>
      <c r="B343" s="55" t="str">
        <f t="shared" si="10"/>
        <v>Proporción de M. tuberculosis detectado resistente a R</v>
      </c>
      <c r="C343" s="194" t="str">
        <f>IFERROR(VLOOKUP(A343,'RNL - Lab 6'!$B$21:$Z$91,19,FALSE)," ")</f>
        <v/>
      </c>
      <c r="D343" s="187" t="str">
        <f>IFERROR(VLOOKUP(A343,'RNL - Lab 6'!$B$21:$Z$91,20,FALSE)," ")</f>
        <v/>
      </c>
      <c r="E343" s="187" t="str">
        <f>IFERROR(VLOOKUP(A343,'RNL - Lab 6'!$B$21:$Z$91,21,FALSE)," ")</f>
        <v/>
      </c>
      <c r="F343" s="187" t="str">
        <f>IFERROR(VLOOKUP(A343,'RNL - Lab 6'!$B$21:$Z$91,22,FALSE)," ")</f>
        <v/>
      </c>
      <c r="G343" s="187" t="str">
        <f>IFERROR(VLOOKUP(A343,'RNL - Lab 6'!$B$21:$Z$91,23,FALSE)," ")</f>
        <v/>
      </c>
      <c r="H343" s="187" t="str">
        <f>IFERROR(VLOOKUP(A343,'RNL - Lab 6'!$B$21:$Z$91,24,FALSE)," ")</f>
        <v/>
      </c>
      <c r="I343" s="187" t="str">
        <f>IFERROR(VLOOKUP(A343,'RNL - Lab 6'!$B$21:$Z$91,25,FALSE)," ")</f>
        <v/>
      </c>
    </row>
    <row r="344" spans="1:9" ht="30" x14ac:dyDescent="0.25">
      <c r="A344" s="38" t="str">
        <f t="shared" si="9"/>
        <v>L6-Proporción de M. tuberculosis detectado resistente a H</v>
      </c>
      <c r="B344" s="55" t="str">
        <f t="shared" si="10"/>
        <v>Proporción de M. tuberculosis detectado resistente a H</v>
      </c>
      <c r="C344" s="194" t="str">
        <f>IFERROR(VLOOKUP(A344,'RNL - Lab 6'!$B$21:$Z$91,19,FALSE)," ")</f>
        <v/>
      </c>
      <c r="D344" s="187" t="str">
        <f>IFERROR(VLOOKUP(A344,'RNL - Lab 6'!$B$21:$Z$91,20,FALSE)," ")</f>
        <v/>
      </c>
      <c r="E344" s="187" t="str">
        <f>IFERROR(VLOOKUP(A344,'RNL - Lab 6'!$B$21:$Z$91,21,FALSE)," ")</f>
        <v/>
      </c>
      <c r="F344" s="187" t="str">
        <f>IFERROR(VLOOKUP(A344,'RNL - Lab 6'!$B$21:$Z$91,22,FALSE)," ")</f>
        <v/>
      </c>
      <c r="G344" s="187" t="str">
        <f>IFERROR(VLOOKUP(A344,'RNL - Lab 6'!$B$21:$Z$91,23,FALSE)," ")</f>
        <v/>
      </c>
      <c r="H344" s="187" t="str">
        <f>IFERROR(VLOOKUP(A344,'RNL - Lab 6'!$B$21:$Z$91,24,FALSE)," ")</f>
        <v/>
      </c>
      <c r="I344" s="187" t="str">
        <f>IFERROR(VLOOKUP(A344,'RNL - Lab 6'!$B$21:$Z$91,25,FALSE)," ")</f>
        <v/>
      </c>
    </row>
    <row r="345" spans="1:9" ht="45" x14ac:dyDescent="0.25">
      <c r="A345" s="38" t="str">
        <f t="shared" si="9"/>
        <v xml:space="preserve">L6-Proporción de M. tuberculosis detectado resistente a HyR
</v>
      </c>
      <c r="B345" s="55" t="str">
        <f t="shared" si="10"/>
        <v xml:space="preserve">Proporción de M. tuberculosis detectado resistente a HyR
</v>
      </c>
      <c r="C345" s="194" t="str">
        <f>IFERROR(VLOOKUP(A345,'RNL - Lab 6'!$B$21:$Z$91,19,FALSE)," ")</f>
        <v/>
      </c>
      <c r="D345" s="187" t="str">
        <f>IFERROR(VLOOKUP(A345,'RNL - Lab 6'!$B$21:$Z$91,20,FALSE)," ")</f>
        <v/>
      </c>
      <c r="E345" s="187" t="str">
        <f>IFERROR(VLOOKUP(A345,'RNL - Lab 6'!$B$21:$Z$91,21,FALSE)," ")</f>
        <v/>
      </c>
      <c r="F345" s="187" t="str">
        <f>IFERROR(VLOOKUP(A345,'RNL - Lab 6'!$B$21:$Z$91,22,FALSE)," ")</f>
        <v/>
      </c>
      <c r="G345" s="187" t="str">
        <f>IFERROR(VLOOKUP(A345,'RNL - Lab 6'!$B$21:$Z$91,23,FALSE)," ")</f>
        <v/>
      </c>
      <c r="H345" s="187" t="str">
        <f>IFERROR(VLOOKUP(A345,'RNL - Lab 6'!$B$21:$Z$91,24,FALSE)," ")</f>
        <v/>
      </c>
      <c r="I345" s="187" t="str">
        <f>IFERROR(VLOOKUP(A345,'RNL - Lab 6'!$B$21:$Z$91,25,FALSE)," ")</f>
        <v/>
      </c>
    </row>
    <row r="346" spans="1:9" ht="45" x14ac:dyDescent="0.25">
      <c r="A346" s="38" t="str">
        <f t="shared" si="9"/>
        <v xml:space="preserve">L6-Proporción de M. tuberculosis detectado con resistencia a fármacos indeterminada
</v>
      </c>
      <c r="B346" s="55" t="str">
        <f t="shared" si="10"/>
        <v xml:space="preserve">Proporción de M. tuberculosis detectado con resistencia a fármacos indeterminada
</v>
      </c>
      <c r="C346" s="194" t="str">
        <f>IFERROR(VLOOKUP(A346,'RNL - Lab 6'!$B$21:$Z$91,19,FALSE)," ")</f>
        <v/>
      </c>
      <c r="D346" s="187" t="str">
        <f>IFERROR(VLOOKUP(A346,'RNL - Lab 6'!$B$21:$Z$91,20,FALSE)," ")</f>
        <v/>
      </c>
      <c r="E346" s="187" t="str">
        <f>IFERROR(VLOOKUP(A346,'RNL - Lab 6'!$B$21:$Z$91,21,FALSE)," ")</f>
        <v/>
      </c>
      <c r="F346" s="187" t="str">
        <f>IFERROR(VLOOKUP(A346,'RNL - Lab 6'!$B$21:$Z$91,22,FALSE)," ")</f>
        <v/>
      </c>
      <c r="G346" s="187" t="str">
        <f>IFERROR(VLOOKUP(A346,'RNL - Lab 6'!$B$21:$Z$91,23,FALSE)," ")</f>
        <v/>
      </c>
      <c r="H346" s="187" t="str">
        <f>IFERROR(VLOOKUP(A346,'RNL - Lab 6'!$B$21:$Z$91,24,FALSE)," ")</f>
        <v/>
      </c>
      <c r="I346" s="187" t="str">
        <f>IFERROR(VLOOKUP(A346,'RNL - Lab 6'!$B$21:$Z$91,25,FALSE)," ")</f>
        <v/>
      </c>
    </row>
    <row r="347" spans="1:9" ht="30" x14ac:dyDescent="0.25">
      <c r="A347" s="38" t="str">
        <f t="shared" si="9"/>
        <v xml:space="preserve">L6-Proporción de M. tuberculosis no detectado 
</v>
      </c>
      <c r="B347" s="55" t="str">
        <f t="shared" si="10"/>
        <v xml:space="preserve">Proporción de M. tuberculosis no detectado 
</v>
      </c>
      <c r="C347" s="194" t="str">
        <f>IFERROR(VLOOKUP(A347,'RNL - Lab 6'!$B$21:$Z$91,19,FALSE)," ")</f>
        <v/>
      </c>
      <c r="D347" s="187" t="str">
        <f>IFERROR(VLOOKUP(A347,'RNL - Lab 6'!$B$21:$Z$91,20,FALSE)," ")</f>
        <v/>
      </c>
      <c r="E347" s="187" t="str">
        <f>IFERROR(VLOOKUP(A347,'RNL - Lab 6'!$B$21:$Z$91,21,FALSE)," ")</f>
        <v/>
      </c>
      <c r="F347" s="187" t="str">
        <f>IFERROR(VLOOKUP(A347,'RNL - Lab 6'!$B$21:$Z$91,22,FALSE)," ")</f>
        <v/>
      </c>
      <c r="G347" s="187" t="str">
        <f>IFERROR(VLOOKUP(A347,'RNL - Lab 6'!$B$21:$Z$91,23,FALSE)," ")</f>
        <v/>
      </c>
      <c r="H347" s="187" t="str">
        <f>IFERROR(VLOOKUP(A347,'RNL - Lab 6'!$B$21:$Z$91,24,FALSE)," ")</f>
        <v/>
      </c>
      <c r="I347" s="187" t="str">
        <f>IFERROR(VLOOKUP(A347,'RNL - Lab 6'!$B$21:$Z$91,25,FALSE)," ")</f>
        <v/>
      </c>
    </row>
    <row r="348" spans="1:9" ht="30" x14ac:dyDescent="0.25">
      <c r="A348" s="38" t="str">
        <f t="shared" si="9"/>
        <v xml:space="preserve">L6-Proporción de errores
</v>
      </c>
      <c r="B348" s="55" t="str">
        <f t="shared" si="10"/>
        <v xml:space="preserve">Proporción de errores
</v>
      </c>
      <c r="C348" s="194" t="str">
        <f>IFERROR(VLOOKUP(A348,'RNL - Lab 6'!$B$21:$Z$91,19,FALSE)," ")</f>
        <v/>
      </c>
      <c r="D348" s="187" t="str">
        <f>IFERROR(VLOOKUP(A348,'RNL - Lab 6'!$B$21:$Z$91,20,FALSE)," ")</f>
        <v/>
      </c>
      <c r="E348" s="187" t="str">
        <f>IFERROR(VLOOKUP(A348,'RNL - Lab 6'!$B$21:$Z$91,21,FALSE)," ")</f>
        <v/>
      </c>
      <c r="F348" s="187" t="str">
        <f>IFERROR(VLOOKUP(A348,'RNL - Lab 6'!$B$21:$Z$91,22,FALSE)," ")</f>
        <v/>
      </c>
      <c r="G348" s="187" t="str">
        <f>IFERROR(VLOOKUP(A348,'RNL - Lab 6'!$B$21:$Z$91,23,FALSE)," ")</f>
        <v/>
      </c>
      <c r="H348" s="187" t="str">
        <f>IFERROR(VLOOKUP(A348,'RNL - Lab 6'!$B$21:$Z$91,24,FALSE)," ")</f>
        <v/>
      </c>
      <c r="I348" s="187" t="str">
        <f>IFERROR(VLOOKUP(A348,'RNL - Lab 6'!$B$21:$Z$91,25,FALSE)," ")</f>
        <v/>
      </c>
    </row>
    <row r="349" spans="1:9" ht="30" x14ac:dyDescent="0.25">
      <c r="A349" s="38" t="str">
        <f t="shared" si="9"/>
        <v xml:space="preserve">L6-Proporción de resultados inválidos
</v>
      </c>
      <c r="B349" s="55" t="str">
        <f t="shared" si="10"/>
        <v xml:space="preserve">Proporción de resultados inválidos
</v>
      </c>
      <c r="C349" s="194" t="str">
        <f>IFERROR(VLOOKUP(A349,'RNL - Lab 6'!$B$21:$Z$91,19,FALSE)," ")</f>
        <v/>
      </c>
      <c r="D349" s="187" t="str">
        <f>IFERROR(VLOOKUP(A349,'RNL - Lab 6'!$B$21:$Z$91,20,FALSE)," ")</f>
        <v/>
      </c>
      <c r="E349" s="187" t="str">
        <f>IFERROR(VLOOKUP(A349,'RNL - Lab 6'!$B$21:$Z$91,21,FALSE)," ")</f>
        <v/>
      </c>
      <c r="F349" s="187" t="str">
        <f>IFERROR(VLOOKUP(A349,'RNL - Lab 6'!$B$21:$Z$91,22,FALSE)," ")</f>
        <v/>
      </c>
      <c r="G349" s="187" t="str">
        <f>IFERROR(VLOOKUP(A349,'RNL - Lab 6'!$B$21:$Z$91,23,FALSE)," ")</f>
        <v/>
      </c>
      <c r="H349" s="187" t="str">
        <f>IFERROR(VLOOKUP(A349,'RNL - Lab 6'!$B$21:$Z$91,24,FALSE)," ")</f>
        <v/>
      </c>
      <c r="I349" s="187" t="str">
        <f>IFERROR(VLOOKUP(A349,'RNL - Lab 6'!$B$21:$Z$91,25,FALSE)," ")</f>
        <v/>
      </c>
    </row>
    <row r="350" spans="1:9" ht="60" x14ac:dyDescent="0.25">
      <c r="A350" s="38" t="str">
        <f t="shared" si="9"/>
        <v xml:space="preserve">L6-Proporción de casos con M. tuberculosis detectado resistente a R, H, RyH con PSF de segunda línea
</v>
      </c>
      <c r="B350" s="55" t="str">
        <f t="shared" si="10"/>
        <v xml:space="preserve">Proporción de casos con M. tuberculosis detectado resistente a R, H, RyH con PSF de segunda línea
</v>
      </c>
      <c r="C350" s="194" t="str">
        <f>IFERROR(VLOOKUP(A350,'RNL - Lab 6'!$B$21:$Z$91,19,FALSE)," ")</f>
        <v/>
      </c>
      <c r="D350" s="187" t="str">
        <f>IFERROR(VLOOKUP(A350,'RNL - Lab 6'!$B$21:$Z$91,20,FALSE)," ")</f>
        <v/>
      </c>
      <c r="E350" s="187" t="str">
        <f>IFERROR(VLOOKUP(A350,'RNL - Lab 6'!$B$21:$Z$91,21,FALSE)," ")</f>
        <v/>
      </c>
      <c r="F350" s="187" t="str">
        <f>IFERROR(VLOOKUP(A350,'RNL - Lab 6'!$B$21:$Z$91,22,FALSE)," ")</f>
        <v/>
      </c>
      <c r="G350" s="187" t="str">
        <f>IFERROR(VLOOKUP(A350,'RNL - Lab 6'!$B$21:$Z$91,23,FALSE)," ")</f>
        <v/>
      </c>
      <c r="H350" s="187" t="str">
        <f>IFERROR(VLOOKUP(A350,'RNL - Lab 6'!$B$21:$Z$91,24,FALSE)," ")</f>
        <v/>
      </c>
      <c r="I350" s="187" t="str">
        <f>IFERROR(VLOOKUP(A350,'RNL - Lab 6'!$B$21:$Z$91,25,FALSE)," ")</f>
        <v/>
      </c>
    </row>
    <row r="351" spans="1:9" ht="60" x14ac:dyDescent="0.25">
      <c r="A351" s="38" t="str">
        <f t="shared" si="9"/>
        <v xml:space="preserve">L6-Proporción de casos nuevos con M. tuberculosis detectado resistente a R, H, RyH con PSF de segunda línea
</v>
      </c>
      <c r="B351" s="55" t="str">
        <f t="shared" si="10"/>
        <v xml:space="preserve">Proporción de casos nuevos con M. tuberculosis detectado resistente a R, H, RyH con PSF de segunda línea
</v>
      </c>
      <c r="C351" s="194" t="str">
        <f>IFERROR(VLOOKUP(A351,'RNL - Lab 6'!$B$21:$Z$91,19,FALSE)," ")</f>
        <v/>
      </c>
      <c r="D351" s="187" t="str">
        <f>IFERROR(VLOOKUP(A351,'RNL - Lab 6'!$B$21:$Z$91,20,FALSE)," ")</f>
        <v/>
      </c>
      <c r="E351" s="187" t="str">
        <f>IFERROR(VLOOKUP(A351,'RNL - Lab 6'!$B$21:$Z$91,21,FALSE)," ")</f>
        <v/>
      </c>
      <c r="F351" s="187" t="str">
        <f>IFERROR(VLOOKUP(A351,'RNL - Lab 6'!$B$21:$Z$91,22,FALSE)," ")</f>
        <v/>
      </c>
      <c r="G351" s="187" t="str">
        <f>IFERROR(VLOOKUP(A351,'RNL - Lab 6'!$B$21:$Z$91,23,FALSE)," ")</f>
        <v/>
      </c>
      <c r="H351" s="187" t="str">
        <f>IFERROR(VLOOKUP(A351,'RNL - Lab 6'!$B$21:$Z$91,24,FALSE)," ")</f>
        <v/>
      </c>
      <c r="I351" s="187" t="str">
        <f>IFERROR(VLOOKUP(A351,'RNL - Lab 6'!$B$21:$Z$91,25,FALSE)," ")</f>
        <v/>
      </c>
    </row>
    <row r="352" spans="1:9" ht="60" x14ac:dyDescent="0.25">
      <c r="A352" s="38" t="str">
        <f t="shared" si="9"/>
        <v xml:space="preserve">L6-Proporción de casos antes tratados con M. tuberculosis detectado resistente a R, H, RyH con PSF de segunda línea
</v>
      </c>
      <c r="B352" s="55" t="str">
        <f t="shared" si="10"/>
        <v xml:space="preserve">Proporción de casos antes tratados con M. tuberculosis detectado resistente a R, H, RyH con PSF de segunda línea
</v>
      </c>
      <c r="C352" s="194" t="str">
        <f>IFERROR(VLOOKUP(A352,'RNL - Lab 6'!$B$21:$Z$91,19,FALSE)," ")</f>
        <v/>
      </c>
      <c r="D352" s="187" t="str">
        <f>IFERROR(VLOOKUP(A352,'RNL - Lab 6'!$B$21:$Z$91,20,FALSE)," ")</f>
        <v/>
      </c>
      <c r="E352" s="187" t="str">
        <f>IFERROR(VLOOKUP(A352,'RNL - Lab 6'!$B$21:$Z$91,21,FALSE)," ")</f>
        <v/>
      </c>
      <c r="F352" s="187" t="str">
        <f>IFERROR(VLOOKUP(A352,'RNL - Lab 6'!$B$21:$Z$91,22,FALSE)," ")</f>
        <v/>
      </c>
      <c r="G352" s="187" t="str">
        <f>IFERROR(VLOOKUP(A352,'RNL - Lab 6'!$B$21:$Z$91,23,FALSE)," ")</f>
        <v/>
      </c>
      <c r="H352" s="187" t="str">
        <f>IFERROR(VLOOKUP(A352,'RNL - Lab 6'!$B$21:$Z$91,24,FALSE)," ")</f>
        <v/>
      </c>
      <c r="I352" s="187" t="str">
        <f>IFERROR(VLOOKUP(A352,'RNL - Lab 6'!$B$21:$Z$91,25,FALSE)," ")</f>
        <v/>
      </c>
    </row>
    <row r="353" spans="1:9" ht="30" x14ac:dyDescent="0.25">
      <c r="A353" s="38" t="str">
        <f t="shared" si="9"/>
        <v>L6-Proporción de M. tuberculosis Sensible a fluoroquinolonas</v>
      </c>
      <c r="B353" s="55" t="str">
        <f t="shared" si="10"/>
        <v>Proporción de M. tuberculosis Sensible a fluoroquinolonas</v>
      </c>
      <c r="C353" s="194" t="str">
        <f>IFERROR(VLOOKUP(A353,'RNL - Lab 6'!$B$21:$Z$91,19,FALSE)," ")</f>
        <v/>
      </c>
      <c r="D353" s="187" t="str">
        <f>IFERROR(VLOOKUP(A353,'RNL - Lab 6'!$B$21:$Z$91,20,FALSE)," ")</f>
        <v/>
      </c>
      <c r="E353" s="187" t="str">
        <f>IFERROR(VLOOKUP(A353,'RNL - Lab 6'!$B$21:$Z$91,21,FALSE)," ")</f>
        <v/>
      </c>
      <c r="F353" s="187" t="str">
        <f>IFERROR(VLOOKUP(A353,'RNL - Lab 6'!$B$21:$Z$91,22,FALSE)," ")</f>
        <v/>
      </c>
      <c r="G353" s="187" t="str">
        <f>IFERROR(VLOOKUP(A353,'RNL - Lab 6'!$B$21:$Z$91,23,FALSE)," ")</f>
        <v/>
      </c>
      <c r="H353" s="187" t="str">
        <f>IFERROR(VLOOKUP(A353,'RNL - Lab 6'!$B$21:$Z$91,24,FALSE)," ")</f>
        <v/>
      </c>
      <c r="I353" s="187" t="str">
        <f>IFERROR(VLOOKUP(A353,'RNL - Lab 6'!$B$21:$Z$91,25,FALSE)," ")</f>
        <v/>
      </c>
    </row>
    <row r="354" spans="1:9" ht="30" x14ac:dyDescent="0.25">
      <c r="A354" s="38" t="str">
        <f t="shared" si="9"/>
        <v>L6-Proporción de M. tuberculosis Resistente a fluoroquinolonas</v>
      </c>
      <c r="B354" s="55" t="str">
        <f t="shared" si="10"/>
        <v>Proporción de M. tuberculosis Resistente a fluoroquinolonas</v>
      </c>
      <c r="C354" s="194" t="str">
        <f>IFERROR(VLOOKUP(A354,'RNL - Lab 6'!$B$21:$Z$91,19,FALSE)," ")</f>
        <v/>
      </c>
      <c r="D354" s="187" t="str">
        <f>IFERROR(VLOOKUP(A354,'RNL - Lab 6'!$B$21:$Z$91,20,FALSE)," ")</f>
        <v/>
      </c>
      <c r="E354" s="187" t="str">
        <f>IFERROR(VLOOKUP(A354,'RNL - Lab 6'!$B$21:$Z$91,21,FALSE)," ")</f>
        <v/>
      </c>
      <c r="F354" s="187" t="str">
        <f>IFERROR(VLOOKUP(A354,'RNL - Lab 6'!$B$21:$Z$91,22,FALSE)," ")</f>
        <v/>
      </c>
      <c r="G354" s="187" t="str">
        <f>IFERROR(VLOOKUP(A354,'RNL - Lab 6'!$B$21:$Z$91,23,FALSE)," ")</f>
        <v/>
      </c>
      <c r="H354" s="187" t="str">
        <f>IFERROR(VLOOKUP(A354,'RNL - Lab 6'!$B$21:$Z$91,24,FALSE)," ")</f>
        <v/>
      </c>
      <c r="I354" s="187" t="str">
        <f>IFERROR(VLOOKUP(A354,'RNL - Lab 6'!$B$21:$Z$91,25,FALSE)," ")</f>
        <v/>
      </c>
    </row>
    <row r="355" spans="1:9" ht="30" x14ac:dyDescent="0.25">
      <c r="A355" s="38" t="str">
        <f t="shared" si="9"/>
        <v>L6-Proporción de M. tuberculosis Sensible a otras drogas de segunda línea (drogas orales)</v>
      </c>
      <c r="B355" s="55" t="str">
        <f t="shared" si="10"/>
        <v>Proporción de M. tuberculosis Sensible a otras drogas de segunda línea (drogas orales)</v>
      </c>
      <c r="C355" s="194" t="str">
        <f>IFERROR(VLOOKUP(A355,'RNL - Lab 6'!$B$21:$Z$91,19,FALSE)," ")</f>
        <v/>
      </c>
      <c r="D355" s="187" t="str">
        <f>IFERROR(VLOOKUP(A355,'RNL - Lab 6'!$B$21:$Z$91,20,FALSE)," ")</f>
        <v/>
      </c>
      <c r="E355" s="187" t="str">
        <f>IFERROR(VLOOKUP(A355,'RNL - Lab 6'!$B$21:$Z$91,21,FALSE)," ")</f>
        <v/>
      </c>
      <c r="F355" s="187" t="str">
        <f>IFERROR(VLOOKUP(A355,'RNL - Lab 6'!$B$21:$Z$91,22,FALSE)," ")</f>
        <v/>
      </c>
      <c r="G355" s="187" t="str">
        <f>IFERROR(VLOOKUP(A355,'RNL - Lab 6'!$B$21:$Z$91,23,FALSE)," ")</f>
        <v/>
      </c>
      <c r="H355" s="187" t="str">
        <f>IFERROR(VLOOKUP(A355,'RNL - Lab 6'!$B$21:$Z$91,24,FALSE)," ")</f>
        <v/>
      </c>
      <c r="I355" s="187" t="str">
        <f>IFERROR(VLOOKUP(A355,'RNL - Lab 6'!$B$21:$Z$91,25,FALSE)," ")</f>
        <v/>
      </c>
    </row>
    <row r="356" spans="1:9" ht="30" x14ac:dyDescent="0.25">
      <c r="A356" s="38" t="str">
        <f t="shared" si="9"/>
        <v>L6-Proporción de M. tuberculosis Resistente a otras drogas de segunda línea (drogas orales)</v>
      </c>
      <c r="B356" s="55" t="str">
        <f t="shared" si="10"/>
        <v>Proporción de M. tuberculosis Resistente a otras drogas de segunda línea (drogas orales)</v>
      </c>
      <c r="C356" s="194" t="str">
        <f>IFERROR(VLOOKUP(A356,'RNL - Lab 6'!$B$21:$Z$91,19,FALSE)," ")</f>
        <v/>
      </c>
      <c r="D356" s="187" t="str">
        <f>IFERROR(VLOOKUP(A356,'RNL - Lab 6'!$B$21:$Z$91,20,FALSE)," ")</f>
        <v/>
      </c>
      <c r="E356" s="187" t="str">
        <f>IFERROR(VLOOKUP(A356,'RNL - Lab 6'!$B$21:$Z$91,21,FALSE)," ")</f>
        <v/>
      </c>
      <c r="F356" s="187" t="str">
        <f>IFERROR(VLOOKUP(A356,'RNL - Lab 6'!$B$21:$Z$91,22,FALSE)," ")</f>
        <v/>
      </c>
      <c r="G356" s="187" t="str">
        <f>IFERROR(VLOOKUP(A356,'RNL - Lab 6'!$B$21:$Z$91,23,FALSE)," ")</f>
        <v/>
      </c>
      <c r="H356" s="187" t="str">
        <f>IFERROR(VLOOKUP(A356,'RNL - Lab 6'!$B$21:$Z$91,24,FALSE)," ")</f>
        <v/>
      </c>
      <c r="I356" s="187" t="str">
        <f>IFERROR(VLOOKUP(A356,'RNL - Lab 6'!$B$21:$Z$91,25,FALSE)," ")</f>
        <v/>
      </c>
    </row>
    <row r="357" spans="1:9" ht="30" x14ac:dyDescent="0.25">
      <c r="A357" s="38" t="str">
        <f t="shared" si="9"/>
        <v>L6-Tiempo de respuesta del laboratorio en las pruebas moleculares</v>
      </c>
      <c r="B357" s="55" t="str">
        <f t="shared" si="10"/>
        <v>Tiempo de respuesta del laboratorio en las pruebas moleculares</v>
      </c>
      <c r="C357" s="194" t="str">
        <f>IFERROR(VLOOKUP(A357,'RNL - Lab 6'!$B$21:$Z$91,19,FALSE)," ")</f>
        <v/>
      </c>
      <c r="D357" s="187" t="str">
        <f>IFERROR(VLOOKUP(A357,'RNL - Lab 6'!$B$21:$Z$91,20,FALSE)," ")</f>
        <v/>
      </c>
      <c r="E357" s="187" t="str">
        <f>IFERROR(VLOOKUP(A357,'RNL - Lab 6'!$B$21:$Z$91,21,FALSE)," ")</f>
        <v/>
      </c>
      <c r="F357" s="187" t="str">
        <f>IFERROR(VLOOKUP(A357,'RNL - Lab 6'!$B$21:$Z$91,22,FALSE)," ")</f>
        <v/>
      </c>
      <c r="G357" s="187" t="str">
        <f>IFERROR(VLOOKUP(A357,'RNL - Lab 6'!$B$21:$Z$91,23,FALSE)," ")</f>
        <v/>
      </c>
      <c r="H357" s="187" t="str">
        <f>IFERROR(VLOOKUP(A357,'RNL - Lab 6'!$B$21:$Z$91,24,FALSE)," ")</f>
        <v/>
      </c>
      <c r="I357" s="187" t="str">
        <f>IFERROR(VLOOKUP(A357,'RNL - Lab 6'!$B$21:$Z$91,25,FALSE)," ")</f>
        <v/>
      </c>
    </row>
    <row r="358" spans="1:9" x14ac:dyDescent="0.25">
      <c r="A358" s="38" t="str">
        <f t="shared" si="9"/>
        <v>L6-</v>
      </c>
      <c r="B358" s="55" t="str">
        <f t="shared" si="10"/>
        <v/>
      </c>
      <c r="C358" s="194" t="str">
        <f>IFERROR(VLOOKUP(A358,'RNL - Lab 6'!$B$21:$Z$91,19,FALSE)," ")</f>
        <v/>
      </c>
      <c r="D358" s="187" t="str">
        <f>IFERROR(VLOOKUP(A358,'RNL - Lab 6'!$B$21:$Z$91,20,FALSE)," ")</f>
        <v/>
      </c>
      <c r="E358" s="187" t="str">
        <f>IFERROR(VLOOKUP(A358,'RNL - Lab 6'!$B$21:$Z$91,21,FALSE)," ")</f>
        <v/>
      </c>
      <c r="F358" s="187" t="str">
        <f>IFERROR(VLOOKUP(A358,'RNL - Lab 6'!$B$21:$Z$91,22,FALSE)," ")</f>
        <v/>
      </c>
      <c r="G358" s="187" t="str">
        <f>IFERROR(VLOOKUP(A358,'RNL - Lab 6'!$B$21:$Z$91,23,FALSE)," ")</f>
        <v/>
      </c>
      <c r="H358" s="187" t="str">
        <f>IFERROR(VLOOKUP(A358,'RNL - Lab 6'!$B$21:$Z$91,24,FALSE)," ")</f>
        <v/>
      </c>
      <c r="I358" s="187" t="str">
        <f>IFERROR(VLOOKUP(A358,'RNL - Lab 6'!$B$21:$Z$91,25,FALSE)," ")</f>
        <v/>
      </c>
    </row>
    <row r="359" spans="1:9" x14ac:dyDescent="0.25">
      <c r="A359" s="38" t="str">
        <f t="shared" si="9"/>
        <v>L6-</v>
      </c>
      <c r="B359" s="55" t="str">
        <f t="shared" si="10"/>
        <v/>
      </c>
      <c r="C359" s="194" t="str">
        <f>IFERROR(VLOOKUP(A359,'RNL - Lab 6'!$B$21:$Z$91,19,FALSE)," ")</f>
        <v/>
      </c>
      <c r="D359" s="187" t="str">
        <f>IFERROR(VLOOKUP(A359,'RNL - Lab 6'!$B$21:$Z$91,20,FALSE)," ")</f>
        <v/>
      </c>
      <c r="E359" s="187" t="str">
        <f>IFERROR(VLOOKUP(A359,'RNL - Lab 6'!$B$21:$Z$91,21,FALSE)," ")</f>
        <v/>
      </c>
      <c r="F359" s="187" t="str">
        <f>IFERROR(VLOOKUP(A359,'RNL - Lab 6'!$B$21:$Z$91,22,FALSE)," ")</f>
        <v/>
      </c>
      <c r="G359" s="187" t="str">
        <f>IFERROR(VLOOKUP(A359,'RNL - Lab 6'!$B$21:$Z$91,23,FALSE)," ")</f>
        <v/>
      </c>
      <c r="H359" s="187" t="str">
        <f>IFERROR(VLOOKUP(A359,'RNL - Lab 6'!$B$21:$Z$91,24,FALSE)," ")</f>
        <v/>
      </c>
      <c r="I359" s="187" t="str">
        <f>IFERROR(VLOOKUP(A359,'RNL - Lab 6'!$B$21:$Z$91,25,FALSE)," ")</f>
        <v/>
      </c>
    </row>
    <row r="360" spans="1:9" x14ac:dyDescent="0.25">
      <c r="A360" s="38" t="str">
        <f t="shared" si="9"/>
        <v>L6-</v>
      </c>
      <c r="B360" s="55" t="str">
        <f t="shared" si="10"/>
        <v/>
      </c>
      <c r="C360" s="194" t="str">
        <f>IFERROR(VLOOKUP(A360,'RNL - Lab 6'!$B$21:$Z$91,19,FALSE)," ")</f>
        <v/>
      </c>
      <c r="D360" s="187" t="str">
        <f>IFERROR(VLOOKUP(A360,'RNL - Lab 6'!$B$21:$Z$91,20,FALSE)," ")</f>
        <v/>
      </c>
      <c r="E360" s="187" t="str">
        <f>IFERROR(VLOOKUP(A360,'RNL - Lab 6'!$B$21:$Z$91,21,FALSE)," ")</f>
        <v/>
      </c>
      <c r="F360" s="187" t="str">
        <f>IFERROR(VLOOKUP(A360,'RNL - Lab 6'!$B$21:$Z$91,22,FALSE)," ")</f>
        <v/>
      </c>
      <c r="G360" s="187" t="str">
        <f>IFERROR(VLOOKUP(A360,'RNL - Lab 6'!$B$21:$Z$91,23,FALSE)," ")</f>
        <v/>
      </c>
      <c r="H360" s="187" t="str">
        <f>IFERROR(VLOOKUP(A360,'RNL - Lab 6'!$B$21:$Z$91,24,FALSE)," ")</f>
        <v/>
      </c>
      <c r="I360" s="187" t="str">
        <f>IFERROR(VLOOKUP(A360,'RNL - Lab 6'!$B$21:$Z$91,25,FALSE)," ")</f>
        <v/>
      </c>
    </row>
    <row r="361" spans="1:9" x14ac:dyDescent="0.25">
      <c r="A361" s="38" t="str">
        <f t="shared" si="9"/>
        <v>L6-</v>
      </c>
      <c r="B361" s="55" t="str">
        <f t="shared" si="10"/>
        <v/>
      </c>
      <c r="C361" s="194" t="str">
        <f>IFERROR(VLOOKUP(A361,'RNL - Lab 6'!$B$21:$Z$91,19,FALSE)," ")</f>
        <v/>
      </c>
      <c r="D361" s="187" t="str">
        <f>IFERROR(VLOOKUP(A361,'RNL - Lab 6'!$B$21:$Z$91,20,FALSE)," ")</f>
        <v/>
      </c>
      <c r="E361" s="187" t="str">
        <f>IFERROR(VLOOKUP(A361,'RNL - Lab 6'!$B$21:$Z$91,21,FALSE)," ")</f>
        <v/>
      </c>
      <c r="F361" s="187" t="str">
        <f>IFERROR(VLOOKUP(A361,'RNL - Lab 6'!$B$21:$Z$91,22,FALSE)," ")</f>
        <v/>
      </c>
      <c r="G361" s="187" t="str">
        <f>IFERROR(VLOOKUP(A361,'RNL - Lab 6'!$B$21:$Z$91,23,FALSE)," ")</f>
        <v/>
      </c>
      <c r="H361" s="187" t="str">
        <f>IFERROR(VLOOKUP(A361,'RNL - Lab 6'!$B$21:$Z$91,24,FALSE)," ")</f>
        <v/>
      </c>
      <c r="I361" s="187" t="str">
        <f>IFERROR(VLOOKUP(A361,'RNL - Lab 6'!$B$21:$Z$91,25,FALSE)," ")</f>
        <v/>
      </c>
    </row>
    <row r="362" spans="1:9" x14ac:dyDescent="0.25">
      <c r="A362" s="38" t="str">
        <f t="shared" si="9"/>
        <v>L6-</v>
      </c>
      <c r="B362" s="55" t="str">
        <f t="shared" si="10"/>
        <v/>
      </c>
      <c r="C362" s="194" t="str">
        <f>IFERROR(VLOOKUP(A362,'RNL - Lab 6'!$B$21:$Z$91,19,FALSE)," ")</f>
        <v/>
      </c>
      <c r="D362" s="187" t="str">
        <f>IFERROR(VLOOKUP(A362,'RNL - Lab 6'!$B$21:$Z$91,20,FALSE)," ")</f>
        <v/>
      </c>
      <c r="E362" s="187" t="str">
        <f>IFERROR(VLOOKUP(A362,'RNL - Lab 6'!$B$21:$Z$91,21,FALSE)," ")</f>
        <v/>
      </c>
      <c r="F362" s="187" t="str">
        <f>IFERROR(VLOOKUP(A362,'RNL - Lab 6'!$B$21:$Z$91,22,FALSE)," ")</f>
        <v/>
      </c>
      <c r="G362" s="187" t="str">
        <f>IFERROR(VLOOKUP(A362,'RNL - Lab 6'!$B$21:$Z$91,23,FALSE)," ")</f>
        <v/>
      </c>
      <c r="H362" s="187" t="str">
        <f>IFERROR(VLOOKUP(A362,'RNL - Lab 6'!$B$21:$Z$91,24,FALSE)," ")</f>
        <v/>
      </c>
      <c r="I362" s="187" t="str">
        <f>IFERROR(VLOOKUP(A362,'RNL - Lab 6'!$B$21:$Z$91,25,FALSE)," ")</f>
        <v/>
      </c>
    </row>
    <row r="363" spans="1:9" x14ac:dyDescent="0.25">
      <c r="A363" s="38" t="str">
        <f t="shared" si="9"/>
        <v>L6-CULTIVO</v>
      </c>
      <c r="B363" s="55" t="str">
        <f t="shared" si="10"/>
        <v>CULTIVO</v>
      </c>
      <c r="C363" s="194" t="str">
        <f>IFERROR(VLOOKUP(A363,'RNL - Lab 6'!$B$21:$Z$91,19,FALSE)," ")</f>
        <v/>
      </c>
      <c r="D363" s="187" t="str">
        <f>IFERROR(VLOOKUP(A363,'RNL - Lab 6'!$B$21:$Z$91,20,FALSE)," ")</f>
        <v/>
      </c>
      <c r="E363" s="187" t="str">
        <f>IFERROR(VLOOKUP(A363,'RNL - Lab 6'!$B$21:$Z$91,21,FALSE)," ")</f>
        <v/>
      </c>
      <c r="F363" s="187" t="str">
        <f>IFERROR(VLOOKUP(A363,'RNL - Lab 6'!$B$21:$Z$91,22,FALSE)," ")</f>
        <v/>
      </c>
      <c r="G363" s="187" t="str">
        <f>IFERROR(VLOOKUP(A363,'RNL - Lab 6'!$B$21:$Z$91,23,FALSE)," ")</f>
        <v/>
      </c>
      <c r="H363" s="187" t="str">
        <f>IFERROR(VLOOKUP(A363,'RNL - Lab 6'!$B$21:$Z$91,24,FALSE)," ")</f>
        <v/>
      </c>
      <c r="I363" s="187" t="str">
        <f>IFERROR(VLOOKUP(A363,'RNL - Lab 6'!$B$21:$Z$91,25,FALSE)," ")</f>
        <v/>
      </c>
    </row>
    <row r="364" spans="1:9" ht="30" x14ac:dyDescent="0.25">
      <c r="A364" s="38" t="str">
        <f t="shared" si="9"/>
        <v>L6-Porcentaje de muestras baciloscopia positiva y cultivo negativo</v>
      </c>
      <c r="B364" s="55" t="str">
        <f t="shared" si="10"/>
        <v>Porcentaje de muestras baciloscopia positiva y cultivo negativo</v>
      </c>
      <c r="C364" s="194" t="str">
        <f>IFERROR(VLOOKUP(A364,'RNL - Lab 6'!$B$21:$Z$91,19,FALSE)," ")</f>
        <v/>
      </c>
      <c r="D364" s="187" t="str">
        <f>IFERROR(VLOOKUP(A364,'RNL - Lab 6'!$B$21:$Z$91,20,FALSE)," ")</f>
        <v/>
      </c>
      <c r="E364" s="187" t="str">
        <f>IFERROR(VLOOKUP(A364,'RNL - Lab 6'!$B$21:$Z$91,21,FALSE)," ")</f>
        <v/>
      </c>
      <c r="F364" s="187" t="str">
        <f>IFERROR(VLOOKUP(A364,'RNL - Lab 6'!$B$21:$Z$91,22,FALSE)," ")</f>
        <v/>
      </c>
      <c r="G364" s="187" t="str">
        <f>IFERROR(VLOOKUP(A364,'RNL - Lab 6'!$B$21:$Z$91,23,FALSE)," ")</f>
        <v/>
      </c>
      <c r="H364" s="187" t="str">
        <f>IFERROR(VLOOKUP(A364,'RNL - Lab 6'!$B$21:$Z$91,24,FALSE)," ")</f>
        <v/>
      </c>
      <c r="I364" s="187" t="str">
        <f>IFERROR(VLOOKUP(A364,'RNL - Lab 6'!$B$21:$Z$91,25,FALSE)," ")</f>
        <v/>
      </c>
    </row>
    <row r="365" spans="1:9" ht="45" x14ac:dyDescent="0.25">
      <c r="A365" s="38" t="str">
        <f t="shared" si="9"/>
        <v>L6-Porcentaje de cultivos contaminados (se calcula sobre los cultivos realizados a las muestras respiratorias)</v>
      </c>
      <c r="B365" s="55" t="str">
        <f t="shared" si="10"/>
        <v>Porcentaje de cultivos contaminados (se calcula sobre los cultivos realizados a las muestras respiratorias)</v>
      </c>
      <c r="C365" s="194" t="str">
        <f>IFERROR(VLOOKUP(A365,'RNL - Lab 6'!$B$21:$Z$91,19,FALSE)," ")</f>
        <v/>
      </c>
      <c r="D365" s="187" t="str">
        <f>IFERROR(VLOOKUP(A365,'RNL - Lab 6'!$B$21:$Z$91,20,FALSE)," ")</f>
        <v/>
      </c>
      <c r="E365" s="187" t="str">
        <f>IFERROR(VLOOKUP(A365,'RNL - Lab 6'!$B$21:$Z$91,21,FALSE)," ")</f>
        <v/>
      </c>
      <c r="F365" s="187" t="str">
        <f>IFERROR(VLOOKUP(A365,'RNL - Lab 6'!$B$21:$Z$91,22,FALSE)," ")</f>
        <v/>
      </c>
      <c r="G365" s="187" t="str">
        <f>IFERROR(VLOOKUP(A365,'RNL - Lab 6'!$B$21:$Z$91,23,FALSE)," ")</f>
        <v/>
      </c>
      <c r="H365" s="187" t="str">
        <f>IFERROR(VLOOKUP(A365,'RNL - Lab 6'!$B$21:$Z$91,24,FALSE)," ")</f>
        <v/>
      </c>
      <c r="I365" s="187" t="str">
        <f>IFERROR(VLOOKUP(A365,'RNL - Lab 6'!$B$21:$Z$91,25,FALSE)," ")</f>
        <v/>
      </c>
    </row>
    <row r="366" spans="1:9" ht="45" x14ac:dyDescent="0.25">
      <c r="A366" s="38" t="str">
        <f t="shared" si="9"/>
        <v xml:space="preserve">L6-Aporte del cultivo al diagnóstico de casos de tuberculosis pulmonar (en relación a la baciloscopia) </v>
      </c>
      <c r="B366" s="55" t="str">
        <f t="shared" si="10"/>
        <v xml:space="preserve">Aporte del cultivo al diagnóstico de casos de tuberculosis pulmonar (en relación a la baciloscopia) </v>
      </c>
      <c r="C366" s="194" t="str">
        <f>IFERROR(VLOOKUP(A366,'RNL - Lab 6'!$B$21:$Z$91,19,FALSE)," ")</f>
        <v/>
      </c>
      <c r="D366" s="187" t="str">
        <f>IFERROR(VLOOKUP(A366,'RNL - Lab 6'!$B$21:$Z$91,20,FALSE)," ")</f>
        <v/>
      </c>
      <c r="E366" s="187" t="str">
        <f>IFERROR(VLOOKUP(A366,'RNL - Lab 6'!$B$21:$Z$91,21,FALSE)," ")</f>
        <v/>
      </c>
      <c r="F366" s="187" t="str">
        <f>IFERROR(VLOOKUP(A366,'RNL - Lab 6'!$B$21:$Z$91,22,FALSE)," ")</f>
        <v/>
      </c>
      <c r="G366" s="187" t="str">
        <f>IFERROR(VLOOKUP(A366,'RNL - Lab 6'!$B$21:$Z$91,23,FALSE)," ")</f>
        <v/>
      </c>
      <c r="H366" s="187" t="str">
        <f>IFERROR(VLOOKUP(A366,'RNL - Lab 6'!$B$21:$Z$91,24,FALSE)," ")</f>
        <v/>
      </c>
      <c r="I366" s="187" t="str">
        <f>IFERROR(VLOOKUP(A366,'RNL - Lab 6'!$B$21:$Z$91,25,FALSE)," ")</f>
        <v/>
      </c>
    </row>
    <row r="367" spans="1:9" ht="45" x14ac:dyDescent="0.25">
      <c r="A367" s="38" t="str">
        <f t="shared" si="9"/>
        <v>L6-Aporte del cultivo al diagnóstico de casos de tuberculosis pulmonar (en relación a pruebas moleculares)</v>
      </c>
      <c r="B367" s="55" t="str">
        <f t="shared" si="10"/>
        <v>Aporte del cultivo al diagnóstico de casos de tuberculosis pulmonar (en relación a pruebas moleculares)</v>
      </c>
      <c r="C367" s="194" t="str">
        <f>IFERROR(VLOOKUP(A367,'RNL - Lab 6'!$B$21:$Z$91,19,FALSE)," ")</f>
        <v/>
      </c>
      <c r="D367" s="187" t="str">
        <f>IFERROR(VLOOKUP(A367,'RNL - Lab 6'!$B$21:$Z$91,20,FALSE)," ")</f>
        <v/>
      </c>
      <c r="E367" s="187" t="str">
        <f>IFERROR(VLOOKUP(A367,'RNL - Lab 6'!$B$21:$Z$91,21,FALSE)," ")</f>
        <v/>
      </c>
      <c r="F367" s="187" t="str">
        <f>IFERROR(VLOOKUP(A367,'RNL - Lab 6'!$B$21:$Z$91,22,FALSE)," ")</f>
        <v/>
      </c>
      <c r="G367" s="187" t="str">
        <f>IFERROR(VLOOKUP(A367,'RNL - Lab 6'!$B$21:$Z$91,23,FALSE)," ")</f>
        <v/>
      </c>
      <c r="H367" s="187" t="str">
        <f>IFERROR(VLOOKUP(A367,'RNL - Lab 6'!$B$21:$Z$91,24,FALSE)," ")</f>
        <v/>
      </c>
      <c r="I367" s="187" t="str">
        <f>IFERROR(VLOOKUP(A367,'RNL - Lab 6'!$B$21:$Z$91,25,FALSE)," ")</f>
        <v/>
      </c>
    </row>
    <row r="368" spans="1:9" ht="30" x14ac:dyDescent="0.25">
      <c r="A368" s="38" t="str">
        <f t="shared" si="9"/>
        <v>L6-Tiempo de respuesta del laboratorio en los resultados del cultivo</v>
      </c>
      <c r="B368" s="55" t="str">
        <f t="shared" si="10"/>
        <v>Tiempo de respuesta del laboratorio en los resultados del cultivo</v>
      </c>
      <c r="C368" s="194" t="str">
        <f>IFERROR(VLOOKUP(A368,'RNL - Lab 6'!$B$21:$Z$91,19,FALSE)," ")</f>
        <v/>
      </c>
      <c r="D368" s="187" t="str">
        <f>IFERROR(VLOOKUP(A368,'RNL - Lab 6'!$B$21:$Z$91,20,FALSE)," ")</f>
        <v/>
      </c>
      <c r="E368" s="187" t="str">
        <f>IFERROR(VLOOKUP(A368,'RNL - Lab 6'!$B$21:$Z$91,21,FALSE)," ")</f>
        <v/>
      </c>
      <c r="F368" s="187" t="str">
        <f>IFERROR(VLOOKUP(A368,'RNL - Lab 6'!$B$21:$Z$91,22,FALSE)," ")</f>
        <v/>
      </c>
      <c r="G368" s="187" t="str">
        <f>IFERROR(VLOOKUP(A368,'RNL - Lab 6'!$B$21:$Z$91,23,FALSE)," ")</f>
        <v/>
      </c>
      <c r="H368" s="187" t="str">
        <f>IFERROR(VLOOKUP(A368,'RNL - Lab 6'!$B$21:$Z$91,24,FALSE)," ")</f>
        <v/>
      </c>
      <c r="I368" s="187" t="str">
        <f>IFERROR(VLOOKUP(A368,'RNL - Lab 6'!$B$21:$Z$91,25,FALSE)," ")</f>
        <v/>
      </c>
    </row>
    <row r="369" spans="1:9" ht="45" x14ac:dyDescent="0.25">
      <c r="A369" s="38" t="str">
        <f t="shared" si="9"/>
        <v>L6-Proporción de muestras de diagnóstico (nuevas y recaídas) con cultivo positivo (MTB y MNT combinados)</v>
      </c>
      <c r="B369" s="55" t="str">
        <f t="shared" si="10"/>
        <v>Proporción de muestras de diagnóstico (nuevas y recaídas) con cultivo positivo (MTB y MNT combinados)</v>
      </c>
      <c r="C369" s="194" t="str">
        <f>IFERROR(VLOOKUP(A369,'RNL - Lab 6'!$B$21:$Z$91,19,FALSE)," ")</f>
        <v/>
      </c>
      <c r="D369" s="187" t="str">
        <f>IFERROR(VLOOKUP(A369,'RNL - Lab 6'!$B$21:$Z$91,20,FALSE)," ")</f>
        <v/>
      </c>
      <c r="E369" s="187" t="str">
        <f>IFERROR(VLOOKUP(A369,'RNL - Lab 6'!$B$21:$Z$91,21,FALSE)," ")</f>
        <v/>
      </c>
      <c r="F369" s="187" t="str">
        <f>IFERROR(VLOOKUP(A369,'RNL - Lab 6'!$B$21:$Z$91,22,FALSE)," ")</f>
        <v/>
      </c>
      <c r="G369" s="187" t="str">
        <f>IFERROR(VLOOKUP(A369,'RNL - Lab 6'!$B$21:$Z$91,23,FALSE)," ")</f>
        <v/>
      </c>
      <c r="H369" s="187" t="str">
        <f>IFERROR(VLOOKUP(A369,'RNL - Lab 6'!$B$21:$Z$91,24,FALSE)," ")</f>
        <v/>
      </c>
      <c r="I369" s="187" t="str">
        <f>IFERROR(VLOOKUP(A369,'RNL - Lab 6'!$B$21:$Z$91,25,FALSE)," ")</f>
        <v/>
      </c>
    </row>
    <row r="370" spans="1:9" ht="45" x14ac:dyDescent="0.25">
      <c r="A370" s="38" t="str">
        <f t="shared" si="9"/>
        <v>L6-Proporción de muestras de diagnóstico (nuevas y recaídas) que resultaron positivas para MTB</v>
      </c>
      <c r="B370" s="55" t="str">
        <f t="shared" si="10"/>
        <v>Proporción de muestras de diagnóstico (nuevas y recaídas) que resultaron positivas para MTB</v>
      </c>
      <c r="C370" s="194" t="str">
        <f>IFERROR(VLOOKUP(A370,'RNL - Lab 6'!$B$21:$Z$91,19,FALSE)," ")</f>
        <v/>
      </c>
      <c r="D370" s="187" t="str">
        <f>IFERROR(VLOOKUP(A370,'RNL - Lab 6'!$B$21:$Z$91,20,FALSE)," ")</f>
        <v/>
      </c>
      <c r="E370" s="187" t="str">
        <f>IFERROR(VLOOKUP(A370,'RNL - Lab 6'!$B$21:$Z$91,21,FALSE)," ")</f>
        <v/>
      </c>
      <c r="F370" s="187" t="str">
        <f>IFERROR(VLOOKUP(A370,'RNL - Lab 6'!$B$21:$Z$91,22,FALSE)," ")</f>
        <v/>
      </c>
      <c r="G370" s="187" t="str">
        <f>IFERROR(VLOOKUP(A370,'RNL - Lab 6'!$B$21:$Z$91,23,FALSE)," ")</f>
        <v/>
      </c>
      <c r="H370" s="187" t="str">
        <f>IFERROR(VLOOKUP(A370,'RNL - Lab 6'!$B$21:$Z$91,24,FALSE)," ")</f>
        <v/>
      </c>
      <c r="I370" s="187" t="str">
        <f>IFERROR(VLOOKUP(A370,'RNL - Lab 6'!$B$21:$Z$91,25,FALSE)," ")</f>
        <v/>
      </c>
    </row>
    <row r="371" spans="1:9" x14ac:dyDescent="0.25">
      <c r="A371" s="38" t="str">
        <f t="shared" si="9"/>
        <v>L6-</v>
      </c>
      <c r="B371" s="55" t="str">
        <f t="shared" si="10"/>
        <v/>
      </c>
      <c r="C371" s="194" t="str">
        <f>IFERROR(VLOOKUP(A371,'RNL - Lab 6'!$B$21:$Z$91,19,FALSE)," ")</f>
        <v/>
      </c>
      <c r="D371" s="187" t="str">
        <f>IFERROR(VLOOKUP(A371,'RNL - Lab 6'!$B$21:$Z$91,20,FALSE)," ")</f>
        <v/>
      </c>
      <c r="E371" s="187" t="str">
        <f>IFERROR(VLOOKUP(A371,'RNL - Lab 6'!$B$21:$Z$91,21,FALSE)," ")</f>
        <v/>
      </c>
      <c r="F371" s="187" t="str">
        <f>IFERROR(VLOOKUP(A371,'RNL - Lab 6'!$B$21:$Z$91,22,FALSE)," ")</f>
        <v/>
      </c>
      <c r="G371" s="187" t="str">
        <f>IFERROR(VLOOKUP(A371,'RNL - Lab 6'!$B$21:$Z$91,23,FALSE)," ")</f>
        <v/>
      </c>
      <c r="H371" s="187" t="str">
        <f>IFERROR(VLOOKUP(A371,'RNL - Lab 6'!$B$21:$Z$91,24,FALSE)," ")</f>
        <v/>
      </c>
      <c r="I371" s="187" t="str">
        <f>IFERROR(VLOOKUP(A371,'RNL - Lab 6'!$B$21:$Z$91,25,FALSE)," ")</f>
        <v/>
      </c>
    </row>
    <row r="372" spans="1:9" x14ac:dyDescent="0.25">
      <c r="A372" s="38" t="str">
        <f t="shared" si="9"/>
        <v>L6-</v>
      </c>
      <c r="B372" s="55" t="str">
        <f t="shared" si="10"/>
        <v/>
      </c>
      <c r="C372" s="194" t="str">
        <f>IFERROR(VLOOKUP(A372,'RNL - Lab 6'!$B$21:$Z$91,19,FALSE)," ")</f>
        <v/>
      </c>
      <c r="D372" s="187" t="str">
        <f>IFERROR(VLOOKUP(A372,'RNL - Lab 6'!$B$21:$Z$91,20,FALSE)," ")</f>
        <v/>
      </c>
      <c r="E372" s="187" t="str">
        <f>IFERROR(VLOOKUP(A372,'RNL - Lab 6'!$B$21:$Z$91,21,FALSE)," ")</f>
        <v/>
      </c>
      <c r="F372" s="187" t="str">
        <f>IFERROR(VLOOKUP(A372,'RNL - Lab 6'!$B$21:$Z$91,22,FALSE)," ")</f>
        <v/>
      </c>
      <c r="G372" s="187" t="str">
        <f>IFERROR(VLOOKUP(A372,'RNL - Lab 6'!$B$21:$Z$91,23,FALSE)," ")</f>
        <v/>
      </c>
      <c r="H372" s="187" t="str">
        <f>IFERROR(VLOOKUP(A372,'RNL - Lab 6'!$B$21:$Z$91,24,FALSE)," ")</f>
        <v/>
      </c>
      <c r="I372" s="187" t="str">
        <f>IFERROR(VLOOKUP(A372,'RNL - Lab 6'!$B$21:$Z$91,25,FALSE)," ")</f>
        <v/>
      </c>
    </row>
    <row r="373" spans="1:9" x14ac:dyDescent="0.25">
      <c r="A373" s="38" t="str">
        <f t="shared" si="9"/>
        <v>L6-</v>
      </c>
      <c r="B373" s="55" t="str">
        <f t="shared" si="10"/>
        <v/>
      </c>
      <c r="C373" s="194" t="str">
        <f>IFERROR(VLOOKUP(A373,'RNL - Lab 6'!$B$21:$Z$91,19,FALSE)," ")</f>
        <v/>
      </c>
      <c r="D373" s="187" t="str">
        <f>IFERROR(VLOOKUP(A373,'RNL - Lab 6'!$B$21:$Z$91,20,FALSE)," ")</f>
        <v/>
      </c>
      <c r="E373" s="187" t="str">
        <f>IFERROR(VLOOKUP(A373,'RNL - Lab 6'!$B$21:$Z$91,21,FALSE)," ")</f>
        <v/>
      </c>
      <c r="F373" s="187" t="str">
        <f>IFERROR(VLOOKUP(A373,'RNL - Lab 6'!$B$21:$Z$91,22,FALSE)," ")</f>
        <v/>
      </c>
      <c r="G373" s="187" t="str">
        <f>IFERROR(VLOOKUP(A373,'RNL - Lab 6'!$B$21:$Z$91,23,FALSE)," ")</f>
        <v/>
      </c>
      <c r="H373" s="187" t="str">
        <f>IFERROR(VLOOKUP(A373,'RNL - Lab 6'!$B$21:$Z$91,24,FALSE)," ")</f>
        <v/>
      </c>
      <c r="I373" s="187" t="str">
        <f>IFERROR(VLOOKUP(A373,'RNL - Lab 6'!$B$21:$Z$91,25,FALSE)," ")</f>
        <v/>
      </c>
    </row>
    <row r="374" spans="1:9" x14ac:dyDescent="0.25">
      <c r="A374" s="38" t="str">
        <f t="shared" si="9"/>
        <v>L6-</v>
      </c>
      <c r="B374" s="55" t="str">
        <f t="shared" si="10"/>
        <v/>
      </c>
      <c r="C374" s="194" t="str">
        <f>IFERROR(VLOOKUP(A374,'RNL - Lab 6'!$B$21:$Z$91,19,FALSE)," ")</f>
        <v/>
      </c>
      <c r="D374" s="187" t="str">
        <f>IFERROR(VLOOKUP(A374,'RNL - Lab 6'!$B$21:$Z$91,20,FALSE)," ")</f>
        <v/>
      </c>
      <c r="E374" s="187" t="str">
        <f>IFERROR(VLOOKUP(A374,'RNL - Lab 6'!$B$21:$Z$91,21,FALSE)," ")</f>
        <v/>
      </c>
      <c r="F374" s="187" t="str">
        <f>IFERROR(VLOOKUP(A374,'RNL - Lab 6'!$B$21:$Z$91,22,FALSE)," ")</f>
        <v/>
      </c>
      <c r="G374" s="187" t="str">
        <f>IFERROR(VLOOKUP(A374,'RNL - Lab 6'!$B$21:$Z$91,23,FALSE)," ")</f>
        <v/>
      </c>
      <c r="H374" s="187" t="str">
        <f>IFERROR(VLOOKUP(A374,'RNL - Lab 6'!$B$21:$Z$91,24,FALSE)," ")</f>
        <v/>
      </c>
      <c r="I374" s="187" t="str">
        <f>IFERROR(VLOOKUP(A374,'RNL - Lab 6'!$B$21:$Z$91,25,FALSE)," ")</f>
        <v/>
      </c>
    </row>
    <row r="375" spans="1:9" x14ac:dyDescent="0.25">
      <c r="A375" s="38" t="str">
        <f t="shared" si="9"/>
        <v>L6-</v>
      </c>
      <c r="B375" s="55" t="str">
        <f t="shared" si="10"/>
        <v/>
      </c>
      <c r="C375" s="194" t="str">
        <f>IFERROR(VLOOKUP(A375,'RNL - Lab 6'!$B$21:$Z$91,19,FALSE)," ")</f>
        <v/>
      </c>
      <c r="D375" s="187" t="str">
        <f>IFERROR(VLOOKUP(A375,'RNL - Lab 6'!$B$21:$Z$91,20,FALSE)," ")</f>
        <v/>
      </c>
      <c r="E375" s="187" t="str">
        <f>IFERROR(VLOOKUP(A375,'RNL - Lab 6'!$B$21:$Z$91,21,FALSE)," ")</f>
        <v/>
      </c>
      <c r="F375" s="187" t="str">
        <f>IFERROR(VLOOKUP(A375,'RNL - Lab 6'!$B$21:$Z$91,22,FALSE)," ")</f>
        <v/>
      </c>
      <c r="G375" s="187" t="str">
        <f>IFERROR(VLOOKUP(A375,'RNL - Lab 6'!$B$21:$Z$91,23,FALSE)," ")</f>
        <v/>
      </c>
      <c r="H375" s="187" t="str">
        <f>IFERROR(VLOOKUP(A375,'RNL - Lab 6'!$B$21:$Z$91,24,FALSE)," ")</f>
        <v/>
      </c>
      <c r="I375" s="187" t="str">
        <f>IFERROR(VLOOKUP(A375,'RNL - Lab 6'!$B$21:$Z$91,25,FALSE)," ")</f>
        <v/>
      </c>
    </row>
    <row r="376" spans="1:9" x14ac:dyDescent="0.25">
      <c r="A376" s="38" t="str">
        <f>"L6-"&amp;B376</f>
        <v>L6-CALIDAD PARA PSD (Fenotípicas)</v>
      </c>
      <c r="B376" s="55" t="str">
        <f>B56</f>
        <v>CALIDAD PARA PSD (Fenotípicas)</v>
      </c>
      <c r="C376" s="194" t="str">
        <f>IFERROR(VLOOKUP(A376,'RNL - Lab 6'!$B$21:$Z$91,19,FALSE)," ")</f>
        <v/>
      </c>
      <c r="D376" s="187" t="str">
        <f>IFERROR(VLOOKUP(A376,'RNL - Lab 6'!$B$21:$Z$91,20,FALSE)," ")</f>
        <v/>
      </c>
      <c r="E376" s="187" t="str">
        <f>IFERROR(VLOOKUP(A376,'RNL - Lab 6'!$B$21:$Z$91,21,FALSE)," ")</f>
        <v/>
      </c>
      <c r="F376" s="187" t="str">
        <f>IFERROR(VLOOKUP(A376,'RNL - Lab 6'!$B$21:$Z$91,22,FALSE)," ")</f>
        <v/>
      </c>
      <c r="G376" s="187" t="str">
        <f>IFERROR(VLOOKUP(A376,'RNL - Lab 6'!$B$21:$Z$91,23,FALSE)," ")</f>
        <v/>
      </c>
      <c r="H376" s="187" t="str">
        <f>IFERROR(VLOOKUP(A376,'RNL - Lab 6'!$B$21:$Z$91,24,FALSE)," ")</f>
        <v/>
      </c>
      <c r="I376" s="187" t="str">
        <f>IFERROR(VLOOKUP(A376,'RNL - Lab 6'!$B$21:$Z$91,25,FALSE)," ")</f>
        <v/>
      </c>
    </row>
    <row r="377" spans="1:9" ht="45" x14ac:dyDescent="0.25">
      <c r="A377" s="38" t="str">
        <f t="shared" si="9"/>
        <v>L6-Proporción de aislamientos procesados con monorresistencia y multirresistencia a todas las combinaciones de fármacos analizados</v>
      </c>
      <c r="B377" s="55" t="str">
        <f t="shared" si="10"/>
        <v>Proporción de aislamientos procesados con monorresistencia y multirresistencia a todas las combinaciones de fármacos analizados</v>
      </c>
      <c r="C377" s="194" t="str">
        <f>IFERROR(VLOOKUP(A377,'RNL - Lab 6'!$B$21:$Z$91,19,FALSE)," ")</f>
        <v/>
      </c>
      <c r="D377" s="187" t="str">
        <f>IFERROR(VLOOKUP(A377,'RNL - Lab 6'!$B$21:$Z$91,20,FALSE)," ")</f>
        <v/>
      </c>
      <c r="E377" s="187" t="str">
        <f>IFERROR(VLOOKUP(A377,'RNL - Lab 6'!$B$21:$Z$91,21,FALSE)," ")</f>
        <v/>
      </c>
      <c r="F377" s="187" t="str">
        <f>IFERROR(VLOOKUP(A377,'RNL - Lab 6'!$B$21:$Z$91,22,FALSE)," ")</f>
        <v/>
      </c>
      <c r="G377" s="187" t="str">
        <f>IFERROR(VLOOKUP(A377,'RNL - Lab 6'!$B$21:$Z$91,23,FALSE)," ")</f>
        <v/>
      </c>
      <c r="H377" s="187" t="str">
        <f>IFERROR(VLOOKUP(A377,'RNL - Lab 6'!$B$21:$Z$91,24,FALSE)," ")</f>
        <v/>
      </c>
      <c r="I377" s="187" t="str">
        <f>IFERROR(VLOOKUP(A377,'RNL - Lab 6'!$B$21:$Z$91,25,FALSE)," ")</f>
        <v/>
      </c>
    </row>
    <row r="378" spans="1:9" ht="45" x14ac:dyDescent="0.25">
      <c r="A378" s="38" t="str">
        <f t="shared" si="9"/>
        <v>L6-Proporción de aislamientos inoculados para PSD que se descartaron debido a la contaminación</v>
      </c>
      <c r="B378" s="55" t="str">
        <f t="shared" si="10"/>
        <v>Proporción de aislamientos inoculados para PSD que se descartaron debido a la contaminación</v>
      </c>
      <c r="C378" s="194" t="str">
        <f>IFERROR(VLOOKUP(A378,'RNL - Lab 6'!$B$21:$Z$91,19,FALSE)," ")</f>
        <v/>
      </c>
      <c r="D378" s="187" t="str">
        <f>IFERROR(VLOOKUP(A378,'RNL - Lab 6'!$B$21:$Z$91,20,FALSE)," ")</f>
        <v/>
      </c>
      <c r="E378" s="187" t="str">
        <f>IFERROR(VLOOKUP(A378,'RNL - Lab 6'!$B$21:$Z$91,21,FALSE)," ")</f>
        <v/>
      </c>
      <c r="F378" s="187" t="str">
        <f>IFERROR(VLOOKUP(A378,'RNL - Lab 6'!$B$21:$Z$91,22,FALSE)," ")</f>
        <v/>
      </c>
      <c r="G378" s="187" t="str">
        <f>IFERROR(VLOOKUP(A378,'RNL - Lab 6'!$B$21:$Z$91,23,FALSE)," ")</f>
        <v/>
      </c>
      <c r="H378" s="187" t="str">
        <f>IFERROR(VLOOKUP(A378,'RNL - Lab 6'!$B$21:$Z$91,24,FALSE)," ")</f>
        <v/>
      </c>
      <c r="I378" s="187" t="str">
        <f>IFERROR(VLOOKUP(A378,'RNL - Lab 6'!$B$21:$Z$91,25,FALSE)," ")</f>
        <v/>
      </c>
    </row>
    <row r="379" spans="1:9" ht="60" x14ac:dyDescent="0.25">
      <c r="A379" s="38" t="str">
        <f t="shared" si="9"/>
        <v>L6-Proporción de aislamientos procesados para PSD que no fueron interpretables debido a la falta de crecimiento de los tubos / placas de control (sin fármaco)</v>
      </c>
      <c r="B379" s="55" t="str">
        <f t="shared" si="10"/>
        <v>Proporción de aislamientos procesados para PSD que no fueron interpretables debido a la falta de crecimiento de los tubos / placas de control (sin fármaco)</v>
      </c>
      <c r="C379" s="194" t="str">
        <f>IFERROR(VLOOKUP(A379,'RNL - Lab 6'!$B$21:$Z$91,19,FALSE)," ")</f>
        <v/>
      </c>
      <c r="D379" s="187" t="str">
        <f>IFERROR(VLOOKUP(A379,'RNL - Lab 6'!$B$21:$Z$91,20,FALSE)," ")</f>
        <v/>
      </c>
      <c r="E379" s="187" t="str">
        <f>IFERROR(VLOOKUP(A379,'RNL - Lab 6'!$B$21:$Z$91,21,FALSE)," ")</f>
        <v/>
      </c>
      <c r="F379" s="187" t="str">
        <f>IFERROR(VLOOKUP(A379,'RNL - Lab 6'!$B$21:$Z$91,22,FALSE)," ")</f>
        <v/>
      </c>
      <c r="G379" s="187" t="str">
        <f>IFERROR(VLOOKUP(A379,'RNL - Lab 6'!$B$21:$Z$91,23,FALSE)," ")</f>
        <v/>
      </c>
      <c r="H379" s="187" t="str">
        <f>IFERROR(VLOOKUP(A379,'RNL - Lab 6'!$B$21:$Z$91,24,FALSE)," ")</f>
        <v/>
      </c>
      <c r="I379" s="187" t="str">
        <f>IFERROR(VLOOKUP(A379,'RNL - Lab 6'!$B$21:$Z$91,25,FALSE)," ")</f>
        <v/>
      </c>
    </row>
    <row r="380" spans="1:9" ht="60" x14ac:dyDescent="0.25">
      <c r="A380" s="38" t="str">
        <f t="shared" si="9"/>
        <v>L6-Tiempo de entrega de los resultados del laboratorio - Entre el procesamiento de la muestra y la notificación de resultados para PSD</v>
      </c>
      <c r="B380" s="55" t="str">
        <f t="shared" si="10"/>
        <v>Tiempo de entrega de los resultados del laboratorio - Entre el procesamiento de la muestra y la notificación de resultados para PSD</v>
      </c>
      <c r="C380" s="194" t="str">
        <f>IFERROR(VLOOKUP(A380,'RNL - Lab 6'!$B$21:$Z$91,19,FALSE)," ")</f>
        <v/>
      </c>
      <c r="D380" s="187" t="str">
        <f>IFERROR(VLOOKUP(A380,'RNL - Lab 6'!$B$21:$Z$91,20,FALSE)," ")</f>
        <v/>
      </c>
      <c r="E380" s="187" t="str">
        <f>IFERROR(VLOOKUP(A380,'RNL - Lab 6'!$B$21:$Z$91,21,FALSE)," ")</f>
        <v/>
      </c>
      <c r="F380" s="187" t="str">
        <f>IFERROR(VLOOKUP(A380,'RNL - Lab 6'!$B$21:$Z$91,22,FALSE)," ")</f>
        <v/>
      </c>
      <c r="G380" s="187" t="str">
        <f>IFERROR(VLOOKUP(A380,'RNL - Lab 6'!$B$21:$Z$91,23,FALSE)," ")</f>
        <v/>
      </c>
      <c r="H380" s="187" t="str">
        <f>IFERROR(VLOOKUP(A380,'RNL - Lab 6'!$B$21:$Z$91,24,FALSE)," ")</f>
        <v/>
      </c>
      <c r="I380" s="187" t="str">
        <f>IFERROR(VLOOKUP(A380,'RNL - Lab 6'!$B$21:$Z$91,25,FALSE)," ")</f>
        <v/>
      </c>
    </row>
    <row r="381" spans="1:9" x14ac:dyDescent="0.25">
      <c r="A381" s="38" t="str">
        <f t="shared" si="9"/>
        <v>L6-</v>
      </c>
      <c r="B381" s="55" t="str">
        <f t="shared" si="10"/>
        <v/>
      </c>
      <c r="C381" s="194" t="str">
        <f>IFERROR(VLOOKUP(A381,'RNL - Lab 6'!$B$21:$Z$91,19,FALSE)," ")</f>
        <v/>
      </c>
      <c r="D381" s="187" t="str">
        <f>IFERROR(VLOOKUP(A381,'RNL - Lab 6'!$B$21:$Z$91,20,FALSE)," ")</f>
        <v/>
      </c>
      <c r="E381" s="187" t="str">
        <f>IFERROR(VLOOKUP(A381,'RNL - Lab 6'!$B$21:$Z$91,21,FALSE)," ")</f>
        <v/>
      </c>
      <c r="F381" s="187" t="str">
        <f>IFERROR(VLOOKUP(A381,'RNL - Lab 6'!$B$21:$Z$91,22,FALSE)," ")</f>
        <v/>
      </c>
      <c r="G381" s="187" t="str">
        <f>IFERROR(VLOOKUP(A381,'RNL - Lab 6'!$B$21:$Z$91,23,FALSE)," ")</f>
        <v/>
      </c>
      <c r="H381" s="187" t="str">
        <f>IFERROR(VLOOKUP(A381,'RNL - Lab 6'!$B$21:$Z$91,24,FALSE)," ")</f>
        <v/>
      </c>
      <c r="I381" s="187" t="str">
        <f>IFERROR(VLOOKUP(A381,'RNL - Lab 6'!$B$21:$Z$91,25,FALSE)," ")</f>
        <v/>
      </c>
    </row>
    <row r="382" spans="1:9" x14ac:dyDescent="0.25">
      <c r="A382" s="38" t="str">
        <f t="shared" si="9"/>
        <v>L6-</v>
      </c>
      <c r="B382" s="55" t="str">
        <f t="shared" si="10"/>
        <v/>
      </c>
      <c r="C382" s="194" t="str">
        <f>IFERROR(VLOOKUP(A382,'RNL - Lab 6'!$B$21:$Z$91,19,FALSE)," ")</f>
        <v/>
      </c>
      <c r="D382" s="187" t="str">
        <f>IFERROR(VLOOKUP(A382,'RNL - Lab 6'!$B$21:$Z$91,20,FALSE)," ")</f>
        <v/>
      </c>
      <c r="E382" s="187" t="str">
        <f>IFERROR(VLOOKUP(A382,'RNL - Lab 6'!$B$21:$Z$91,21,FALSE)," ")</f>
        <v/>
      </c>
      <c r="F382" s="187" t="str">
        <f>IFERROR(VLOOKUP(A382,'RNL - Lab 6'!$B$21:$Z$91,22,FALSE)," ")</f>
        <v/>
      </c>
      <c r="G382" s="187" t="str">
        <f>IFERROR(VLOOKUP(A382,'RNL - Lab 6'!$B$21:$Z$91,23,FALSE)," ")</f>
        <v/>
      </c>
      <c r="H382" s="187" t="str">
        <f>IFERROR(VLOOKUP(A382,'RNL - Lab 6'!$B$21:$Z$91,24,FALSE)," ")</f>
        <v/>
      </c>
      <c r="I382" s="187" t="str">
        <f>IFERROR(VLOOKUP(A382,'RNL - Lab 6'!$B$21:$Z$91,25,FALSE)," ")</f>
        <v/>
      </c>
    </row>
    <row r="383" spans="1:9" x14ac:dyDescent="0.25">
      <c r="A383" s="38" t="str">
        <f t="shared" si="9"/>
        <v>L6-</v>
      </c>
      <c r="B383" s="55" t="str">
        <f t="shared" si="10"/>
        <v/>
      </c>
      <c r="C383" s="194" t="str">
        <f>IFERROR(VLOOKUP(A383,'RNL - Lab 6'!$B$21:$Z$91,19,FALSE)," ")</f>
        <v/>
      </c>
      <c r="D383" s="187" t="str">
        <f>IFERROR(VLOOKUP(A383,'RNL - Lab 6'!$B$21:$Z$91,20,FALSE)," ")</f>
        <v/>
      </c>
      <c r="E383" s="187" t="str">
        <f>IFERROR(VLOOKUP(A383,'RNL - Lab 6'!$B$21:$Z$91,21,FALSE)," ")</f>
        <v/>
      </c>
      <c r="F383" s="187" t="str">
        <f>IFERROR(VLOOKUP(A383,'RNL - Lab 6'!$B$21:$Z$91,22,FALSE)," ")</f>
        <v/>
      </c>
      <c r="G383" s="187" t="str">
        <f>IFERROR(VLOOKUP(A383,'RNL - Lab 6'!$B$21:$Z$91,23,FALSE)," ")</f>
        <v/>
      </c>
      <c r="H383" s="187" t="str">
        <f>IFERROR(VLOOKUP(A383,'RNL - Lab 6'!$B$21:$Z$91,24,FALSE)," ")</f>
        <v/>
      </c>
      <c r="I383" s="187" t="str">
        <f>IFERROR(VLOOKUP(A383,'RNL - Lab 6'!$B$21:$Z$91,25,FALSE)," ")</f>
        <v/>
      </c>
    </row>
    <row r="384" spans="1:9" x14ac:dyDescent="0.25">
      <c r="A384" s="38" t="str">
        <f t="shared" si="9"/>
        <v>L6-</v>
      </c>
      <c r="B384" s="55" t="str">
        <f t="shared" si="10"/>
        <v/>
      </c>
      <c r="C384" s="194" t="str">
        <f>IFERROR(VLOOKUP(A384,'RNL - Lab 6'!$B$21:$Z$91,19,FALSE)," ")</f>
        <v/>
      </c>
      <c r="D384" s="187" t="str">
        <f>IFERROR(VLOOKUP(A384,'RNL - Lab 6'!$B$21:$Z$91,20,FALSE)," ")</f>
        <v/>
      </c>
      <c r="E384" s="187" t="str">
        <f>IFERROR(VLOOKUP(A384,'RNL - Lab 6'!$B$21:$Z$91,21,FALSE)," ")</f>
        <v/>
      </c>
      <c r="F384" s="187" t="str">
        <f>IFERROR(VLOOKUP(A384,'RNL - Lab 6'!$B$21:$Z$91,22,FALSE)," ")</f>
        <v/>
      </c>
      <c r="G384" s="187" t="str">
        <f>IFERROR(VLOOKUP(A384,'RNL - Lab 6'!$B$21:$Z$91,23,FALSE)," ")</f>
        <v/>
      </c>
      <c r="H384" s="187" t="str">
        <f>IFERROR(VLOOKUP(A384,'RNL - Lab 6'!$B$21:$Z$91,24,FALSE)," ")</f>
        <v/>
      </c>
      <c r="I384" s="187" t="str">
        <f>IFERROR(VLOOKUP(A384,'RNL - Lab 6'!$B$21:$Z$91,25,FALSE)," ")</f>
        <v/>
      </c>
    </row>
    <row r="385" spans="1:9" ht="30" x14ac:dyDescent="0.25">
      <c r="A385" s="38" t="str">
        <f t="shared" si="9"/>
        <v>L6-Indicadores y metas de la Iniciativa Mundial de Laboratorio (GLI)</v>
      </c>
      <c r="B385" s="55" t="str">
        <f t="shared" si="10"/>
        <v>Indicadores y metas de la Iniciativa Mundial de Laboratorio (GLI)</v>
      </c>
      <c r="C385" s="194" t="str">
        <f>IFERROR(VLOOKUP(A385,'RNL - Lab 6'!$B$21:$Z$91,19,FALSE)," ")</f>
        <v/>
      </c>
      <c r="D385" s="187" t="str">
        <f>IFERROR(VLOOKUP(A385,'RNL - Lab 6'!$B$21:$Z$91,20,FALSE)," ")</f>
        <v/>
      </c>
      <c r="E385" s="187" t="str">
        <f>IFERROR(VLOOKUP(A385,'RNL - Lab 6'!$B$21:$Z$91,21,FALSE)," ")</f>
        <v/>
      </c>
      <c r="F385" s="187" t="str">
        <f>IFERROR(VLOOKUP(A385,'RNL - Lab 6'!$B$21:$Z$91,22,FALSE)," ")</f>
        <v/>
      </c>
      <c r="G385" s="187" t="str">
        <f>IFERROR(VLOOKUP(A385,'RNL - Lab 6'!$B$21:$Z$91,23,FALSE)," ")</f>
        <v/>
      </c>
      <c r="H385" s="187" t="str">
        <f>IFERROR(VLOOKUP(A385,'RNL - Lab 6'!$B$21:$Z$91,24,FALSE)," ")</f>
        <v/>
      </c>
      <c r="I385" s="187" t="str">
        <f>IFERROR(VLOOKUP(A385,'RNL - Lab 6'!$B$21:$Z$91,25,FALSE)," ")</f>
        <v/>
      </c>
    </row>
    <row r="386" spans="1:9" ht="60" x14ac:dyDescent="0.25">
      <c r="A386" s="38" t="str">
        <f t="shared" si="9"/>
        <v>L6-Porcentaje de casos de tuberculosis nuevos y recaída notificados, evaluados con un diagnóstico rápido recomendado por la OMS como la prueba diagnóstica inicial.</v>
      </c>
      <c r="B386" s="55" t="str">
        <f t="shared" si="10"/>
        <v>Porcentaje de casos de tuberculosis nuevos y recaída notificados, evaluados con un diagnóstico rápido recomendado por la OMS como la prueba diagnóstica inicial.</v>
      </c>
      <c r="C386" s="194" t="str">
        <f>IFERROR(VLOOKUP(A386,'RNL - Lab 6'!$B$21:$Z$91,19,FALSE)," ")</f>
        <v/>
      </c>
      <c r="D386" s="187" t="str">
        <f>IFERROR(VLOOKUP(A386,'RNL - Lab 6'!$B$21:$Z$91,20,FALSE)," ")</f>
        <v/>
      </c>
      <c r="E386" s="187" t="str">
        <f>IFERROR(VLOOKUP(A386,'RNL - Lab 6'!$B$21:$Z$91,21,FALSE)," ")</f>
        <v/>
      </c>
      <c r="F386" s="187" t="str">
        <f>IFERROR(VLOOKUP(A386,'RNL - Lab 6'!$B$21:$Z$91,22,FALSE)," ")</f>
        <v/>
      </c>
      <c r="G386" s="187" t="str">
        <f>IFERROR(VLOOKUP(A386,'RNL - Lab 6'!$B$21:$Z$91,23,FALSE)," ")</f>
        <v/>
      </c>
      <c r="H386" s="187" t="str">
        <f>IFERROR(VLOOKUP(A386,'RNL - Lab 6'!$B$21:$Z$91,24,FALSE)," ")</f>
        <v/>
      </c>
      <c r="I386" s="187" t="str">
        <f>IFERROR(VLOOKUP(A386,'RNL - Lab 6'!$B$21:$Z$91,25,FALSE)," ")</f>
        <v/>
      </c>
    </row>
    <row r="387" spans="1:9" ht="45" x14ac:dyDescent="0.25">
      <c r="A387" s="38" t="str">
        <f t="shared" si="9"/>
        <v>L6-Porcentaje de casos de tuberculosis notificados como nuevos y recaídas con confirmación bacteriológica.</v>
      </c>
      <c r="B387" s="55" t="str">
        <f t="shared" si="10"/>
        <v>Porcentaje de casos de tuberculosis notificados como nuevos y recaídas con confirmación bacteriológica.</v>
      </c>
      <c r="C387" s="194" t="str">
        <f>IFERROR(VLOOKUP(A387,'RNL - Lab 6'!$B$21:$Z$91,19,FALSE)," ")</f>
        <v/>
      </c>
      <c r="D387" s="187" t="str">
        <f>IFERROR(VLOOKUP(A387,'RNL - Lab 6'!$B$21:$Z$91,20,FALSE)," ")</f>
        <v/>
      </c>
      <c r="E387" s="187" t="str">
        <f>IFERROR(VLOOKUP(A387,'RNL - Lab 6'!$B$21:$Z$91,21,FALSE)," ")</f>
        <v/>
      </c>
      <c r="F387" s="187" t="str">
        <f>IFERROR(VLOOKUP(A387,'RNL - Lab 6'!$B$21:$Z$91,22,FALSE)," ")</f>
        <v/>
      </c>
      <c r="G387" s="187" t="str">
        <f>IFERROR(VLOOKUP(A387,'RNL - Lab 6'!$B$21:$Z$91,23,FALSE)," ")</f>
        <v/>
      </c>
      <c r="H387" s="187" t="str">
        <f>IFERROR(VLOOKUP(A387,'RNL - Lab 6'!$B$21:$Z$91,24,FALSE)," ")</f>
        <v/>
      </c>
      <c r="I387" s="187" t="str">
        <f>IFERROR(VLOOKUP(A387,'RNL - Lab 6'!$B$21:$Z$91,25,FALSE)," ")</f>
        <v/>
      </c>
    </row>
    <row r="388" spans="1:9" ht="45" x14ac:dyDescent="0.25">
      <c r="A388" s="38" t="str">
        <f t="shared" si="9"/>
        <v>L6-Porcentaje de casos notificados de TB confirmados bacteriológicamente con resultados de PSD para la rifampicina.</v>
      </c>
      <c r="B388" s="55" t="str">
        <f t="shared" si="10"/>
        <v>Porcentaje de casos notificados de TB confirmados bacteriológicamente con resultados de PSD para la rifampicina.</v>
      </c>
      <c r="C388" s="194" t="str">
        <f>IFERROR(VLOOKUP(A388,'RNL - Lab 6'!$B$21:$Z$91,19,FALSE)," ")</f>
        <v/>
      </c>
      <c r="D388" s="187" t="str">
        <f>IFERROR(VLOOKUP(A388,'RNL - Lab 6'!$B$21:$Z$91,20,FALSE)," ")</f>
        <v/>
      </c>
      <c r="E388" s="187" t="str">
        <f>IFERROR(VLOOKUP(A388,'RNL - Lab 6'!$B$21:$Z$91,21,FALSE)," ")</f>
        <v/>
      </c>
      <c r="F388" s="187" t="str">
        <f>IFERROR(VLOOKUP(A388,'RNL - Lab 6'!$B$21:$Z$91,22,FALSE)," ")</f>
        <v/>
      </c>
      <c r="G388" s="187" t="str">
        <f>IFERROR(VLOOKUP(A388,'RNL - Lab 6'!$B$21:$Z$91,23,FALSE)," ")</f>
        <v/>
      </c>
      <c r="H388" s="187" t="str">
        <f>IFERROR(VLOOKUP(A388,'RNL - Lab 6'!$B$21:$Z$91,24,FALSE)," ")</f>
        <v/>
      </c>
      <c r="I388" s="187" t="str">
        <f>IFERROR(VLOOKUP(A388,'RNL - Lab 6'!$B$21:$Z$91,25,FALSE)," ")</f>
        <v/>
      </c>
    </row>
    <row r="389" spans="1:9" ht="60" x14ac:dyDescent="0.25">
      <c r="A389" s="38" t="str">
        <f t="shared" si="9"/>
        <v>L6-Porcentaje de casos notificados de TB resistente a rifampicina con resultados de PSD para fluoroquinolonas y otras drogas orales de segunda línea.</v>
      </c>
      <c r="B389" s="55" t="str">
        <f t="shared" si="10"/>
        <v>Porcentaje de casos notificados de TB resistente a rifampicina con resultados de PSD para fluoroquinolonas y otras drogas orales de segunda línea.</v>
      </c>
      <c r="C389" s="194" t="str">
        <f>IFERROR(VLOOKUP(A389,'RNL - Lab 6'!$B$21:$Z$91,19,FALSE)," ")</f>
        <v/>
      </c>
      <c r="D389" s="187" t="str">
        <f>IFERROR(VLOOKUP(A389,'RNL - Lab 6'!$B$21:$Z$91,20,FALSE)," ")</f>
        <v/>
      </c>
      <c r="E389" s="187" t="str">
        <f>IFERROR(VLOOKUP(A389,'RNL - Lab 6'!$B$21:$Z$91,21,FALSE)," ")</f>
        <v/>
      </c>
      <c r="F389" s="187" t="str">
        <f>IFERROR(VLOOKUP(A389,'RNL - Lab 6'!$B$21:$Z$91,22,FALSE)," ")</f>
        <v/>
      </c>
      <c r="G389" s="187" t="str">
        <f>IFERROR(VLOOKUP(A389,'RNL - Lab 6'!$B$21:$Z$91,23,FALSE)," ")</f>
        <v/>
      </c>
      <c r="H389" s="187" t="str">
        <f>IFERROR(VLOOKUP(A389,'RNL - Lab 6'!$B$21:$Z$91,24,FALSE)," ")</f>
        <v/>
      </c>
      <c r="I389" s="187" t="str">
        <f>IFERROR(VLOOKUP(A389,'RNL - Lab 6'!$B$21:$Z$91,25,FALSE)," ")</f>
        <v/>
      </c>
    </row>
    <row r="390" spans="1:9" x14ac:dyDescent="0.25">
      <c r="A390" s="38" t="str">
        <f>"L7-"&amp;B390</f>
        <v>L7-BACILOSCOPIA</v>
      </c>
      <c r="B390" s="55" t="str">
        <f>B6</f>
        <v>BACILOSCOPIA</v>
      </c>
      <c r="C390" s="194" t="str">
        <f>IFERROR(VLOOKUP(A390,'RNL - Lab 7'!$B$21:$Z$91,19,FALSE)," ")</f>
        <v xml:space="preserve"> </v>
      </c>
      <c r="D390" s="187" t="str">
        <f>IFERROR(VLOOKUP(A390,'RNL - Lab 7'!$B$21:$Z$91,20,FALSE)," ")</f>
        <v xml:space="preserve"> </v>
      </c>
      <c r="E390" s="187" t="str">
        <f>IFERROR(VLOOKUP(A390,'RNL - Lab 7'!$B$21:$Z$91,21,FALSE)," ")</f>
        <v xml:space="preserve"> </v>
      </c>
      <c r="F390" s="187" t="str">
        <f>IFERROR(VLOOKUP(A390,'RNL - Lab 7'!$B$21:$Z$91,22,FALSE)," ")</f>
        <v xml:space="preserve"> </v>
      </c>
      <c r="G390" s="187" t="str">
        <f>IFERROR(VLOOKUP(A390,'RNL - Lab 7'!$B$21:$Z$91,23,FALSE)," ")</f>
        <v xml:space="preserve"> </v>
      </c>
      <c r="H390" s="187" t="str">
        <f>IFERROR(VLOOKUP(A390,'RNL - Lab 7'!$B$21:$Z$91,24,FALSE)," ")</f>
        <v xml:space="preserve"> </v>
      </c>
      <c r="I390" s="187" t="str">
        <f>IFERROR(VLOOKUP(A390,'RNL - Lab 7'!$B$21:$Z$91,25,FALSE)," ")</f>
        <v xml:space="preserve"> </v>
      </c>
    </row>
    <row r="391" spans="1:9" x14ac:dyDescent="0.25">
      <c r="A391" s="38" t="str">
        <f t="shared" ref="A391:A453" si="11">"L7-"&amp;B391</f>
        <v>L7-Número de baciloscopias realizadas</v>
      </c>
      <c r="B391" s="55" t="str">
        <f t="shared" ref="B391:B453" si="12">B7</f>
        <v>Número de baciloscopias realizadas</v>
      </c>
      <c r="C391" s="194" t="str">
        <f>IFERROR(VLOOKUP(A391,'RNL - Lab 7'!$B$21:$Z$91,19,FALSE)," ")</f>
        <v/>
      </c>
      <c r="D391" s="187" t="str">
        <f>IFERROR(VLOOKUP(A391,'RNL - Lab 7'!$B$21:$Z$91,20,FALSE)," ")</f>
        <v/>
      </c>
      <c r="E391" s="187" t="str">
        <f>IFERROR(VLOOKUP(A391,'RNL - Lab 7'!$B$21:$Z$91,21,FALSE)," ")</f>
        <v/>
      </c>
      <c r="F391" s="187" t="str">
        <f>IFERROR(VLOOKUP(A391,'RNL - Lab 7'!$B$21:$Z$91,22,FALSE)," ")</f>
        <v/>
      </c>
      <c r="G391" s="187" t="str">
        <f>IFERROR(VLOOKUP(A391,'RNL - Lab 7'!$B$21:$Z$91,23,FALSE)," ")</f>
        <v/>
      </c>
      <c r="H391" s="187" t="str">
        <f>IFERROR(VLOOKUP(A391,'RNL - Lab 7'!$B$21:$Z$91,24,FALSE)," ")</f>
        <v/>
      </c>
      <c r="I391" s="187" t="str">
        <f>IFERROR(VLOOKUP(A391,'RNL - Lab 7'!$B$21:$Z$91,25,FALSE)," ")</f>
        <v/>
      </c>
    </row>
    <row r="392" spans="1:9" ht="30" x14ac:dyDescent="0.25">
      <c r="A392" s="38" t="str">
        <f t="shared" si="11"/>
        <v>L7-Porcentaje de baciloscopias de diagnóstico positivas</v>
      </c>
      <c r="B392" s="55" t="str">
        <f t="shared" si="12"/>
        <v>Porcentaje de baciloscopias de diagnóstico positivas</v>
      </c>
      <c r="C392" s="194" t="str">
        <f>IFERROR(VLOOKUP(A392,'RNL - Lab 7'!$B$21:$Z$91,19,FALSE)," ")</f>
        <v/>
      </c>
      <c r="D392" s="187" t="str">
        <f>IFERROR(VLOOKUP(A392,'RNL - Lab 7'!$B$21:$Z$91,20,FALSE)," ")</f>
        <v/>
      </c>
      <c r="E392" s="187" t="str">
        <f>IFERROR(VLOOKUP(A392,'RNL - Lab 7'!$B$21:$Z$91,21,FALSE)," ")</f>
        <v/>
      </c>
      <c r="F392" s="187" t="str">
        <f>IFERROR(VLOOKUP(A392,'RNL - Lab 7'!$B$21:$Z$91,22,FALSE)," ")</f>
        <v/>
      </c>
      <c r="G392" s="187" t="str">
        <f>IFERROR(VLOOKUP(A392,'RNL - Lab 7'!$B$21:$Z$91,23,FALSE)," ")</f>
        <v/>
      </c>
      <c r="H392" s="187" t="str">
        <f>IFERROR(VLOOKUP(A392,'RNL - Lab 7'!$B$21:$Z$91,24,FALSE)," ")</f>
        <v/>
      </c>
      <c r="I392" s="187" t="str">
        <f>IFERROR(VLOOKUP(A392,'RNL - Lab 7'!$B$21:$Z$91,25,FALSE)," ")</f>
        <v/>
      </c>
    </row>
    <row r="393" spans="1:9" ht="45" x14ac:dyDescent="0.25">
      <c r="A393" s="38" t="str">
        <f t="shared" si="11"/>
        <v xml:space="preserve">L7-Porcentaje de baciloscopias de control de tratamiento positiva
</v>
      </c>
      <c r="B393" s="55" t="str">
        <f t="shared" si="12"/>
        <v xml:space="preserve">Porcentaje de baciloscopias de control de tratamiento positiva
</v>
      </c>
      <c r="C393" s="194" t="str">
        <f>IFERROR(VLOOKUP(A393,'RNL - Lab 7'!$B$21:$Z$91,19,FALSE)," ")</f>
        <v/>
      </c>
      <c r="D393" s="187" t="str">
        <f>IFERROR(VLOOKUP(A393,'RNL - Lab 7'!$B$21:$Z$91,20,FALSE)," ")</f>
        <v/>
      </c>
      <c r="E393" s="187" t="str">
        <f>IFERROR(VLOOKUP(A393,'RNL - Lab 7'!$B$21:$Z$91,21,FALSE)," ")</f>
        <v/>
      </c>
      <c r="F393" s="187" t="str">
        <f>IFERROR(VLOOKUP(A393,'RNL - Lab 7'!$B$21:$Z$91,22,FALSE)," ")</f>
        <v/>
      </c>
      <c r="G393" s="187" t="str">
        <f>IFERROR(VLOOKUP(A393,'RNL - Lab 7'!$B$21:$Z$91,23,FALSE)," ")</f>
        <v/>
      </c>
      <c r="H393" s="187" t="str">
        <f>IFERROR(VLOOKUP(A393,'RNL - Lab 7'!$B$21:$Z$91,24,FALSE)," ")</f>
        <v/>
      </c>
      <c r="I393" s="187" t="str">
        <f>IFERROR(VLOOKUP(A393,'RNL - Lab 7'!$B$21:$Z$91,25,FALSE)," ")</f>
        <v/>
      </c>
    </row>
    <row r="394" spans="1:9" ht="45" x14ac:dyDescent="0.25">
      <c r="A394" s="38" t="str">
        <f t="shared" si="11"/>
        <v xml:space="preserve">L7-Porcentaje de casos presuntivos examinados con baciloscopia
</v>
      </c>
      <c r="B394" s="55" t="str">
        <f t="shared" si="12"/>
        <v xml:space="preserve">Porcentaje de casos presuntivos examinados con baciloscopia
</v>
      </c>
      <c r="C394" s="194" t="str">
        <f>IFERROR(VLOOKUP(A394,'RNL - Lab 7'!$B$21:$Z$91,19,FALSE)," ")</f>
        <v/>
      </c>
      <c r="D394" s="187" t="str">
        <f>IFERROR(VLOOKUP(A394,'RNL - Lab 7'!$B$21:$Z$91,20,FALSE)," ")</f>
        <v/>
      </c>
      <c r="E394" s="187" t="str">
        <f>IFERROR(VLOOKUP(A394,'RNL - Lab 7'!$B$21:$Z$91,21,FALSE)," ")</f>
        <v/>
      </c>
      <c r="F394" s="187" t="str">
        <f>IFERROR(VLOOKUP(A394,'RNL - Lab 7'!$B$21:$Z$91,22,FALSE)," ")</f>
        <v/>
      </c>
      <c r="G394" s="187" t="str">
        <f>IFERROR(VLOOKUP(A394,'RNL - Lab 7'!$B$21:$Z$91,23,FALSE)," ")</f>
        <v/>
      </c>
      <c r="H394" s="187" t="str">
        <f>IFERROR(VLOOKUP(A394,'RNL - Lab 7'!$B$21:$Z$91,24,FALSE)," ")</f>
        <v/>
      </c>
      <c r="I394" s="187" t="str">
        <f>IFERROR(VLOOKUP(A394,'RNL - Lab 7'!$B$21:$Z$91,25,FALSE)," ")</f>
        <v/>
      </c>
    </row>
    <row r="395" spans="1:9" ht="45" x14ac:dyDescent="0.25">
      <c r="A395" s="38" t="str">
        <f t="shared" si="11"/>
        <v xml:space="preserve">L7-Porcentaje de casos diagnosticados por baciloscopia entre los casos presuntivos
</v>
      </c>
      <c r="B395" s="55" t="str">
        <f t="shared" si="12"/>
        <v xml:space="preserve">Porcentaje de casos diagnosticados por baciloscopia entre los casos presuntivos
</v>
      </c>
      <c r="C395" s="194" t="str">
        <f>IFERROR(VLOOKUP(A395,'RNL - Lab 7'!$B$21:$Z$91,19,FALSE)," ")</f>
        <v/>
      </c>
      <c r="D395" s="187" t="str">
        <f>IFERROR(VLOOKUP(A395,'RNL - Lab 7'!$B$21:$Z$91,20,FALSE)," ")</f>
        <v/>
      </c>
      <c r="E395" s="187" t="str">
        <f>IFERROR(VLOOKUP(A395,'RNL - Lab 7'!$B$21:$Z$91,21,FALSE)," ")</f>
        <v/>
      </c>
      <c r="F395" s="187" t="str">
        <f>IFERROR(VLOOKUP(A395,'RNL - Lab 7'!$B$21:$Z$91,22,FALSE)," ")</f>
        <v/>
      </c>
      <c r="G395" s="187" t="str">
        <f>IFERROR(VLOOKUP(A395,'RNL - Lab 7'!$B$21:$Z$91,23,FALSE)," ")</f>
        <v/>
      </c>
      <c r="H395" s="187" t="str">
        <f>IFERROR(VLOOKUP(A395,'RNL - Lab 7'!$B$21:$Z$91,24,FALSE)," ")</f>
        <v/>
      </c>
      <c r="I395" s="187" t="str">
        <f>IFERROR(VLOOKUP(A395,'RNL - Lab 7'!$B$21:$Z$91,25,FALSE)," ")</f>
        <v/>
      </c>
    </row>
    <row r="396" spans="1:9" ht="30" x14ac:dyDescent="0.25">
      <c r="A396" s="38" t="str">
        <f t="shared" si="11"/>
        <v>L7-Proporción de muestras deficientes entre las baciloscopias de diagnóstico</v>
      </c>
      <c r="B396" s="55" t="str">
        <f t="shared" si="12"/>
        <v>Proporción de muestras deficientes entre las baciloscopias de diagnóstico</v>
      </c>
      <c r="C396" s="194" t="str">
        <f>IFERROR(VLOOKUP(A396,'RNL - Lab 7'!$B$21:$Z$91,19,FALSE)," ")</f>
        <v/>
      </c>
      <c r="D396" s="187" t="str">
        <f>IFERROR(VLOOKUP(A396,'RNL - Lab 7'!$B$21:$Z$91,20,FALSE)," ")</f>
        <v/>
      </c>
      <c r="E396" s="187" t="str">
        <f>IFERROR(VLOOKUP(A396,'RNL - Lab 7'!$B$21:$Z$91,21,FALSE)," ")</f>
        <v/>
      </c>
      <c r="F396" s="187" t="str">
        <f>IFERROR(VLOOKUP(A396,'RNL - Lab 7'!$B$21:$Z$91,22,FALSE)," ")</f>
        <v/>
      </c>
      <c r="G396" s="187" t="str">
        <f>IFERROR(VLOOKUP(A396,'RNL - Lab 7'!$B$21:$Z$91,23,FALSE)," ")</f>
        <v/>
      </c>
      <c r="H396" s="187" t="str">
        <f>IFERROR(VLOOKUP(A396,'RNL - Lab 7'!$B$21:$Z$91,24,FALSE)," ")</f>
        <v/>
      </c>
      <c r="I396" s="187" t="str">
        <f>IFERROR(VLOOKUP(A396,'RNL - Lab 7'!$B$21:$Z$91,25,FALSE)," ")</f>
        <v/>
      </c>
    </row>
    <row r="397" spans="1:9" x14ac:dyDescent="0.25">
      <c r="A397" s="38" t="str">
        <f t="shared" si="11"/>
        <v>L7-Carga de trabajo</v>
      </c>
      <c r="B397" s="55" t="str">
        <f t="shared" si="12"/>
        <v>Carga de trabajo</v>
      </c>
      <c r="C397" s="194" t="str">
        <f>IFERROR(VLOOKUP(A397,'RNL - Lab 7'!$B$21:$Z$91,19,FALSE)," ")</f>
        <v/>
      </c>
      <c r="D397" s="187" t="str">
        <f>IFERROR(VLOOKUP(A397,'RNL - Lab 7'!$B$21:$Z$91,20,FALSE)," ")</f>
        <v/>
      </c>
      <c r="E397" s="187" t="str">
        <f>IFERROR(VLOOKUP(A397,'RNL - Lab 7'!$B$21:$Z$91,21,FALSE)," ")</f>
        <v/>
      </c>
      <c r="F397" s="187" t="str">
        <f>IFERROR(VLOOKUP(A397,'RNL - Lab 7'!$B$21:$Z$91,22,FALSE)," ")</f>
        <v/>
      </c>
      <c r="G397" s="187" t="str">
        <f>IFERROR(VLOOKUP(A397,'RNL - Lab 7'!$B$21:$Z$91,23,FALSE)," ")</f>
        <v/>
      </c>
      <c r="H397" s="187" t="str">
        <f>IFERROR(VLOOKUP(A397,'RNL - Lab 7'!$B$21:$Z$91,24,FALSE)," ")</f>
        <v/>
      </c>
      <c r="I397" s="187" t="str">
        <f>IFERROR(VLOOKUP(A397,'RNL - Lab 7'!$B$21:$Z$91,25,FALSE)," ")</f>
        <v/>
      </c>
    </row>
    <row r="398" spans="1:9" ht="45" x14ac:dyDescent="0.25">
      <c r="A398" s="38" t="str">
        <f t="shared" si="11"/>
        <v>L7-Porcentaje de baciloscopias de diagnóstico positivas de bajo grado (positiva de + y BAAR contables)</v>
      </c>
      <c r="B398" s="55" t="str">
        <f t="shared" si="12"/>
        <v>Porcentaje de baciloscopias de diagnóstico positivas de bajo grado (positiva de + y BAAR contables)</v>
      </c>
      <c r="C398" s="194" t="str">
        <f>IFERROR(VLOOKUP(A398,'RNL - Lab 7'!$B$21:$Z$91,19,FALSE)," ")</f>
        <v/>
      </c>
      <c r="D398" s="187" t="str">
        <f>IFERROR(VLOOKUP(A398,'RNL - Lab 7'!$B$21:$Z$91,20,FALSE)," ")</f>
        <v/>
      </c>
      <c r="E398" s="187" t="str">
        <f>IFERROR(VLOOKUP(A398,'RNL - Lab 7'!$B$21:$Z$91,21,FALSE)," ")</f>
        <v/>
      </c>
      <c r="F398" s="187" t="str">
        <f>IFERROR(VLOOKUP(A398,'RNL - Lab 7'!$B$21:$Z$91,22,FALSE)," ")</f>
        <v/>
      </c>
      <c r="G398" s="187" t="str">
        <f>IFERROR(VLOOKUP(A398,'RNL - Lab 7'!$B$21:$Z$91,23,FALSE)," ")</f>
        <v/>
      </c>
      <c r="H398" s="187" t="str">
        <f>IFERROR(VLOOKUP(A398,'RNL - Lab 7'!$B$21:$Z$91,24,FALSE)," ")</f>
        <v/>
      </c>
      <c r="I398" s="187" t="str">
        <f>IFERROR(VLOOKUP(A398,'RNL - Lab 7'!$B$21:$Z$91,25,FALSE)," ")</f>
        <v/>
      </c>
    </row>
    <row r="399" spans="1:9" ht="30" x14ac:dyDescent="0.25">
      <c r="A399" s="38" t="str">
        <f t="shared" si="11"/>
        <v>L7-Tiempo de respuesta del laboratorio en el informe del resultado de la baciloscopia</v>
      </c>
      <c r="B399" s="55" t="str">
        <f t="shared" si="12"/>
        <v>Tiempo de respuesta del laboratorio en el informe del resultado de la baciloscopia</v>
      </c>
      <c r="C399" s="194" t="str">
        <f>IFERROR(VLOOKUP(A399,'RNL - Lab 7'!$B$21:$Z$91,19,FALSE)," ")</f>
        <v/>
      </c>
      <c r="D399" s="187" t="str">
        <f>IFERROR(VLOOKUP(A399,'RNL - Lab 7'!$B$21:$Z$91,20,FALSE)," ")</f>
        <v/>
      </c>
      <c r="E399" s="187" t="str">
        <f>IFERROR(VLOOKUP(A399,'RNL - Lab 7'!$B$21:$Z$91,21,FALSE)," ")</f>
        <v/>
      </c>
      <c r="F399" s="187" t="str">
        <f>IFERROR(VLOOKUP(A399,'RNL - Lab 7'!$B$21:$Z$91,22,FALSE)," ")</f>
        <v/>
      </c>
      <c r="G399" s="187" t="str">
        <f>IFERROR(VLOOKUP(A399,'RNL - Lab 7'!$B$21:$Z$91,23,FALSE)," ")</f>
        <v/>
      </c>
      <c r="H399" s="187" t="str">
        <f>IFERROR(VLOOKUP(A399,'RNL - Lab 7'!$B$21:$Z$91,24,FALSE)," ")</f>
        <v/>
      </c>
      <c r="I399" s="187" t="str">
        <f>IFERROR(VLOOKUP(A399,'RNL - Lab 7'!$B$21:$Z$91,25,FALSE)," ")</f>
        <v/>
      </c>
    </row>
    <row r="400" spans="1:9" x14ac:dyDescent="0.25">
      <c r="A400" s="38" t="str">
        <f t="shared" si="11"/>
        <v>L7-</v>
      </c>
      <c r="B400" s="55" t="str">
        <f t="shared" si="12"/>
        <v/>
      </c>
      <c r="C400" s="194" t="str">
        <f>IFERROR(VLOOKUP(A400,'RNL - Lab 7'!$B$21:$Z$91,19,FALSE)," ")</f>
        <v/>
      </c>
      <c r="D400" s="187" t="str">
        <f>IFERROR(VLOOKUP(A400,'RNL - Lab 7'!$B$21:$Z$91,20,FALSE)," ")</f>
        <v/>
      </c>
      <c r="E400" s="187" t="str">
        <f>IFERROR(VLOOKUP(A400,'RNL - Lab 7'!$B$21:$Z$91,21,FALSE)," ")</f>
        <v/>
      </c>
      <c r="F400" s="187" t="str">
        <f>IFERROR(VLOOKUP(A400,'RNL - Lab 7'!$B$21:$Z$91,22,FALSE)," ")</f>
        <v/>
      </c>
      <c r="G400" s="187" t="str">
        <f>IFERROR(VLOOKUP(A400,'RNL - Lab 7'!$B$21:$Z$91,23,FALSE)," ")</f>
        <v/>
      </c>
      <c r="H400" s="187" t="str">
        <f>IFERROR(VLOOKUP(A400,'RNL - Lab 7'!$B$21:$Z$91,24,FALSE)," ")</f>
        <v/>
      </c>
      <c r="I400" s="187" t="str">
        <f>IFERROR(VLOOKUP(A400,'RNL - Lab 7'!$B$21:$Z$91,25,FALSE)," ")</f>
        <v/>
      </c>
    </row>
    <row r="401" spans="1:9" x14ac:dyDescent="0.25">
      <c r="A401" s="38" t="str">
        <f t="shared" si="11"/>
        <v>L7-</v>
      </c>
      <c r="B401" s="55" t="str">
        <f t="shared" si="12"/>
        <v/>
      </c>
      <c r="C401" s="194" t="str">
        <f>IFERROR(VLOOKUP(A401,'RNL - Lab 7'!$B$21:$Z$91,19,FALSE)," ")</f>
        <v/>
      </c>
      <c r="D401" s="187" t="str">
        <f>IFERROR(VLOOKUP(A401,'RNL - Lab 7'!$B$21:$Z$91,20,FALSE)," ")</f>
        <v/>
      </c>
      <c r="E401" s="187" t="str">
        <f>IFERROR(VLOOKUP(A401,'RNL - Lab 7'!$B$21:$Z$91,21,FALSE)," ")</f>
        <v/>
      </c>
      <c r="F401" s="187" t="str">
        <f>IFERROR(VLOOKUP(A401,'RNL - Lab 7'!$B$21:$Z$91,22,FALSE)," ")</f>
        <v/>
      </c>
      <c r="G401" s="187" t="str">
        <f>IFERROR(VLOOKUP(A401,'RNL - Lab 7'!$B$21:$Z$91,23,FALSE)," ")</f>
        <v/>
      </c>
      <c r="H401" s="187" t="str">
        <f>IFERROR(VLOOKUP(A401,'RNL - Lab 7'!$B$21:$Z$91,24,FALSE)," ")</f>
        <v/>
      </c>
      <c r="I401" s="187" t="str">
        <f>IFERROR(VLOOKUP(A401,'RNL - Lab 7'!$B$21:$Z$91,25,FALSE)," ")</f>
        <v/>
      </c>
    </row>
    <row r="402" spans="1:9" x14ac:dyDescent="0.25">
      <c r="A402" s="38" t="str">
        <f t="shared" si="11"/>
        <v>L7-</v>
      </c>
      <c r="B402" s="55" t="str">
        <f t="shared" si="12"/>
        <v/>
      </c>
      <c r="C402" s="194" t="str">
        <f>IFERROR(VLOOKUP(A402,'RNL - Lab 7'!$B$21:$Z$91,19,FALSE)," ")</f>
        <v/>
      </c>
      <c r="D402" s="187" t="str">
        <f>IFERROR(VLOOKUP(A402,'RNL - Lab 7'!$B$21:$Z$91,20,FALSE)," ")</f>
        <v/>
      </c>
      <c r="E402" s="187" t="str">
        <f>IFERROR(VLOOKUP(A402,'RNL - Lab 7'!$B$21:$Z$91,21,FALSE)," ")</f>
        <v/>
      </c>
      <c r="F402" s="187" t="str">
        <f>IFERROR(VLOOKUP(A402,'RNL - Lab 7'!$B$21:$Z$91,22,FALSE)," ")</f>
        <v/>
      </c>
      <c r="G402" s="187" t="str">
        <f>IFERROR(VLOOKUP(A402,'RNL - Lab 7'!$B$21:$Z$91,23,FALSE)," ")</f>
        <v/>
      </c>
      <c r="H402" s="187" t="str">
        <f>IFERROR(VLOOKUP(A402,'RNL - Lab 7'!$B$21:$Z$91,24,FALSE)," ")</f>
        <v/>
      </c>
      <c r="I402" s="187" t="str">
        <f>IFERROR(VLOOKUP(A402,'RNL - Lab 7'!$B$21:$Z$91,25,FALSE)," ")</f>
        <v/>
      </c>
    </row>
    <row r="403" spans="1:9" x14ac:dyDescent="0.25">
      <c r="A403" s="38" t="str">
        <f t="shared" si="11"/>
        <v>L7-</v>
      </c>
      <c r="B403" s="55" t="str">
        <f t="shared" si="12"/>
        <v/>
      </c>
      <c r="C403" s="194" t="str">
        <f>IFERROR(VLOOKUP(A403,'RNL - Lab 7'!$B$21:$Z$91,19,FALSE)," ")</f>
        <v/>
      </c>
      <c r="D403" s="187" t="str">
        <f>IFERROR(VLOOKUP(A403,'RNL - Lab 7'!$B$21:$Z$91,20,FALSE)," ")</f>
        <v/>
      </c>
      <c r="E403" s="187" t="str">
        <f>IFERROR(VLOOKUP(A403,'RNL - Lab 7'!$B$21:$Z$91,21,FALSE)," ")</f>
        <v/>
      </c>
      <c r="F403" s="187" t="str">
        <f>IFERROR(VLOOKUP(A403,'RNL - Lab 7'!$B$21:$Z$91,22,FALSE)," ")</f>
        <v/>
      </c>
      <c r="G403" s="187" t="str">
        <f>IFERROR(VLOOKUP(A403,'RNL - Lab 7'!$B$21:$Z$91,23,FALSE)," ")</f>
        <v/>
      </c>
      <c r="H403" s="187" t="str">
        <f>IFERROR(VLOOKUP(A403,'RNL - Lab 7'!$B$21:$Z$91,24,FALSE)," ")</f>
        <v/>
      </c>
      <c r="I403" s="187" t="str">
        <f>IFERROR(VLOOKUP(A403,'RNL - Lab 7'!$B$21:$Z$91,25,FALSE)," ")</f>
        <v/>
      </c>
    </row>
    <row r="404" spans="1:9" ht="30" x14ac:dyDescent="0.25">
      <c r="A404" s="38" t="str">
        <f t="shared" si="11"/>
        <v>L7-PRUEBAS MOLECULARES 
(GeneXpert y LPA)</v>
      </c>
      <c r="B404" s="55" t="str">
        <f t="shared" si="12"/>
        <v>PRUEBAS MOLECULARES 
(GeneXpert y LPA)</v>
      </c>
      <c r="C404" s="194" t="str">
        <f>IFERROR(VLOOKUP(A404,'RNL - Lab 7'!$B$21:$Z$91,19,FALSE)," ")</f>
        <v/>
      </c>
      <c r="D404" s="187" t="str">
        <f>IFERROR(VLOOKUP(A404,'RNL - Lab 7'!$B$21:$Z$91,20,FALSE)," ")</f>
        <v/>
      </c>
      <c r="E404" s="187" t="str">
        <f>IFERROR(VLOOKUP(A404,'RNL - Lab 7'!$B$21:$Z$91,21,FALSE)," ")</f>
        <v/>
      </c>
      <c r="F404" s="187" t="str">
        <f>IFERROR(VLOOKUP(A404,'RNL - Lab 7'!$B$21:$Z$91,22,FALSE)," ")</f>
        <v/>
      </c>
      <c r="G404" s="187" t="str">
        <f>IFERROR(VLOOKUP(A404,'RNL - Lab 7'!$B$21:$Z$91,23,FALSE)," ")</f>
        <v/>
      </c>
      <c r="H404" s="187" t="str">
        <f>IFERROR(VLOOKUP(A404,'RNL - Lab 7'!$B$21:$Z$91,24,FALSE)," ")</f>
        <v/>
      </c>
      <c r="I404" s="187" t="str">
        <f>IFERROR(VLOOKUP(A404,'RNL - Lab 7'!$B$21:$Z$91,25,FALSE)," ")</f>
        <v/>
      </c>
    </row>
    <row r="405" spans="1:9" x14ac:dyDescent="0.25">
      <c r="A405" s="38" t="str">
        <f t="shared" si="11"/>
        <v>L7-Número de pruebas rápidas realizadas</v>
      </c>
      <c r="B405" s="55" t="str">
        <f t="shared" si="12"/>
        <v>Número de pruebas rápidas realizadas</v>
      </c>
      <c r="C405" s="194" t="str">
        <f>IFERROR(VLOOKUP(A405,'RNL - Lab 7'!$B$21:$Z$91,19,FALSE)," ")</f>
        <v/>
      </c>
      <c r="D405" s="187" t="str">
        <f>IFERROR(VLOOKUP(A405,'RNL - Lab 7'!$B$21:$Z$91,20,FALSE)," ")</f>
        <v/>
      </c>
      <c r="E405" s="187" t="str">
        <f>IFERROR(VLOOKUP(A405,'RNL - Lab 7'!$B$21:$Z$91,21,FALSE)," ")</f>
        <v/>
      </c>
      <c r="F405" s="187" t="str">
        <f>IFERROR(VLOOKUP(A405,'RNL - Lab 7'!$B$21:$Z$91,22,FALSE)," ")</f>
        <v/>
      </c>
      <c r="G405" s="187" t="str">
        <f>IFERROR(VLOOKUP(A405,'RNL - Lab 7'!$B$21:$Z$91,23,FALSE)," ")</f>
        <v/>
      </c>
      <c r="H405" s="187" t="str">
        <f>IFERROR(VLOOKUP(A405,'RNL - Lab 7'!$B$21:$Z$91,24,FALSE)," ")</f>
        <v/>
      </c>
      <c r="I405" s="187" t="str">
        <f>IFERROR(VLOOKUP(A405,'RNL - Lab 7'!$B$21:$Z$91,25,FALSE)," ")</f>
        <v/>
      </c>
    </row>
    <row r="406" spans="1:9" ht="30" x14ac:dyDescent="0.25">
      <c r="A406" s="38" t="str">
        <f t="shared" si="11"/>
        <v>L7-Proporción de M. tuberculosis detectado sensible a fármacos R, H o HyR</v>
      </c>
      <c r="B406" s="55" t="str">
        <f t="shared" si="12"/>
        <v>Proporción de M. tuberculosis detectado sensible a fármacos R, H o HyR</v>
      </c>
      <c r="C406" s="194" t="str">
        <f>IFERROR(VLOOKUP(A406,'RNL - Lab 7'!$B$21:$Z$91,19,FALSE)," ")</f>
        <v/>
      </c>
      <c r="D406" s="187" t="str">
        <f>IFERROR(VLOOKUP(A406,'RNL - Lab 7'!$B$21:$Z$91,20,FALSE)," ")</f>
        <v/>
      </c>
      <c r="E406" s="187" t="str">
        <f>IFERROR(VLOOKUP(A406,'RNL - Lab 7'!$B$21:$Z$91,21,FALSE)," ")</f>
        <v/>
      </c>
      <c r="F406" s="187" t="str">
        <f>IFERROR(VLOOKUP(A406,'RNL - Lab 7'!$B$21:$Z$91,22,FALSE)," ")</f>
        <v/>
      </c>
      <c r="G406" s="187" t="str">
        <f>IFERROR(VLOOKUP(A406,'RNL - Lab 7'!$B$21:$Z$91,23,FALSE)," ")</f>
        <v/>
      </c>
      <c r="H406" s="187" t="str">
        <f>IFERROR(VLOOKUP(A406,'RNL - Lab 7'!$B$21:$Z$91,24,FALSE)," ")</f>
        <v/>
      </c>
      <c r="I406" s="187" t="str">
        <f>IFERROR(VLOOKUP(A406,'RNL - Lab 7'!$B$21:$Z$91,25,FALSE)," ")</f>
        <v/>
      </c>
    </row>
    <row r="407" spans="1:9" ht="30" x14ac:dyDescent="0.25">
      <c r="A407" s="38" t="str">
        <f t="shared" si="11"/>
        <v>L7-Proporción de M. tuberculosis detectado resistente a R</v>
      </c>
      <c r="B407" s="55" t="str">
        <f t="shared" si="12"/>
        <v>Proporción de M. tuberculosis detectado resistente a R</v>
      </c>
      <c r="C407" s="194" t="str">
        <f>IFERROR(VLOOKUP(A407,'RNL - Lab 7'!$B$21:$Z$91,19,FALSE)," ")</f>
        <v/>
      </c>
      <c r="D407" s="187" t="str">
        <f>IFERROR(VLOOKUP(A407,'RNL - Lab 7'!$B$21:$Z$91,20,FALSE)," ")</f>
        <v/>
      </c>
      <c r="E407" s="187" t="str">
        <f>IFERROR(VLOOKUP(A407,'RNL - Lab 7'!$B$21:$Z$91,21,FALSE)," ")</f>
        <v/>
      </c>
      <c r="F407" s="187" t="str">
        <f>IFERROR(VLOOKUP(A407,'RNL - Lab 7'!$B$21:$Z$91,22,FALSE)," ")</f>
        <v/>
      </c>
      <c r="G407" s="187" t="str">
        <f>IFERROR(VLOOKUP(A407,'RNL - Lab 7'!$B$21:$Z$91,23,FALSE)," ")</f>
        <v/>
      </c>
      <c r="H407" s="187" t="str">
        <f>IFERROR(VLOOKUP(A407,'RNL - Lab 7'!$B$21:$Z$91,24,FALSE)," ")</f>
        <v/>
      </c>
      <c r="I407" s="187" t="str">
        <f>IFERROR(VLOOKUP(A407,'RNL - Lab 7'!$B$21:$Z$91,25,FALSE)," ")</f>
        <v/>
      </c>
    </row>
    <row r="408" spans="1:9" ht="30" x14ac:dyDescent="0.25">
      <c r="A408" s="38" t="str">
        <f t="shared" si="11"/>
        <v>L7-Proporción de M. tuberculosis detectado resistente a H</v>
      </c>
      <c r="B408" s="55" t="str">
        <f t="shared" si="12"/>
        <v>Proporción de M. tuberculosis detectado resistente a H</v>
      </c>
      <c r="C408" s="194" t="str">
        <f>IFERROR(VLOOKUP(A408,'RNL - Lab 7'!$B$21:$Z$91,19,FALSE)," ")</f>
        <v/>
      </c>
      <c r="D408" s="187" t="str">
        <f>IFERROR(VLOOKUP(A408,'RNL - Lab 7'!$B$21:$Z$91,20,FALSE)," ")</f>
        <v/>
      </c>
      <c r="E408" s="187" t="str">
        <f>IFERROR(VLOOKUP(A408,'RNL - Lab 7'!$B$21:$Z$91,21,FALSE)," ")</f>
        <v/>
      </c>
      <c r="F408" s="187" t="str">
        <f>IFERROR(VLOOKUP(A408,'RNL - Lab 7'!$B$21:$Z$91,22,FALSE)," ")</f>
        <v/>
      </c>
      <c r="G408" s="187" t="str">
        <f>IFERROR(VLOOKUP(A408,'RNL - Lab 7'!$B$21:$Z$91,23,FALSE)," ")</f>
        <v/>
      </c>
      <c r="H408" s="187" t="str">
        <f>IFERROR(VLOOKUP(A408,'RNL - Lab 7'!$B$21:$Z$91,24,FALSE)," ")</f>
        <v/>
      </c>
      <c r="I408" s="187" t="str">
        <f>IFERROR(VLOOKUP(A408,'RNL - Lab 7'!$B$21:$Z$91,25,FALSE)," ")</f>
        <v/>
      </c>
    </row>
    <row r="409" spans="1:9" ht="45" x14ac:dyDescent="0.25">
      <c r="A409" s="38" t="str">
        <f t="shared" si="11"/>
        <v xml:space="preserve">L7-Proporción de M. tuberculosis detectado resistente a HyR
</v>
      </c>
      <c r="B409" s="55" t="str">
        <f t="shared" si="12"/>
        <v xml:space="preserve">Proporción de M. tuberculosis detectado resistente a HyR
</v>
      </c>
      <c r="C409" s="194" t="str">
        <f>IFERROR(VLOOKUP(A409,'RNL - Lab 7'!$B$21:$Z$91,19,FALSE)," ")</f>
        <v/>
      </c>
      <c r="D409" s="187" t="str">
        <f>IFERROR(VLOOKUP(A409,'RNL - Lab 7'!$B$21:$Z$91,20,FALSE)," ")</f>
        <v/>
      </c>
      <c r="E409" s="187" t="str">
        <f>IFERROR(VLOOKUP(A409,'RNL - Lab 7'!$B$21:$Z$91,21,FALSE)," ")</f>
        <v/>
      </c>
      <c r="F409" s="187" t="str">
        <f>IFERROR(VLOOKUP(A409,'RNL - Lab 7'!$B$21:$Z$91,22,FALSE)," ")</f>
        <v/>
      </c>
      <c r="G409" s="187" t="str">
        <f>IFERROR(VLOOKUP(A409,'RNL - Lab 7'!$B$21:$Z$91,23,FALSE)," ")</f>
        <v/>
      </c>
      <c r="H409" s="187" t="str">
        <f>IFERROR(VLOOKUP(A409,'RNL - Lab 7'!$B$21:$Z$91,24,FALSE)," ")</f>
        <v/>
      </c>
      <c r="I409" s="187" t="str">
        <f>IFERROR(VLOOKUP(A409,'RNL - Lab 7'!$B$21:$Z$91,25,FALSE)," ")</f>
        <v/>
      </c>
    </row>
    <row r="410" spans="1:9" ht="45" x14ac:dyDescent="0.25">
      <c r="A410" s="38" t="str">
        <f t="shared" si="11"/>
        <v xml:space="preserve">L7-Proporción de M. tuberculosis detectado con resistencia a fármacos indeterminada
</v>
      </c>
      <c r="B410" s="55" t="str">
        <f t="shared" si="12"/>
        <v xml:space="preserve">Proporción de M. tuberculosis detectado con resistencia a fármacos indeterminada
</v>
      </c>
      <c r="C410" s="194" t="str">
        <f>IFERROR(VLOOKUP(A410,'RNL - Lab 7'!$B$21:$Z$91,19,FALSE)," ")</f>
        <v/>
      </c>
      <c r="D410" s="187" t="str">
        <f>IFERROR(VLOOKUP(A410,'RNL - Lab 7'!$B$21:$Z$91,20,FALSE)," ")</f>
        <v/>
      </c>
      <c r="E410" s="187" t="str">
        <f>IFERROR(VLOOKUP(A410,'RNL - Lab 7'!$B$21:$Z$91,21,FALSE)," ")</f>
        <v/>
      </c>
      <c r="F410" s="187" t="str">
        <f>IFERROR(VLOOKUP(A410,'RNL - Lab 7'!$B$21:$Z$91,22,FALSE)," ")</f>
        <v/>
      </c>
      <c r="G410" s="187" t="str">
        <f>IFERROR(VLOOKUP(A410,'RNL - Lab 7'!$B$21:$Z$91,23,FALSE)," ")</f>
        <v/>
      </c>
      <c r="H410" s="187" t="str">
        <f>IFERROR(VLOOKUP(A410,'RNL - Lab 7'!$B$21:$Z$91,24,FALSE)," ")</f>
        <v/>
      </c>
      <c r="I410" s="187" t="str">
        <f>IFERROR(VLOOKUP(A410,'RNL - Lab 7'!$B$21:$Z$91,25,FALSE)," ")</f>
        <v/>
      </c>
    </row>
    <row r="411" spans="1:9" ht="30" x14ac:dyDescent="0.25">
      <c r="A411" s="38" t="str">
        <f t="shared" si="11"/>
        <v xml:space="preserve">L7-Proporción de M. tuberculosis no detectado 
</v>
      </c>
      <c r="B411" s="55" t="str">
        <f t="shared" si="12"/>
        <v xml:space="preserve">Proporción de M. tuberculosis no detectado 
</v>
      </c>
      <c r="C411" s="194" t="str">
        <f>IFERROR(VLOOKUP(A411,'RNL - Lab 7'!$B$21:$Z$91,19,FALSE)," ")</f>
        <v/>
      </c>
      <c r="D411" s="187" t="str">
        <f>IFERROR(VLOOKUP(A411,'RNL - Lab 7'!$B$21:$Z$91,20,FALSE)," ")</f>
        <v/>
      </c>
      <c r="E411" s="187" t="str">
        <f>IFERROR(VLOOKUP(A411,'RNL - Lab 7'!$B$21:$Z$91,21,FALSE)," ")</f>
        <v/>
      </c>
      <c r="F411" s="187" t="str">
        <f>IFERROR(VLOOKUP(A411,'RNL - Lab 7'!$B$21:$Z$91,22,FALSE)," ")</f>
        <v/>
      </c>
      <c r="G411" s="187" t="str">
        <f>IFERROR(VLOOKUP(A411,'RNL - Lab 7'!$B$21:$Z$91,23,FALSE)," ")</f>
        <v/>
      </c>
      <c r="H411" s="187" t="str">
        <f>IFERROR(VLOOKUP(A411,'RNL - Lab 7'!$B$21:$Z$91,24,FALSE)," ")</f>
        <v/>
      </c>
      <c r="I411" s="187" t="str">
        <f>IFERROR(VLOOKUP(A411,'RNL - Lab 7'!$B$21:$Z$91,25,FALSE)," ")</f>
        <v/>
      </c>
    </row>
    <row r="412" spans="1:9" ht="30" x14ac:dyDescent="0.25">
      <c r="A412" s="38" t="str">
        <f t="shared" si="11"/>
        <v xml:space="preserve">L7-Proporción de errores
</v>
      </c>
      <c r="B412" s="55" t="str">
        <f t="shared" si="12"/>
        <v xml:space="preserve">Proporción de errores
</v>
      </c>
      <c r="C412" s="194" t="str">
        <f>IFERROR(VLOOKUP(A412,'RNL - Lab 7'!$B$21:$Z$91,19,FALSE)," ")</f>
        <v/>
      </c>
      <c r="D412" s="187" t="str">
        <f>IFERROR(VLOOKUP(A412,'RNL - Lab 7'!$B$21:$Z$91,20,FALSE)," ")</f>
        <v/>
      </c>
      <c r="E412" s="187" t="str">
        <f>IFERROR(VLOOKUP(A412,'RNL - Lab 7'!$B$21:$Z$91,21,FALSE)," ")</f>
        <v/>
      </c>
      <c r="F412" s="187" t="str">
        <f>IFERROR(VLOOKUP(A412,'RNL - Lab 7'!$B$21:$Z$91,22,FALSE)," ")</f>
        <v/>
      </c>
      <c r="G412" s="187" t="str">
        <f>IFERROR(VLOOKUP(A412,'RNL - Lab 7'!$B$21:$Z$91,23,FALSE)," ")</f>
        <v/>
      </c>
      <c r="H412" s="187" t="str">
        <f>IFERROR(VLOOKUP(A412,'RNL - Lab 7'!$B$21:$Z$91,24,FALSE)," ")</f>
        <v/>
      </c>
      <c r="I412" s="187" t="str">
        <f>IFERROR(VLOOKUP(A412,'RNL - Lab 7'!$B$21:$Z$91,25,FALSE)," ")</f>
        <v/>
      </c>
    </row>
    <row r="413" spans="1:9" ht="30" x14ac:dyDescent="0.25">
      <c r="A413" s="38" t="str">
        <f t="shared" si="11"/>
        <v xml:space="preserve">L7-Proporción de resultados inválidos
</v>
      </c>
      <c r="B413" s="55" t="str">
        <f t="shared" si="12"/>
        <v xml:space="preserve">Proporción de resultados inválidos
</v>
      </c>
      <c r="C413" s="194" t="str">
        <f>IFERROR(VLOOKUP(A413,'RNL - Lab 7'!$B$21:$Z$91,19,FALSE)," ")</f>
        <v/>
      </c>
      <c r="D413" s="187" t="str">
        <f>IFERROR(VLOOKUP(A413,'RNL - Lab 7'!$B$21:$Z$91,20,FALSE)," ")</f>
        <v/>
      </c>
      <c r="E413" s="187" t="str">
        <f>IFERROR(VLOOKUP(A413,'RNL - Lab 7'!$B$21:$Z$91,21,FALSE)," ")</f>
        <v/>
      </c>
      <c r="F413" s="187" t="str">
        <f>IFERROR(VLOOKUP(A413,'RNL - Lab 7'!$B$21:$Z$91,22,FALSE)," ")</f>
        <v/>
      </c>
      <c r="G413" s="187" t="str">
        <f>IFERROR(VLOOKUP(A413,'RNL - Lab 7'!$B$21:$Z$91,23,FALSE)," ")</f>
        <v/>
      </c>
      <c r="H413" s="187" t="str">
        <f>IFERROR(VLOOKUP(A413,'RNL - Lab 7'!$B$21:$Z$91,24,FALSE)," ")</f>
        <v/>
      </c>
      <c r="I413" s="187" t="str">
        <f>IFERROR(VLOOKUP(A413,'RNL - Lab 7'!$B$21:$Z$91,25,FALSE)," ")</f>
        <v/>
      </c>
    </row>
    <row r="414" spans="1:9" ht="60" x14ac:dyDescent="0.25">
      <c r="A414" s="38" t="str">
        <f t="shared" si="11"/>
        <v xml:space="preserve">L7-Proporción de casos con M. tuberculosis detectado resistente a R, H, RyH con PSF de segunda línea
</v>
      </c>
      <c r="B414" s="55" t="str">
        <f t="shared" si="12"/>
        <v xml:space="preserve">Proporción de casos con M. tuberculosis detectado resistente a R, H, RyH con PSF de segunda línea
</v>
      </c>
      <c r="C414" s="194" t="str">
        <f>IFERROR(VLOOKUP(A414,'RNL - Lab 7'!$B$21:$Z$91,19,FALSE)," ")</f>
        <v/>
      </c>
      <c r="D414" s="187" t="str">
        <f>IFERROR(VLOOKUP(A414,'RNL - Lab 7'!$B$21:$Z$91,20,FALSE)," ")</f>
        <v/>
      </c>
      <c r="E414" s="187" t="str">
        <f>IFERROR(VLOOKUP(A414,'RNL - Lab 7'!$B$21:$Z$91,21,FALSE)," ")</f>
        <v/>
      </c>
      <c r="F414" s="187" t="str">
        <f>IFERROR(VLOOKUP(A414,'RNL - Lab 7'!$B$21:$Z$91,22,FALSE)," ")</f>
        <v/>
      </c>
      <c r="G414" s="187" t="str">
        <f>IFERROR(VLOOKUP(A414,'RNL - Lab 7'!$B$21:$Z$91,23,FALSE)," ")</f>
        <v/>
      </c>
      <c r="H414" s="187" t="str">
        <f>IFERROR(VLOOKUP(A414,'RNL - Lab 7'!$B$21:$Z$91,24,FALSE)," ")</f>
        <v/>
      </c>
      <c r="I414" s="187" t="str">
        <f>IFERROR(VLOOKUP(A414,'RNL - Lab 7'!$B$21:$Z$91,25,FALSE)," ")</f>
        <v/>
      </c>
    </row>
    <row r="415" spans="1:9" ht="60" x14ac:dyDescent="0.25">
      <c r="A415" s="38" t="str">
        <f t="shared" si="11"/>
        <v xml:space="preserve">L7-Proporción de casos nuevos con M. tuberculosis detectado resistente a R, H, RyH con PSF de segunda línea
</v>
      </c>
      <c r="B415" s="55" t="str">
        <f t="shared" si="12"/>
        <v xml:space="preserve">Proporción de casos nuevos con M. tuberculosis detectado resistente a R, H, RyH con PSF de segunda línea
</v>
      </c>
      <c r="C415" s="194" t="str">
        <f>IFERROR(VLOOKUP(A415,'RNL - Lab 7'!$B$21:$Z$91,19,FALSE)," ")</f>
        <v/>
      </c>
      <c r="D415" s="187" t="str">
        <f>IFERROR(VLOOKUP(A415,'RNL - Lab 7'!$B$21:$Z$91,20,FALSE)," ")</f>
        <v/>
      </c>
      <c r="E415" s="187" t="str">
        <f>IFERROR(VLOOKUP(A415,'RNL - Lab 7'!$B$21:$Z$91,21,FALSE)," ")</f>
        <v/>
      </c>
      <c r="F415" s="187" t="str">
        <f>IFERROR(VLOOKUP(A415,'RNL - Lab 7'!$B$21:$Z$91,22,FALSE)," ")</f>
        <v/>
      </c>
      <c r="G415" s="187" t="str">
        <f>IFERROR(VLOOKUP(A415,'RNL - Lab 7'!$B$21:$Z$91,23,FALSE)," ")</f>
        <v/>
      </c>
      <c r="H415" s="187" t="str">
        <f>IFERROR(VLOOKUP(A415,'RNL - Lab 7'!$B$21:$Z$91,24,FALSE)," ")</f>
        <v/>
      </c>
      <c r="I415" s="187" t="str">
        <f>IFERROR(VLOOKUP(A415,'RNL - Lab 7'!$B$21:$Z$91,25,FALSE)," ")</f>
        <v/>
      </c>
    </row>
    <row r="416" spans="1:9" ht="60" x14ac:dyDescent="0.25">
      <c r="A416" s="38" t="str">
        <f t="shared" si="11"/>
        <v xml:space="preserve">L7-Proporción de casos antes tratados con M. tuberculosis detectado resistente a R, H, RyH con PSF de segunda línea
</v>
      </c>
      <c r="B416" s="55" t="str">
        <f t="shared" si="12"/>
        <v xml:space="preserve">Proporción de casos antes tratados con M. tuberculosis detectado resistente a R, H, RyH con PSF de segunda línea
</v>
      </c>
      <c r="C416" s="194" t="str">
        <f>IFERROR(VLOOKUP(A416,'RNL - Lab 7'!$B$21:$Z$91,19,FALSE)," ")</f>
        <v/>
      </c>
      <c r="D416" s="187" t="str">
        <f>IFERROR(VLOOKUP(A416,'RNL - Lab 7'!$B$21:$Z$91,20,FALSE)," ")</f>
        <v/>
      </c>
      <c r="E416" s="187" t="str">
        <f>IFERROR(VLOOKUP(A416,'RNL - Lab 7'!$B$21:$Z$91,21,FALSE)," ")</f>
        <v/>
      </c>
      <c r="F416" s="187" t="str">
        <f>IFERROR(VLOOKUP(A416,'RNL - Lab 7'!$B$21:$Z$91,22,FALSE)," ")</f>
        <v/>
      </c>
      <c r="G416" s="187" t="str">
        <f>IFERROR(VLOOKUP(A416,'RNL - Lab 7'!$B$21:$Z$91,23,FALSE)," ")</f>
        <v/>
      </c>
      <c r="H416" s="187" t="str">
        <f>IFERROR(VLOOKUP(A416,'RNL - Lab 7'!$B$21:$Z$91,24,FALSE)," ")</f>
        <v/>
      </c>
      <c r="I416" s="187" t="str">
        <f>IFERROR(VLOOKUP(A416,'RNL - Lab 7'!$B$21:$Z$91,25,FALSE)," ")</f>
        <v/>
      </c>
    </row>
    <row r="417" spans="1:9" ht="30" x14ac:dyDescent="0.25">
      <c r="A417" s="38" t="str">
        <f t="shared" si="11"/>
        <v>L7-Proporción de M. tuberculosis Sensible a fluoroquinolonas</v>
      </c>
      <c r="B417" s="55" t="str">
        <f t="shared" si="12"/>
        <v>Proporción de M. tuberculosis Sensible a fluoroquinolonas</v>
      </c>
      <c r="C417" s="194" t="str">
        <f>IFERROR(VLOOKUP(A417,'RNL - Lab 7'!$B$21:$Z$91,19,FALSE)," ")</f>
        <v/>
      </c>
      <c r="D417" s="187" t="str">
        <f>IFERROR(VLOOKUP(A417,'RNL - Lab 7'!$B$21:$Z$91,20,FALSE)," ")</f>
        <v/>
      </c>
      <c r="E417" s="187" t="str">
        <f>IFERROR(VLOOKUP(A417,'RNL - Lab 7'!$B$21:$Z$91,21,FALSE)," ")</f>
        <v/>
      </c>
      <c r="F417" s="187" t="str">
        <f>IFERROR(VLOOKUP(A417,'RNL - Lab 7'!$B$21:$Z$91,22,FALSE)," ")</f>
        <v/>
      </c>
      <c r="G417" s="187" t="str">
        <f>IFERROR(VLOOKUP(A417,'RNL - Lab 7'!$B$21:$Z$91,23,FALSE)," ")</f>
        <v/>
      </c>
      <c r="H417" s="187" t="str">
        <f>IFERROR(VLOOKUP(A417,'RNL - Lab 7'!$B$21:$Z$91,24,FALSE)," ")</f>
        <v/>
      </c>
      <c r="I417" s="187" t="str">
        <f>IFERROR(VLOOKUP(A417,'RNL - Lab 7'!$B$21:$Z$91,25,FALSE)," ")</f>
        <v/>
      </c>
    </row>
    <row r="418" spans="1:9" ht="30" x14ac:dyDescent="0.25">
      <c r="A418" s="38" t="str">
        <f t="shared" si="11"/>
        <v>L7-Proporción de M. tuberculosis Resistente a fluoroquinolonas</v>
      </c>
      <c r="B418" s="55" t="str">
        <f t="shared" si="12"/>
        <v>Proporción de M. tuberculosis Resistente a fluoroquinolonas</v>
      </c>
      <c r="C418" s="194" t="str">
        <f>IFERROR(VLOOKUP(A418,'RNL - Lab 7'!$B$21:$Z$91,19,FALSE)," ")</f>
        <v/>
      </c>
      <c r="D418" s="187" t="str">
        <f>IFERROR(VLOOKUP(A418,'RNL - Lab 7'!$B$21:$Z$91,20,FALSE)," ")</f>
        <v/>
      </c>
      <c r="E418" s="187" t="str">
        <f>IFERROR(VLOOKUP(A418,'RNL - Lab 7'!$B$21:$Z$91,21,FALSE)," ")</f>
        <v/>
      </c>
      <c r="F418" s="187" t="str">
        <f>IFERROR(VLOOKUP(A418,'RNL - Lab 7'!$B$21:$Z$91,22,FALSE)," ")</f>
        <v/>
      </c>
      <c r="G418" s="187" t="str">
        <f>IFERROR(VLOOKUP(A418,'RNL - Lab 7'!$B$21:$Z$91,23,FALSE)," ")</f>
        <v/>
      </c>
      <c r="H418" s="187" t="str">
        <f>IFERROR(VLOOKUP(A418,'RNL - Lab 7'!$B$21:$Z$91,24,FALSE)," ")</f>
        <v/>
      </c>
      <c r="I418" s="187" t="str">
        <f>IFERROR(VLOOKUP(A418,'RNL - Lab 7'!$B$21:$Z$91,25,FALSE)," ")</f>
        <v/>
      </c>
    </row>
    <row r="419" spans="1:9" ht="30" x14ac:dyDescent="0.25">
      <c r="A419" s="38" t="str">
        <f t="shared" si="11"/>
        <v>L7-Proporción de M. tuberculosis Sensible a otras drogas de segunda línea (drogas orales)</v>
      </c>
      <c r="B419" s="55" t="str">
        <f t="shared" si="12"/>
        <v>Proporción de M. tuberculosis Sensible a otras drogas de segunda línea (drogas orales)</v>
      </c>
      <c r="C419" s="194" t="str">
        <f>IFERROR(VLOOKUP(A419,'RNL - Lab 7'!$B$21:$Z$91,19,FALSE)," ")</f>
        <v/>
      </c>
      <c r="D419" s="187" t="str">
        <f>IFERROR(VLOOKUP(A419,'RNL - Lab 7'!$B$21:$Z$91,20,FALSE)," ")</f>
        <v/>
      </c>
      <c r="E419" s="187" t="str">
        <f>IFERROR(VLOOKUP(A419,'RNL - Lab 7'!$B$21:$Z$91,21,FALSE)," ")</f>
        <v/>
      </c>
      <c r="F419" s="187" t="str">
        <f>IFERROR(VLOOKUP(A419,'RNL - Lab 7'!$B$21:$Z$91,22,FALSE)," ")</f>
        <v/>
      </c>
      <c r="G419" s="187" t="str">
        <f>IFERROR(VLOOKUP(A419,'RNL - Lab 7'!$B$21:$Z$91,23,FALSE)," ")</f>
        <v/>
      </c>
      <c r="H419" s="187" t="str">
        <f>IFERROR(VLOOKUP(A419,'RNL - Lab 7'!$B$21:$Z$91,24,FALSE)," ")</f>
        <v/>
      </c>
      <c r="I419" s="187" t="str">
        <f>IFERROR(VLOOKUP(A419,'RNL - Lab 7'!$B$21:$Z$91,25,FALSE)," ")</f>
        <v/>
      </c>
    </row>
    <row r="420" spans="1:9" ht="30" x14ac:dyDescent="0.25">
      <c r="A420" s="38" t="str">
        <f t="shared" si="11"/>
        <v>L7-Proporción de M. tuberculosis Resistente a otras drogas de segunda línea (drogas orales)</v>
      </c>
      <c r="B420" s="55" t="str">
        <f t="shared" si="12"/>
        <v>Proporción de M. tuberculosis Resistente a otras drogas de segunda línea (drogas orales)</v>
      </c>
      <c r="C420" s="194" t="str">
        <f>IFERROR(VLOOKUP(A420,'RNL - Lab 7'!$B$21:$Z$91,19,FALSE)," ")</f>
        <v/>
      </c>
      <c r="D420" s="187" t="str">
        <f>IFERROR(VLOOKUP(A420,'RNL - Lab 7'!$B$21:$Z$91,20,FALSE)," ")</f>
        <v/>
      </c>
      <c r="E420" s="187" t="str">
        <f>IFERROR(VLOOKUP(A420,'RNL - Lab 7'!$B$21:$Z$91,21,FALSE)," ")</f>
        <v/>
      </c>
      <c r="F420" s="187" t="str">
        <f>IFERROR(VLOOKUP(A420,'RNL - Lab 7'!$B$21:$Z$91,22,FALSE)," ")</f>
        <v/>
      </c>
      <c r="G420" s="187" t="str">
        <f>IFERROR(VLOOKUP(A420,'RNL - Lab 7'!$B$21:$Z$91,23,FALSE)," ")</f>
        <v/>
      </c>
      <c r="H420" s="187" t="str">
        <f>IFERROR(VLOOKUP(A420,'RNL - Lab 7'!$B$21:$Z$91,24,FALSE)," ")</f>
        <v/>
      </c>
      <c r="I420" s="187" t="str">
        <f>IFERROR(VLOOKUP(A420,'RNL - Lab 7'!$B$21:$Z$91,25,FALSE)," ")</f>
        <v/>
      </c>
    </row>
    <row r="421" spans="1:9" ht="30" x14ac:dyDescent="0.25">
      <c r="A421" s="38" t="str">
        <f t="shared" si="11"/>
        <v>L7-Tiempo de respuesta del laboratorio en las pruebas moleculares</v>
      </c>
      <c r="B421" s="55" t="str">
        <f t="shared" si="12"/>
        <v>Tiempo de respuesta del laboratorio en las pruebas moleculares</v>
      </c>
      <c r="C421" s="194" t="str">
        <f>IFERROR(VLOOKUP(A421,'RNL - Lab 7'!$B$21:$Z$91,19,FALSE)," ")</f>
        <v/>
      </c>
      <c r="D421" s="187" t="str">
        <f>IFERROR(VLOOKUP(A421,'RNL - Lab 7'!$B$21:$Z$91,20,FALSE)," ")</f>
        <v/>
      </c>
      <c r="E421" s="187" t="str">
        <f>IFERROR(VLOOKUP(A421,'RNL - Lab 7'!$B$21:$Z$91,21,FALSE)," ")</f>
        <v/>
      </c>
      <c r="F421" s="187" t="str">
        <f>IFERROR(VLOOKUP(A421,'RNL - Lab 7'!$B$21:$Z$91,22,FALSE)," ")</f>
        <v/>
      </c>
      <c r="G421" s="187" t="str">
        <f>IFERROR(VLOOKUP(A421,'RNL - Lab 7'!$B$21:$Z$91,23,FALSE)," ")</f>
        <v/>
      </c>
      <c r="H421" s="187" t="str">
        <f>IFERROR(VLOOKUP(A421,'RNL - Lab 7'!$B$21:$Z$91,24,FALSE)," ")</f>
        <v/>
      </c>
      <c r="I421" s="187" t="str">
        <f>IFERROR(VLOOKUP(A421,'RNL - Lab 7'!$B$21:$Z$91,25,FALSE)," ")</f>
        <v/>
      </c>
    </row>
    <row r="422" spans="1:9" x14ac:dyDescent="0.25">
      <c r="A422" s="38" t="str">
        <f t="shared" si="11"/>
        <v>L7-</v>
      </c>
      <c r="B422" s="55" t="str">
        <f t="shared" si="12"/>
        <v/>
      </c>
      <c r="C422" s="194" t="str">
        <f>IFERROR(VLOOKUP(A422,'RNL - Lab 7'!$B$21:$Z$91,19,FALSE)," ")</f>
        <v/>
      </c>
      <c r="D422" s="187" t="str">
        <f>IFERROR(VLOOKUP(A422,'RNL - Lab 7'!$B$21:$Z$91,20,FALSE)," ")</f>
        <v/>
      </c>
      <c r="E422" s="187" t="str">
        <f>IFERROR(VLOOKUP(A422,'RNL - Lab 7'!$B$21:$Z$91,21,FALSE)," ")</f>
        <v/>
      </c>
      <c r="F422" s="187" t="str">
        <f>IFERROR(VLOOKUP(A422,'RNL - Lab 7'!$B$21:$Z$91,22,FALSE)," ")</f>
        <v/>
      </c>
      <c r="G422" s="187" t="str">
        <f>IFERROR(VLOOKUP(A422,'RNL - Lab 7'!$B$21:$Z$91,23,FALSE)," ")</f>
        <v/>
      </c>
      <c r="H422" s="187" t="str">
        <f>IFERROR(VLOOKUP(A422,'RNL - Lab 7'!$B$21:$Z$91,24,FALSE)," ")</f>
        <v/>
      </c>
      <c r="I422" s="187" t="str">
        <f>IFERROR(VLOOKUP(A422,'RNL - Lab 7'!$B$21:$Z$91,25,FALSE)," ")</f>
        <v/>
      </c>
    </row>
    <row r="423" spans="1:9" x14ac:dyDescent="0.25">
      <c r="A423" s="38" t="str">
        <f t="shared" si="11"/>
        <v>L7-</v>
      </c>
      <c r="B423" s="55" t="str">
        <f t="shared" si="12"/>
        <v/>
      </c>
      <c r="C423" s="194" t="str">
        <f>IFERROR(VLOOKUP(A423,'RNL - Lab 7'!$B$21:$Z$91,19,FALSE)," ")</f>
        <v/>
      </c>
      <c r="D423" s="187" t="str">
        <f>IFERROR(VLOOKUP(A423,'RNL - Lab 7'!$B$21:$Z$91,20,FALSE)," ")</f>
        <v/>
      </c>
      <c r="E423" s="187" t="str">
        <f>IFERROR(VLOOKUP(A423,'RNL - Lab 7'!$B$21:$Z$91,21,FALSE)," ")</f>
        <v/>
      </c>
      <c r="F423" s="187" t="str">
        <f>IFERROR(VLOOKUP(A423,'RNL - Lab 7'!$B$21:$Z$91,22,FALSE)," ")</f>
        <v/>
      </c>
      <c r="G423" s="187" t="str">
        <f>IFERROR(VLOOKUP(A423,'RNL - Lab 7'!$B$21:$Z$91,23,FALSE)," ")</f>
        <v/>
      </c>
      <c r="H423" s="187" t="str">
        <f>IFERROR(VLOOKUP(A423,'RNL - Lab 7'!$B$21:$Z$91,24,FALSE)," ")</f>
        <v/>
      </c>
      <c r="I423" s="187" t="str">
        <f>IFERROR(VLOOKUP(A423,'RNL - Lab 7'!$B$21:$Z$91,25,FALSE)," ")</f>
        <v/>
      </c>
    </row>
    <row r="424" spans="1:9" x14ac:dyDescent="0.25">
      <c r="A424" s="38" t="str">
        <f t="shared" si="11"/>
        <v>L7-</v>
      </c>
      <c r="B424" s="55" t="str">
        <f t="shared" si="12"/>
        <v/>
      </c>
      <c r="C424" s="194" t="str">
        <f>IFERROR(VLOOKUP(A424,'RNL - Lab 7'!$B$21:$Z$91,19,FALSE)," ")</f>
        <v/>
      </c>
      <c r="D424" s="187" t="str">
        <f>IFERROR(VLOOKUP(A424,'RNL - Lab 7'!$B$21:$Z$91,20,FALSE)," ")</f>
        <v/>
      </c>
      <c r="E424" s="187" t="str">
        <f>IFERROR(VLOOKUP(A424,'RNL - Lab 7'!$B$21:$Z$91,21,FALSE)," ")</f>
        <v/>
      </c>
      <c r="F424" s="187" t="str">
        <f>IFERROR(VLOOKUP(A424,'RNL - Lab 7'!$B$21:$Z$91,22,FALSE)," ")</f>
        <v/>
      </c>
      <c r="G424" s="187" t="str">
        <f>IFERROR(VLOOKUP(A424,'RNL - Lab 7'!$B$21:$Z$91,23,FALSE)," ")</f>
        <v/>
      </c>
      <c r="H424" s="187" t="str">
        <f>IFERROR(VLOOKUP(A424,'RNL - Lab 7'!$B$21:$Z$91,24,FALSE)," ")</f>
        <v/>
      </c>
      <c r="I424" s="187" t="str">
        <f>IFERROR(VLOOKUP(A424,'RNL - Lab 7'!$B$21:$Z$91,25,FALSE)," ")</f>
        <v/>
      </c>
    </row>
    <row r="425" spans="1:9" x14ac:dyDescent="0.25">
      <c r="A425" s="38" t="str">
        <f t="shared" si="11"/>
        <v>L7-</v>
      </c>
      <c r="B425" s="55" t="str">
        <f t="shared" si="12"/>
        <v/>
      </c>
      <c r="C425" s="194" t="str">
        <f>IFERROR(VLOOKUP(A425,'RNL - Lab 7'!$B$21:$Z$91,19,FALSE)," ")</f>
        <v/>
      </c>
      <c r="D425" s="187" t="str">
        <f>IFERROR(VLOOKUP(A425,'RNL - Lab 7'!$B$21:$Z$91,20,FALSE)," ")</f>
        <v/>
      </c>
      <c r="E425" s="187" t="str">
        <f>IFERROR(VLOOKUP(A425,'RNL - Lab 7'!$B$21:$Z$91,21,FALSE)," ")</f>
        <v/>
      </c>
      <c r="F425" s="187" t="str">
        <f>IFERROR(VLOOKUP(A425,'RNL - Lab 7'!$B$21:$Z$91,22,FALSE)," ")</f>
        <v/>
      </c>
      <c r="G425" s="187" t="str">
        <f>IFERROR(VLOOKUP(A425,'RNL - Lab 7'!$B$21:$Z$91,23,FALSE)," ")</f>
        <v/>
      </c>
      <c r="H425" s="187" t="str">
        <f>IFERROR(VLOOKUP(A425,'RNL - Lab 7'!$B$21:$Z$91,24,FALSE)," ")</f>
        <v/>
      </c>
      <c r="I425" s="187" t="str">
        <f>IFERROR(VLOOKUP(A425,'RNL - Lab 7'!$B$21:$Z$91,25,FALSE)," ")</f>
        <v/>
      </c>
    </row>
    <row r="426" spans="1:9" x14ac:dyDescent="0.25">
      <c r="A426" s="38" t="str">
        <f t="shared" si="11"/>
        <v>L7-</v>
      </c>
      <c r="B426" s="55" t="str">
        <f t="shared" si="12"/>
        <v/>
      </c>
      <c r="C426" s="194" t="str">
        <f>IFERROR(VLOOKUP(A426,'RNL - Lab 7'!$B$21:$Z$91,19,FALSE)," ")</f>
        <v/>
      </c>
      <c r="D426" s="187" t="str">
        <f>IFERROR(VLOOKUP(A426,'RNL - Lab 7'!$B$21:$Z$91,20,FALSE)," ")</f>
        <v/>
      </c>
      <c r="E426" s="187" t="str">
        <f>IFERROR(VLOOKUP(A426,'RNL - Lab 7'!$B$21:$Z$91,21,FALSE)," ")</f>
        <v/>
      </c>
      <c r="F426" s="187" t="str">
        <f>IFERROR(VLOOKUP(A426,'RNL - Lab 7'!$B$21:$Z$91,22,FALSE)," ")</f>
        <v/>
      </c>
      <c r="G426" s="187" t="str">
        <f>IFERROR(VLOOKUP(A426,'RNL - Lab 7'!$B$21:$Z$91,23,FALSE)," ")</f>
        <v/>
      </c>
      <c r="H426" s="187" t="str">
        <f>IFERROR(VLOOKUP(A426,'RNL - Lab 7'!$B$21:$Z$91,24,FALSE)," ")</f>
        <v/>
      </c>
      <c r="I426" s="187" t="str">
        <f>IFERROR(VLOOKUP(A426,'RNL - Lab 7'!$B$21:$Z$91,25,FALSE)," ")</f>
        <v/>
      </c>
    </row>
    <row r="427" spans="1:9" x14ac:dyDescent="0.25">
      <c r="A427" s="38" t="str">
        <f t="shared" si="11"/>
        <v>L7-CULTIVO</v>
      </c>
      <c r="B427" s="55" t="str">
        <f t="shared" si="12"/>
        <v>CULTIVO</v>
      </c>
      <c r="C427" s="194" t="str">
        <f>IFERROR(VLOOKUP(A427,'RNL - Lab 7'!$B$21:$Z$91,19,FALSE)," ")</f>
        <v/>
      </c>
      <c r="D427" s="187" t="str">
        <f>IFERROR(VLOOKUP(A427,'RNL - Lab 7'!$B$21:$Z$91,20,FALSE)," ")</f>
        <v/>
      </c>
      <c r="E427" s="187" t="str">
        <f>IFERROR(VLOOKUP(A427,'RNL - Lab 7'!$B$21:$Z$91,21,FALSE)," ")</f>
        <v/>
      </c>
      <c r="F427" s="187" t="str">
        <f>IFERROR(VLOOKUP(A427,'RNL - Lab 7'!$B$21:$Z$91,22,FALSE)," ")</f>
        <v/>
      </c>
      <c r="G427" s="187" t="str">
        <f>IFERROR(VLOOKUP(A427,'RNL - Lab 7'!$B$21:$Z$91,23,FALSE)," ")</f>
        <v/>
      </c>
      <c r="H427" s="187" t="str">
        <f>IFERROR(VLOOKUP(A427,'RNL - Lab 7'!$B$21:$Z$91,24,FALSE)," ")</f>
        <v/>
      </c>
      <c r="I427" s="187" t="str">
        <f>IFERROR(VLOOKUP(A427,'RNL - Lab 7'!$B$21:$Z$91,25,FALSE)," ")</f>
        <v/>
      </c>
    </row>
    <row r="428" spans="1:9" ht="30" x14ac:dyDescent="0.25">
      <c r="A428" s="38" t="str">
        <f t="shared" si="11"/>
        <v>L7-Porcentaje de muestras baciloscopia positiva y cultivo negativo</v>
      </c>
      <c r="B428" s="55" t="str">
        <f t="shared" si="12"/>
        <v>Porcentaje de muestras baciloscopia positiva y cultivo negativo</v>
      </c>
      <c r="C428" s="194" t="str">
        <f>IFERROR(VLOOKUP(A428,'RNL - Lab 7'!$B$21:$Z$91,19,FALSE)," ")</f>
        <v/>
      </c>
      <c r="D428" s="187" t="str">
        <f>IFERROR(VLOOKUP(A428,'RNL - Lab 7'!$B$21:$Z$91,20,FALSE)," ")</f>
        <v/>
      </c>
      <c r="E428" s="187" t="str">
        <f>IFERROR(VLOOKUP(A428,'RNL - Lab 7'!$B$21:$Z$91,21,FALSE)," ")</f>
        <v/>
      </c>
      <c r="F428" s="187" t="str">
        <f>IFERROR(VLOOKUP(A428,'RNL - Lab 7'!$B$21:$Z$91,22,FALSE)," ")</f>
        <v/>
      </c>
      <c r="G428" s="187" t="str">
        <f>IFERROR(VLOOKUP(A428,'RNL - Lab 7'!$B$21:$Z$91,23,FALSE)," ")</f>
        <v/>
      </c>
      <c r="H428" s="187" t="str">
        <f>IFERROR(VLOOKUP(A428,'RNL - Lab 7'!$B$21:$Z$91,24,FALSE)," ")</f>
        <v/>
      </c>
      <c r="I428" s="187" t="str">
        <f>IFERROR(VLOOKUP(A428,'RNL - Lab 7'!$B$21:$Z$91,25,FALSE)," ")</f>
        <v/>
      </c>
    </row>
    <row r="429" spans="1:9" ht="45" x14ac:dyDescent="0.25">
      <c r="A429" s="38" t="str">
        <f t="shared" si="11"/>
        <v>L7-Porcentaje de cultivos contaminados (se calcula sobre los cultivos realizados a las muestras respiratorias)</v>
      </c>
      <c r="B429" s="55" t="str">
        <f t="shared" si="12"/>
        <v>Porcentaje de cultivos contaminados (se calcula sobre los cultivos realizados a las muestras respiratorias)</v>
      </c>
      <c r="C429" s="194" t="str">
        <f>IFERROR(VLOOKUP(A429,'RNL - Lab 7'!$B$21:$Z$91,19,FALSE)," ")</f>
        <v/>
      </c>
      <c r="D429" s="187" t="str">
        <f>IFERROR(VLOOKUP(A429,'RNL - Lab 7'!$B$21:$Z$91,20,FALSE)," ")</f>
        <v/>
      </c>
      <c r="E429" s="187" t="str">
        <f>IFERROR(VLOOKUP(A429,'RNL - Lab 7'!$B$21:$Z$91,21,FALSE)," ")</f>
        <v/>
      </c>
      <c r="F429" s="187" t="str">
        <f>IFERROR(VLOOKUP(A429,'RNL - Lab 7'!$B$21:$Z$91,22,FALSE)," ")</f>
        <v/>
      </c>
      <c r="G429" s="187" t="str">
        <f>IFERROR(VLOOKUP(A429,'RNL - Lab 7'!$B$21:$Z$91,23,FALSE)," ")</f>
        <v/>
      </c>
      <c r="H429" s="187" t="str">
        <f>IFERROR(VLOOKUP(A429,'RNL - Lab 7'!$B$21:$Z$91,24,FALSE)," ")</f>
        <v/>
      </c>
      <c r="I429" s="187" t="str">
        <f>IFERROR(VLOOKUP(A429,'RNL - Lab 7'!$B$21:$Z$91,25,FALSE)," ")</f>
        <v/>
      </c>
    </row>
    <row r="430" spans="1:9" ht="45" x14ac:dyDescent="0.25">
      <c r="A430" s="38" t="str">
        <f t="shared" si="11"/>
        <v xml:space="preserve">L7-Aporte del cultivo al diagnóstico de casos de tuberculosis pulmonar (en relación a la baciloscopia) </v>
      </c>
      <c r="B430" s="55" t="str">
        <f t="shared" si="12"/>
        <v xml:space="preserve">Aporte del cultivo al diagnóstico de casos de tuberculosis pulmonar (en relación a la baciloscopia) </v>
      </c>
      <c r="C430" s="194" t="str">
        <f>IFERROR(VLOOKUP(A430,'RNL - Lab 7'!$B$21:$Z$91,19,FALSE)," ")</f>
        <v/>
      </c>
      <c r="D430" s="187" t="str">
        <f>IFERROR(VLOOKUP(A430,'RNL - Lab 7'!$B$21:$Z$91,20,FALSE)," ")</f>
        <v/>
      </c>
      <c r="E430" s="187" t="str">
        <f>IFERROR(VLOOKUP(A430,'RNL - Lab 7'!$B$21:$Z$91,21,FALSE)," ")</f>
        <v/>
      </c>
      <c r="F430" s="187" t="str">
        <f>IFERROR(VLOOKUP(A430,'RNL - Lab 7'!$B$21:$Z$91,22,FALSE)," ")</f>
        <v/>
      </c>
      <c r="G430" s="187" t="str">
        <f>IFERROR(VLOOKUP(A430,'RNL - Lab 7'!$B$21:$Z$91,23,FALSE)," ")</f>
        <v/>
      </c>
      <c r="H430" s="187" t="str">
        <f>IFERROR(VLOOKUP(A430,'RNL - Lab 7'!$B$21:$Z$91,24,FALSE)," ")</f>
        <v/>
      </c>
      <c r="I430" s="187" t="str">
        <f>IFERROR(VLOOKUP(A430,'RNL - Lab 7'!$B$21:$Z$91,25,FALSE)," ")</f>
        <v/>
      </c>
    </row>
    <row r="431" spans="1:9" ht="45" x14ac:dyDescent="0.25">
      <c r="A431" s="38" t="str">
        <f t="shared" si="11"/>
        <v>L7-Aporte del cultivo al diagnóstico de casos de tuberculosis pulmonar (en relación a pruebas moleculares)</v>
      </c>
      <c r="B431" s="55" t="str">
        <f t="shared" si="12"/>
        <v>Aporte del cultivo al diagnóstico de casos de tuberculosis pulmonar (en relación a pruebas moleculares)</v>
      </c>
      <c r="C431" s="194" t="str">
        <f>IFERROR(VLOOKUP(A431,'RNL - Lab 7'!$B$21:$Z$91,19,FALSE)," ")</f>
        <v/>
      </c>
      <c r="D431" s="187" t="str">
        <f>IFERROR(VLOOKUP(A431,'RNL - Lab 7'!$B$21:$Z$91,20,FALSE)," ")</f>
        <v/>
      </c>
      <c r="E431" s="187" t="str">
        <f>IFERROR(VLOOKUP(A431,'RNL - Lab 7'!$B$21:$Z$91,21,FALSE)," ")</f>
        <v/>
      </c>
      <c r="F431" s="187" t="str">
        <f>IFERROR(VLOOKUP(A431,'RNL - Lab 7'!$B$21:$Z$91,22,FALSE)," ")</f>
        <v/>
      </c>
      <c r="G431" s="187" t="str">
        <f>IFERROR(VLOOKUP(A431,'RNL - Lab 7'!$B$21:$Z$91,23,FALSE)," ")</f>
        <v/>
      </c>
      <c r="H431" s="187" t="str">
        <f>IFERROR(VLOOKUP(A431,'RNL - Lab 7'!$B$21:$Z$91,24,FALSE)," ")</f>
        <v/>
      </c>
      <c r="I431" s="187" t="str">
        <f>IFERROR(VLOOKUP(A431,'RNL - Lab 7'!$B$21:$Z$91,25,FALSE)," ")</f>
        <v/>
      </c>
    </row>
    <row r="432" spans="1:9" ht="30" x14ac:dyDescent="0.25">
      <c r="A432" s="38" t="str">
        <f t="shared" si="11"/>
        <v>L7-Tiempo de respuesta del laboratorio en los resultados del cultivo</v>
      </c>
      <c r="B432" s="55" t="str">
        <f t="shared" si="12"/>
        <v>Tiempo de respuesta del laboratorio en los resultados del cultivo</v>
      </c>
      <c r="C432" s="194" t="str">
        <f>IFERROR(VLOOKUP(A432,'RNL - Lab 7'!$B$21:$Z$91,19,FALSE)," ")</f>
        <v/>
      </c>
      <c r="D432" s="187" t="str">
        <f>IFERROR(VLOOKUP(A432,'RNL - Lab 7'!$B$21:$Z$91,20,FALSE)," ")</f>
        <v/>
      </c>
      <c r="E432" s="187" t="str">
        <f>IFERROR(VLOOKUP(A432,'RNL - Lab 7'!$B$21:$Z$91,21,FALSE)," ")</f>
        <v/>
      </c>
      <c r="F432" s="187" t="str">
        <f>IFERROR(VLOOKUP(A432,'RNL - Lab 7'!$B$21:$Z$91,22,FALSE)," ")</f>
        <v/>
      </c>
      <c r="G432" s="187" t="str">
        <f>IFERROR(VLOOKUP(A432,'RNL - Lab 7'!$B$21:$Z$91,23,FALSE)," ")</f>
        <v/>
      </c>
      <c r="H432" s="187" t="str">
        <f>IFERROR(VLOOKUP(A432,'RNL - Lab 7'!$B$21:$Z$91,24,FALSE)," ")</f>
        <v/>
      </c>
      <c r="I432" s="187" t="str">
        <f>IFERROR(VLOOKUP(A432,'RNL - Lab 7'!$B$21:$Z$91,25,FALSE)," ")</f>
        <v/>
      </c>
    </row>
    <row r="433" spans="1:9" ht="45" x14ac:dyDescent="0.25">
      <c r="A433" s="38" t="str">
        <f t="shared" si="11"/>
        <v>L7-Proporción de muestras de diagnóstico (nuevas y recaídas) con cultivo positivo (MTB y MNT combinados)</v>
      </c>
      <c r="B433" s="55" t="str">
        <f t="shared" si="12"/>
        <v>Proporción de muestras de diagnóstico (nuevas y recaídas) con cultivo positivo (MTB y MNT combinados)</v>
      </c>
      <c r="C433" s="194" t="str">
        <f>IFERROR(VLOOKUP(A433,'RNL - Lab 7'!$B$21:$Z$91,19,FALSE)," ")</f>
        <v/>
      </c>
      <c r="D433" s="187" t="str">
        <f>IFERROR(VLOOKUP(A433,'RNL - Lab 7'!$B$21:$Z$91,20,FALSE)," ")</f>
        <v/>
      </c>
      <c r="E433" s="187" t="str">
        <f>IFERROR(VLOOKUP(A433,'RNL - Lab 7'!$B$21:$Z$91,21,FALSE)," ")</f>
        <v/>
      </c>
      <c r="F433" s="187" t="str">
        <f>IFERROR(VLOOKUP(A433,'RNL - Lab 7'!$B$21:$Z$91,22,FALSE)," ")</f>
        <v/>
      </c>
      <c r="G433" s="187" t="str">
        <f>IFERROR(VLOOKUP(A433,'RNL - Lab 7'!$B$21:$Z$91,23,FALSE)," ")</f>
        <v/>
      </c>
      <c r="H433" s="187" t="str">
        <f>IFERROR(VLOOKUP(A433,'RNL - Lab 7'!$B$21:$Z$91,24,FALSE)," ")</f>
        <v/>
      </c>
      <c r="I433" s="187" t="str">
        <f>IFERROR(VLOOKUP(A433,'RNL - Lab 7'!$B$21:$Z$91,25,FALSE)," ")</f>
        <v/>
      </c>
    </row>
    <row r="434" spans="1:9" ht="45" x14ac:dyDescent="0.25">
      <c r="A434" s="38" t="str">
        <f t="shared" si="11"/>
        <v>L7-Proporción de muestras de diagnóstico (nuevas y recaídas) que resultaron positivas para MTB</v>
      </c>
      <c r="B434" s="55" t="str">
        <f t="shared" si="12"/>
        <v>Proporción de muestras de diagnóstico (nuevas y recaídas) que resultaron positivas para MTB</v>
      </c>
      <c r="C434" s="194" t="str">
        <f>IFERROR(VLOOKUP(A434,'RNL - Lab 7'!$B$21:$Z$91,19,FALSE)," ")</f>
        <v/>
      </c>
      <c r="D434" s="187" t="str">
        <f>IFERROR(VLOOKUP(A434,'RNL - Lab 7'!$B$21:$Z$91,20,FALSE)," ")</f>
        <v/>
      </c>
      <c r="E434" s="187" t="str">
        <f>IFERROR(VLOOKUP(A434,'RNL - Lab 7'!$B$21:$Z$91,21,FALSE)," ")</f>
        <v/>
      </c>
      <c r="F434" s="187" t="str">
        <f>IFERROR(VLOOKUP(A434,'RNL - Lab 7'!$B$21:$Z$91,22,FALSE)," ")</f>
        <v/>
      </c>
      <c r="G434" s="187" t="str">
        <f>IFERROR(VLOOKUP(A434,'RNL - Lab 7'!$B$21:$Z$91,23,FALSE)," ")</f>
        <v/>
      </c>
      <c r="H434" s="187" t="str">
        <f>IFERROR(VLOOKUP(A434,'RNL - Lab 7'!$B$21:$Z$91,24,FALSE)," ")</f>
        <v/>
      </c>
      <c r="I434" s="187" t="str">
        <f>IFERROR(VLOOKUP(A434,'RNL - Lab 7'!$B$21:$Z$91,25,FALSE)," ")</f>
        <v/>
      </c>
    </row>
    <row r="435" spans="1:9" x14ac:dyDescent="0.25">
      <c r="A435" s="38" t="str">
        <f t="shared" si="11"/>
        <v>L7-</v>
      </c>
      <c r="B435" s="55" t="str">
        <f t="shared" si="12"/>
        <v/>
      </c>
      <c r="C435" s="194" t="str">
        <f>IFERROR(VLOOKUP(A435,'RNL - Lab 7'!$B$21:$Z$91,19,FALSE)," ")</f>
        <v/>
      </c>
      <c r="D435" s="187" t="str">
        <f>IFERROR(VLOOKUP(A435,'RNL - Lab 7'!$B$21:$Z$91,20,FALSE)," ")</f>
        <v/>
      </c>
      <c r="E435" s="187" t="str">
        <f>IFERROR(VLOOKUP(A435,'RNL - Lab 7'!$B$21:$Z$91,21,FALSE)," ")</f>
        <v/>
      </c>
      <c r="F435" s="187" t="str">
        <f>IFERROR(VLOOKUP(A435,'RNL - Lab 7'!$B$21:$Z$91,22,FALSE)," ")</f>
        <v/>
      </c>
      <c r="G435" s="187" t="str">
        <f>IFERROR(VLOOKUP(A435,'RNL - Lab 7'!$B$21:$Z$91,23,FALSE)," ")</f>
        <v/>
      </c>
      <c r="H435" s="187" t="str">
        <f>IFERROR(VLOOKUP(A435,'RNL - Lab 7'!$B$21:$Z$91,24,FALSE)," ")</f>
        <v/>
      </c>
      <c r="I435" s="187" t="str">
        <f>IFERROR(VLOOKUP(A435,'RNL - Lab 7'!$B$21:$Z$91,25,FALSE)," ")</f>
        <v/>
      </c>
    </row>
    <row r="436" spans="1:9" x14ac:dyDescent="0.25">
      <c r="A436" s="38" t="str">
        <f>"L7-"&amp;B436</f>
        <v>L7-</v>
      </c>
      <c r="B436" s="55" t="str">
        <f>B52</f>
        <v/>
      </c>
      <c r="C436" s="194" t="str">
        <f>IFERROR(VLOOKUP(A436,'RNL - Lab 7'!$B$21:$Z$91,19,FALSE)," ")</f>
        <v/>
      </c>
      <c r="D436" s="187" t="str">
        <f>IFERROR(VLOOKUP(A436,'RNL - Lab 7'!$B$21:$Z$91,20,FALSE)," ")</f>
        <v/>
      </c>
      <c r="E436" s="187" t="str">
        <f>IFERROR(VLOOKUP(A436,'RNL - Lab 7'!$B$21:$Z$91,21,FALSE)," ")</f>
        <v/>
      </c>
      <c r="F436" s="187" t="str">
        <f>IFERROR(VLOOKUP(A436,'RNL - Lab 7'!$B$21:$Z$91,22,FALSE)," ")</f>
        <v/>
      </c>
      <c r="G436" s="187" t="str">
        <f>IFERROR(VLOOKUP(A436,'RNL - Lab 7'!$B$21:$Z$91,23,FALSE)," ")</f>
        <v/>
      </c>
      <c r="H436" s="187" t="str">
        <f>IFERROR(VLOOKUP(A436,'RNL - Lab 7'!$B$21:$Z$91,24,FALSE)," ")</f>
        <v/>
      </c>
      <c r="I436" s="187" t="str">
        <f>IFERROR(VLOOKUP(A436,'RNL - Lab 7'!$B$21:$Z$91,25,FALSE)," ")</f>
        <v/>
      </c>
    </row>
    <row r="437" spans="1:9" x14ac:dyDescent="0.25">
      <c r="A437" s="38" t="str">
        <f t="shared" si="11"/>
        <v>L7-</v>
      </c>
      <c r="B437" s="55" t="str">
        <f t="shared" si="12"/>
        <v/>
      </c>
      <c r="C437" s="194" t="str">
        <f>IFERROR(VLOOKUP(A437,'RNL - Lab 7'!$B$21:$Z$91,19,FALSE)," ")</f>
        <v/>
      </c>
      <c r="D437" s="187" t="str">
        <f>IFERROR(VLOOKUP(A437,'RNL - Lab 7'!$B$21:$Z$91,20,FALSE)," ")</f>
        <v/>
      </c>
      <c r="E437" s="187" t="str">
        <f>IFERROR(VLOOKUP(A437,'RNL - Lab 7'!$B$21:$Z$91,21,FALSE)," ")</f>
        <v/>
      </c>
      <c r="F437" s="187" t="str">
        <f>IFERROR(VLOOKUP(A437,'RNL - Lab 7'!$B$21:$Z$91,22,FALSE)," ")</f>
        <v/>
      </c>
      <c r="G437" s="187" t="str">
        <f>IFERROR(VLOOKUP(A437,'RNL - Lab 7'!$B$21:$Z$91,23,FALSE)," ")</f>
        <v/>
      </c>
      <c r="H437" s="187" t="str">
        <f>IFERROR(VLOOKUP(A437,'RNL - Lab 7'!$B$21:$Z$91,24,FALSE)," ")</f>
        <v/>
      </c>
      <c r="I437" s="187" t="str">
        <f>IFERROR(VLOOKUP(A437,'RNL - Lab 7'!$B$21:$Z$91,25,FALSE)," ")</f>
        <v/>
      </c>
    </row>
    <row r="438" spans="1:9" x14ac:dyDescent="0.25">
      <c r="A438" s="38" t="str">
        <f t="shared" si="11"/>
        <v>L7-</v>
      </c>
      <c r="B438" s="55" t="str">
        <f t="shared" si="12"/>
        <v/>
      </c>
      <c r="C438" s="194" t="str">
        <f>IFERROR(VLOOKUP(A438,'RNL - Lab 7'!$B$21:$Z$91,19,FALSE)," ")</f>
        <v/>
      </c>
      <c r="D438" s="187" t="str">
        <f>IFERROR(VLOOKUP(A438,'RNL - Lab 7'!$B$21:$Z$91,20,FALSE)," ")</f>
        <v/>
      </c>
      <c r="E438" s="187" t="str">
        <f>IFERROR(VLOOKUP(A438,'RNL - Lab 7'!$B$21:$Z$91,21,FALSE)," ")</f>
        <v/>
      </c>
      <c r="F438" s="187" t="str">
        <f>IFERROR(VLOOKUP(A438,'RNL - Lab 7'!$B$21:$Z$91,22,FALSE)," ")</f>
        <v/>
      </c>
      <c r="G438" s="187" t="str">
        <f>IFERROR(VLOOKUP(A438,'RNL - Lab 7'!$B$21:$Z$91,23,FALSE)," ")</f>
        <v/>
      </c>
      <c r="H438" s="187" t="str">
        <f>IFERROR(VLOOKUP(A438,'RNL - Lab 7'!$B$21:$Z$91,24,FALSE)," ")</f>
        <v/>
      </c>
      <c r="I438" s="187" t="str">
        <f>IFERROR(VLOOKUP(A438,'RNL - Lab 7'!$B$21:$Z$91,25,FALSE)," ")</f>
        <v/>
      </c>
    </row>
    <row r="439" spans="1:9" x14ac:dyDescent="0.25">
      <c r="A439" s="38" t="str">
        <f t="shared" si="11"/>
        <v>L7-</v>
      </c>
      <c r="B439" s="55" t="str">
        <f t="shared" si="12"/>
        <v/>
      </c>
      <c r="C439" s="194" t="str">
        <f>IFERROR(VLOOKUP(A439,'RNL - Lab 7'!$B$21:$Z$91,19,FALSE)," ")</f>
        <v/>
      </c>
      <c r="D439" s="187" t="str">
        <f>IFERROR(VLOOKUP(A439,'RNL - Lab 7'!$B$21:$Z$91,20,FALSE)," ")</f>
        <v/>
      </c>
      <c r="E439" s="187" t="str">
        <f>IFERROR(VLOOKUP(A439,'RNL - Lab 7'!$B$21:$Z$91,21,FALSE)," ")</f>
        <v/>
      </c>
      <c r="F439" s="187" t="str">
        <f>IFERROR(VLOOKUP(A439,'RNL - Lab 7'!$B$21:$Z$91,22,FALSE)," ")</f>
        <v/>
      </c>
      <c r="G439" s="187" t="str">
        <f>IFERROR(VLOOKUP(A439,'RNL - Lab 7'!$B$21:$Z$91,23,FALSE)," ")</f>
        <v/>
      </c>
      <c r="H439" s="187" t="str">
        <f>IFERROR(VLOOKUP(A439,'RNL - Lab 7'!$B$21:$Z$91,24,FALSE)," ")</f>
        <v/>
      </c>
      <c r="I439" s="187" t="str">
        <f>IFERROR(VLOOKUP(A439,'RNL - Lab 7'!$B$21:$Z$91,25,FALSE)," ")</f>
        <v/>
      </c>
    </row>
    <row r="440" spans="1:9" x14ac:dyDescent="0.25">
      <c r="A440" s="38" t="str">
        <f t="shared" si="11"/>
        <v>L7-CALIDAD PARA PSD (Fenotípicas)</v>
      </c>
      <c r="B440" s="55" t="str">
        <f t="shared" si="12"/>
        <v>CALIDAD PARA PSD (Fenotípicas)</v>
      </c>
      <c r="C440" s="194" t="str">
        <f>IFERROR(VLOOKUP(A440,'RNL - Lab 7'!$B$21:$Z$91,19,FALSE)," ")</f>
        <v/>
      </c>
      <c r="D440" s="187" t="str">
        <f>IFERROR(VLOOKUP(A440,'RNL - Lab 7'!$B$21:$Z$91,20,FALSE)," ")</f>
        <v/>
      </c>
      <c r="E440" s="187" t="str">
        <f>IFERROR(VLOOKUP(A440,'RNL - Lab 7'!$B$21:$Z$91,21,FALSE)," ")</f>
        <v/>
      </c>
      <c r="F440" s="187" t="str">
        <f>IFERROR(VLOOKUP(A440,'RNL - Lab 7'!$B$21:$Z$91,22,FALSE)," ")</f>
        <v/>
      </c>
      <c r="G440" s="187" t="str">
        <f>IFERROR(VLOOKUP(A440,'RNL - Lab 7'!$B$21:$Z$91,23,FALSE)," ")</f>
        <v/>
      </c>
      <c r="H440" s="187" t="str">
        <f>IFERROR(VLOOKUP(A440,'RNL - Lab 7'!$B$21:$Z$91,24,FALSE)," ")</f>
        <v/>
      </c>
      <c r="I440" s="187" t="str">
        <f>IFERROR(VLOOKUP(A440,'RNL - Lab 7'!$B$21:$Z$91,25,FALSE)," ")</f>
        <v/>
      </c>
    </row>
    <row r="441" spans="1:9" ht="45" x14ac:dyDescent="0.25">
      <c r="A441" s="38" t="str">
        <f t="shared" si="11"/>
        <v>L7-Proporción de aislamientos procesados con monorresistencia y multirresistencia a todas las combinaciones de fármacos analizados</v>
      </c>
      <c r="B441" s="55" t="str">
        <f t="shared" si="12"/>
        <v>Proporción de aislamientos procesados con monorresistencia y multirresistencia a todas las combinaciones de fármacos analizados</v>
      </c>
      <c r="C441" s="194" t="str">
        <f>IFERROR(VLOOKUP(A441,'RNL - Lab 7'!$B$21:$Z$91,19,FALSE)," ")</f>
        <v/>
      </c>
      <c r="D441" s="187" t="str">
        <f>IFERROR(VLOOKUP(A441,'RNL - Lab 7'!$B$21:$Z$91,20,FALSE)," ")</f>
        <v/>
      </c>
      <c r="E441" s="187" t="str">
        <f>IFERROR(VLOOKUP(A441,'RNL - Lab 7'!$B$21:$Z$91,21,FALSE)," ")</f>
        <v/>
      </c>
      <c r="F441" s="187" t="str">
        <f>IFERROR(VLOOKUP(A441,'RNL - Lab 7'!$B$21:$Z$91,22,FALSE)," ")</f>
        <v/>
      </c>
      <c r="G441" s="187" t="str">
        <f>IFERROR(VLOOKUP(A441,'RNL - Lab 7'!$B$21:$Z$91,23,FALSE)," ")</f>
        <v/>
      </c>
      <c r="H441" s="187" t="str">
        <f>IFERROR(VLOOKUP(A441,'RNL - Lab 7'!$B$21:$Z$91,24,FALSE)," ")</f>
        <v/>
      </c>
      <c r="I441" s="187" t="str">
        <f>IFERROR(VLOOKUP(A441,'RNL - Lab 7'!$B$21:$Z$91,25,FALSE)," ")</f>
        <v/>
      </c>
    </row>
    <row r="442" spans="1:9" ht="45" x14ac:dyDescent="0.25">
      <c r="A442" s="38" t="str">
        <f t="shared" si="11"/>
        <v>L7-Proporción de aislamientos inoculados para PSD que se descartaron debido a la contaminación</v>
      </c>
      <c r="B442" s="55" t="str">
        <f t="shared" si="12"/>
        <v>Proporción de aislamientos inoculados para PSD que se descartaron debido a la contaminación</v>
      </c>
      <c r="C442" s="194" t="str">
        <f>IFERROR(VLOOKUP(A442,'RNL - Lab 7'!$B$21:$Z$91,19,FALSE)," ")</f>
        <v/>
      </c>
      <c r="D442" s="187" t="str">
        <f>IFERROR(VLOOKUP(A442,'RNL - Lab 7'!$B$21:$Z$91,20,FALSE)," ")</f>
        <v/>
      </c>
      <c r="E442" s="187" t="str">
        <f>IFERROR(VLOOKUP(A442,'RNL - Lab 7'!$B$21:$Z$91,21,FALSE)," ")</f>
        <v/>
      </c>
      <c r="F442" s="187" t="str">
        <f>IFERROR(VLOOKUP(A442,'RNL - Lab 7'!$B$21:$Z$91,22,FALSE)," ")</f>
        <v/>
      </c>
      <c r="G442" s="187" t="str">
        <f>IFERROR(VLOOKUP(A442,'RNL - Lab 7'!$B$21:$Z$91,23,FALSE)," ")</f>
        <v/>
      </c>
      <c r="H442" s="187" t="str">
        <f>IFERROR(VLOOKUP(A442,'RNL - Lab 7'!$B$21:$Z$91,24,FALSE)," ")</f>
        <v/>
      </c>
      <c r="I442" s="187" t="str">
        <f>IFERROR(VLOOKUP(A442,'RNL - Lab 7'!$B$21:$Z$91,25,FALSE)," ")</f>
        <v/>
      </c>
    </row>
    <row r="443" spans="1:9" ht="60" x14ac:dyDescent="0.25">
      <c r="A443" s="38" t="str">
        <f t="shared" si="11"/>
        <v>L7-Proporción de aislamientos procesados para PSD que no fueron interpretables debido a la falta de crecimiento de los tubos / placas de control (sin fármaco)</v>
      </c>
      <c r="B443" s="55" t="str">
        <f t="shared" si="12"/>
        <v>Proporción de aislamientos procesados para PSD que no fueron interpretables debido a la falta de crecimiento de los tubos / placas de control (sin fármaco)</v>
      </c>
      <c r="C443" s="194" t="str">
        <f>IFERROR(VLOOKUP(A443,'RNL - Lab 7'!$B$21:$Z$91,19,FALSE)," ")</f>
        <v/>
      </c>
      <c r="D443" s="187" t="str">
        <f>IFERROR(VLOOKUP(A443,'RNL - Lab 7'!$B$21:$Z$91,20,FALSE)," ")</f>
        <v/>
      </c>
      <c r="E443" s="187" t="str">
        <f>IFERROR(VLOOKUP(A443,'RNL - Lab 7'!$B$21:$Z$91,21,FALSE)," ")</f>
        <v/>
      </c>
      <c r="F443" s="187" t="str">
        <f>IFERROR(VLOOKUP(A443,'RNL - Lab 7'!$B$21:$Z$91,22,FALSE)," ")</f>
        <v/>
      </c>
      <c r="G443" s="187" t="str">
        <f>IFERROR(VLOOKUP(A443,'RNL - Lab 7'!$B$21:$Z$91,23,FALSE)," ")</f>
        <v/>
      </c>
      <c r="H443" s="187" t="str">
        <f>IFERROR(VLOOKUP(A443,'RNL - Lab 7'!$B$21:$Z$91,24,FALSE)," ")</f>
        <v/>
      </c>
      <c r="I443" s="187" t="str">
        <f>IFERROR(VLOOKUP(A443,'RNL - Lab 7'!$B$21:$Z$91,25,FALSE)," ")</f>
        <v/>
      </c>
    </row>
    <row r="444" spans="1:9" ht="60" x14ac:dyDescent="0.25">
      <c r="A444" s="38" t="str">
        <f t="shared" si="11"/>
        <v>L7-Tiempo de entrega de los resultados del laboratorio - Entre el procesamiento de la muestra y la notificación de resultados para PSD</v>
      </c>
      <c r="B444" s="55" t="str">
        <f t="shared" si="12"/>
        <v>Tiempo de entrega de los resultados del laboratorio - Entre el procesamiento de la muestra y la notificación de resultados para PSD</v>
      </c>
      <c r="C444" s="194" t="str">
        <f>IFERROR(VLOOKUP(A444,'RNL - Lab 7'!$B$21:$Z$91,19,FALSE)," ")</f>
        <v/>
      </c>
      <c r="D444" s="187" t="str">
        <f>IFERROR(VLOOKUP(A444,'RNL - Lab 7'!$B$21:$Z$91,20,FALSE)," ")</f>
        <v/>
      </c>
      <c r="E444" s="187" t="str">
        <f>IFERROR(VLOOKUP(A444,'RNL - Lab 7'!$B$21:$Z$91,21,FALSE)," ")</f>
        <v/>
      </c>
      <c r="F444" s="187" t="str">
        <f>IFERROR(VLOOKUP(A444,'RNL - Lab 7'!$B$21:$Z$91,22,FALSE)," ")</f>
        <v/>
      </c>
      <c r="G444" s="187" t="str">
        <f>IFERROR(VLOOKUP(A444,'RNL - Lab 7'!$B$21:$Z$91,23,FALSE)," ")</f>
        <v/>
      </c>
      <c r="H444" s="187" t="str">
        <f>IFERROR(VLOOKUP(A444,'RNL - Lab 7'!$B$21:$Z$91,24,FALSE)," ")</f>
        <v/>
      </c>
      <c r="I444" s="187" t="str">
        <f>IFERROR(VLOOKUP(A444,'RNL - Lab 7'!$B$21:$Z$91,25,FALSE)," ")</f>
        <v/>
      </c>
    </row>
    <row r="445" spans="1:9" x14ac:dyDescent="0.25">
      <c r="A445" s="38" t="str">
        <f t="shared" si="11"/>
        <v>L7-</v>
      </c>
      <c r="B445" s="55" t="str">
        <f t="shared" si="12"/>
        <v/>
      </c>
      <c r="C445" s="194" t="str">
        <f>IFERROR(VLOOKUP(A445,'RNL - Lab 7'!$B$21:$Z$91,19,FALSE)," ")</f>
        <v/>
      </c>
      <c r="D445" s="187" t="str">
        <f>IFERROR(VLOOKUP(A445,'RNL - Lab 7'!$B$21:$Z$91,20,FALSE)," ")</f>
        <v/>
      </c>
      <c r="E445" s="187" t="str">
        <f>IFERROR(VLOOKUP(A445,'RNL - Lab 7'!$B$21:$Z$91,21,FALSE)," ")</f>
        <v/>
      </c>
      <c r="F445" s="187" t="str">
        <f>IFERROR(VLOOKUP(A445,'RNL - Lab 7'!$B$21:$Z$91,22,FALSE)," ")</f>
        <v/>
      </c>
      <c r="G445" s="187" t="str">
        <f>IFERROR(VLOOKUP(A445,'RNL - Lab 7'!$B$21:$Z$91,23,FALSE)," ")</f>
        <v/>
      </c>
      <c r="H445" s="187" t="str">
        <f>IFERROR(VLOOKUP(A445,'RNL - Lab 7'!$B$21:$Z$91,24,FALSE)," ")</f>
        <v/>
      </c>
      <c r="I445" s="187" t="str">
        <f>IFERROR(VLOOKUP(A445,'RNL - Lab 7'!$B$21:$Z$91,25,FALSE)," ")</f>
        <v/>
      </c>
    </row>
    <row r="446" spans="1:9" x14ac:dyDescent="0.25">
      <c r="A446" s="38" t="str">
        <f>"L7-"&amp;B446</f>
        <v>L7-</v>
      </c>
      <c r="B446" s="55" t="str">
        <f>B62</f>
        <v/>
      </c>
      <c r="C446" s="194" t="str">
        <f>IFERROR(VLOOKUP(A446,'RNL - Lab 7'!$B$21:$Z$91,19,FALSE)," ")</f>
        <v/>
      </c>
      <c r="D446" s="187" t="str">
        <f>IFERROR(VLOOKUP(A446,'RNL - Lab 7'!$B$21:$Z$91,20,FALSE)," ")</f>
        <v/>
      </c>
      <c r="E446" s="187" t="str">
        <f>IFERROR(VLOOKUP(A446,'RNL - Lab 7'!$B$21:$Z$91,21,FALSE)," ")</f>
        <v/>
      </c>
      <c r="F446" s="187" t="str">
        <f>IFERROR(VLOOKUP(A446,'RNL - Lab 7'!$B$21:$Z$91,22,FALSE)," ")</f>
        <v/>
      </c>
      <c r="G446" s="187" t="str">
        <f>IFERROR(VLOOKUP(A446,'RNL - Lab 7'!$B$21:$Z$91,23,FALSE)," ")</f>
        <v/>
      </c>
      <c r="H446" s="187" t="str">
        <f>IFERROR(VLOOKUP(A446,'RNL - Lab 7'!$B$21:$Z$91,24,FALSE)," ")</f>
        <v/>
      </c>
      <c r="I446" s="187" t="str">
        <f>IFERROR(VLOOKUP(A446,'RNL - Lab 7'!$B$21:$Z$91,25,FALSE)," ")</f>
        <v/>
      </c>
    </row>
    <row r="447" spans="1:9" x14ac:dyDescent="0.25">
      <c r="A447" s="38" t="str">
        <f t="shared" si="11"/>
        <v>L7-</v>
      </c>
      <c r="B447" s="55" t="str">
        <f t="shared" si="12"/>
        <v/>
      </c>
      <c r="C447" s="194" t="str">
        <f>IFERROR(VLOOKUP(A447,'RNL - Lab 7'!$B$21:$Z$91,19,FALSE)," ")</f>
        <v/>
      </c>
      <c r="D447" s="187" t="str">
        <f>IFERROR(VLOOKUP(A447,'RNL - Lab 7'!$B$21:$Z$91,20,FALSE)," ")</f>
        <v/>
      </c>
      <c r="E447" s="187" t="str">
        <f>IFERROR(VLOOKUP(A447,'RNL - Lab 7'!$B$21:$Z$91,21,FALSE)," ")</f>
        <v/>
      </c>
      <c r="F447" s="187" t="str">
        <f>IFERROR(VLOOKUP(A447,'RNL - Lab 7'!$B$21:$Z$91,22,FALSE)," ")</f>
        <v/>
      </c>
      <c r="G447" s="187" t="str">
        <f>IFERROR(VLOOKUP(A447,'RNL - Lab 7'!$B$21:$Z$91,23,FALSE)," ")</f>
        <v/>
      </c>
      <c r="H447" s="187" t="str">
        <f>IFERROR(VLOOKUP(A447,'RNL - Lab 7'!$B$21:$Z$91,24,FALSE)," ")</f>
        <v/>
      </c>
      <c r="I447" s="187" t="str">
        <f>IFERROR(VLOOKUP(A447,'RNL - Lab 7'!$B$21:$Z$91,25,FALSE)," ")</f>
        <v/>
      </c>
    </row>
    <row r="448" spans="1:9" x14ac:dyDescent="0.25">
      <c r="A448" s="38" t="str">
        <f t="shared" si="11"/>
        <v>L7-</v>
      </c>
      <c r="B448" s="55" t="str">
        <f t="shared" si="12"/>
        <v/>
      </c>
      <c r="C448" s="194" t="str">
        <f>IFERROR(VLOOKUP(A448,'RNL - Lab 7'!$B$21:$Z$91,19,FALSE)," ")</f>
        <v/>
      </c>
      <c r="D448" s="187" t="str">
        <f>IFERROR(VLOOKUP(A448,'RNL - Lab 7'!$B$21:$Z$91,20,FALSE)," ")</f>
        <v/>
      </c>
      <c r="E448" s="187" t="str">
        <f>IFERROR(VLOOKUP(A448,'RNL - Lab 7'!$B$21:$Z$91,21,FALSE)," ")</f>
        <v/>
      </c>
      <c r="F448" s="187" t="str">
        <f>IFERROR(VLOOKUP(A448,'RNL - Lab 7'!$B$21:$Z$91,22,FALSE)," ")</f>
        <v/>
      </c>
      <c r="G448" s="187" t="str">
        <f>IFERROR(VLOOKUP(A448,'RNL - Lab 7'!$B$21:$Z$91,23,FALSE)," ")</f>
        <v/>
      </c>
      <c r="H448" s="187" t="str">
        <f>IFERROR(VLOOKUP(A448,'RNL - Lab 7'!$B$21:$Z$91,24,FALSE)," ")</f>
        <v/>
      </c>
      <c r="I448" s="187" t="str">
        <f>IFERROR(VLOOKUP(A448,'RNL - Lab 7'!$B$21:$Z$91,25,FALSE)," ")</f>
        <v/>
      </c>
    </row>
    <row r="449" spans="1:9" ht="30" x14ac:dyDescent="0.25">
      <c r="A449" s="38" t="str">
        <f t="shared" si="11"/>
        <v>L7-Indicadores y metas de la Iniciativa Mundial de Laboratorio (GLI)</v>
      </c>
      <c r="B449" s="55" t="str">
        <f t="shared" si="12"/>
        <v>Indicadores y metas de la Iniciativa Mundial de Laboratorio (GLI)</v>
      </c>
      <c r="C449" s="194" t="str">
        <f>IFERROR(VLOOKUP(A449,'RNL - Lab 7'!$B$21:$Z$91,19,FALSE)," ")</f>
        <v/>
      </c>
      <c r="D449" s="187" t="str">
        <f>IFERROR(VLOOKUP(A449,'RNL - Lab 7'!$B$21:$Z$91,20,FALSE)," ")</f>
        <v/>
      </c>
      <c r="E449" s="187" t="str">
        <f>IFERROR(VLOOKUP(A449,'RNL - Lab 7'!$B$21:$Z$91,21,FALSE)," ")</f>
        <v/>
      </c>
      <c r="F449" s="187" t="str">
        <f>IFERROR(VLOOKUP(A449,'RNL - Lab 7'!$B$21:$Z$91,22,FALSE)," ")</f>
        <v/>
      </c>
      <c r="G449" s="187" t="str">
        <f>IFERROR(VLOOKUP(A449,'RNL - Lab 7'!$B$21:$Z$91,23,FALSE)," ")</f>
        <v/>
      </c>
      <c r="H449" s="187" t="str">
        <f>IFERROR(VLOOKUP(A449,'RNL - Lab 7'!$B$21:$Z$91,24,FALSE)," ")</f>
        <v/>
      </c>
      <c r="I449" s="187" t="str">
        <f>IFERROR(VLOOKUP(A449,'RNL - Lab 7'!$B$21:$Z$91,25,FALSE)," ")</f>
        <v/>
      </c>
    </row>
    <row r="450" spans="1:9" ht="60" x14ac:dyDescent="0.25">
      <c r="A450" s="38" t="str">
        <f t="shared" si="11"/>
        <v>L7-Porcentaje de casos de tuberculosis nuevos y recaída notificados, evaluados con un diagnóstico rápido recomendado por la OMS como la prueba diagnóstica inicial.</v>
      </c>
      <c r="B450" s="55" t="str">
        <f t="shared" si="12"/>
        <v>Porcentaje de casos de tuberculosis nuevos y recaída notificados, evaluados con un diagnóstico rápido recomendado por la OMS como la prueba diagnóstica inicial.</v>
      </c>
      <c r="C450" s="194" t="str">
        <f>IFERROR(VLOOKUP(A450,'RNL - Lab 7'!$B$21:$Z$91,19,FALSE)," ")</f>
        <v/>
      </c>
      <c r="D450" s="187" t="str">
        <f>IFERROR(VLOOKUP(A450,'RNL - Lab 7'!$B$21:$Z$91,20,FALSE)," ")</f>
        <v/>
      </c>
      <c r="E450" s="187" t="str">
        <f>IFERROR(VLOOKUP(A450,'RNL - Lab 7'!$B$21:$Z$91,21,FALSE)," ")</f>
        <v/>
      </c>
      <c r="F450" s="187" t="str">
        <f>IFERROR(VLOOKUP(A450,'RNL - Lab 7'!$B$21:$Z$91,22,FALSE)," ")</f>
        <v/>
      </c>
      <c r="G450" s="187" t="str">
        <f>IFERROR(VLOOKUP(A450,'RNL - Lab 7'!$B$21:$Z$91,23,FALSE)," ")</f>
        <v/>
      </c>
      <c r="H450" s="187" t="str">
        <f>IFERROR(VLOOKUP(A450,'RNL - Lab 7'!$B$21:$Z$91,24,FALSE)," ")</f>
        <v/>
      </c>
      <c r="I450" s="187" t="str">
        <f>IFERROR(VLOOKUP(A450,'RNL - Lab 7'!$B$21:$Z$91,25,FALSE)," ")</f>
        <v/>
      </c>
    </row>
    <row r="451" spans="1:9" ht="45" x14ac:dyDescent="0.25">
      <c r="A451" s="38" t="str">
        <f t="shared" si="11"/>
        <v>L7-Porcentaje de casos de tuberculosis notificados como nuevos y recaídas con confirmación bacteriológica.</v>
      </c>
      <c r="B451" s="55" t="str">
        <f t="shared" si="12"/>
        <v>Porcentaje de casos de tuberculosis notificados como nuevos y recaídas con confirmación bacteriológica.</v>
      </c>
      <c r="C451" s="194" t="str">
        <f>IFERROR(VLOOKUP(A451,'RNL - Lab 7'!$B$21:$Z$91,19,FALSE)," ")</f>
        <v/>
      </c>
      <c r="D451" s="187" t="str">
        <f>IFERROR(VLOOKUP(A451,'RNL - Lab 7'!$B$21:$Z$91,20,FALSE)," ")</f>
        <v/>
      </c>
      <c r="E451" s="187" t="str">
        <f>IFERROR(VLOOKUP(A451,'RNL - Lab 7'!$B$21:$Z$91,21,FALSE)," ")</f>
        <v/>
      </c>
      <c r="F451" s="187" t="str">
        <f>IFERROR(VLOOKUP(A451,'RNL - Lab 7'!$B$21:$Z$91,22,FALSE)," ")</f>
        <v/>
      </c>
      <c r="G451" s="187" t="str">
        <f>IFERROR(VLOOKUP(A451,'RNL - Lab 7'!$B$21:$Z$91,23,FALSE)," ")</f>
        <v/>
      </c>
      <c r="H451" s="187" t="str">
        <f>IFERROR(VLOOKUP(A451,'RNL - Lab 7'!$B$21:$Z$91,24,FALSE)," ")</f>
        <v/>
      </c>
      <c r="I451" s="187" t="str">
        <f>IFERROR(VLOOKUP(A451,'RNL - Lab 7'!$B$21:$Z$91,25,FALSE)," ")</f>
        <v/>
      </c>
    </row>
    <row r="452" spans="1:9" ht="45" x14ac:dyDescent="0.25">
      <c r="A452" s="38" t="str">
        <f t="shared" si="11"/>
        <v>L7-Porcentaje de casos notificados de TB confirmados bacteriológicamente con resultados de PSD para la rifampicina.</v>
      </c>
      <c r="B452" s="55" t="str">
        <f t="shared" si="12"/>
        <v>Porcentaje de casos notificados de TB confirmados bacteriológicamente con resultados de PSD para la rifampicina.</v>
      </c>
      <c r="C452" s="194" t="str">
        <f>IFERROR(VLOOKUP(A452,'RNL - Lab 7'!$B$21:$Z$91,19,FALSE)," ")</f>
        <v/>
      </c>
      <c r="D452" s="187" t="str">
        <f>IFERROR(VLOOKUP(A452,'RNL - Lab 7'!$B$21:$Z$91,20,FALSE)," ")</f>
        <v/>
      </c>
      <c r="E452" s="187" t="str">
        <f>IFERROR(VLOOKUP(A452,'RNL - Lab 7'!$B$21:$Z$91,21,FALSE)," ")</f>
        <v/>
      </c>
      <c r="F452" s="187" t="str">
        <f>IFERROR(VLOOKUP(A452,'RNL - Lab 7'!$B$21:$Z$91,22,FALSE)," ")</f>
        <v/>
      </c>
      <c r="G452" s="187" t="str">
        <f>IFERROR(VLOOKUP(A452,'RNL - Lab 7'!$B$21:$Z$91,23,FALSE)," ")</f>
        <v/>
      </c>
      <c r="H452" s="187" t="str">
        <f>IFERROR(VLOOKUP(A452,'RNL - Lab 7'!$B$21:$Z$91,24,FALSE)," ")</f>
        <v/>
      </c>
      <c r="I452" s="187" t="str">
        <f>IFERROR(VLOOKUP(A452,'RNL - Lab 7'!$B$21:$Z$91,25,FALSE)," ")</f>
        <v/>
      </c>
    </row>
    <row r="453" spans="1:9" ht="60" x14ac:dyDescent="0.25">
      <c r="A453" s="38" t="str">
        <f t="shared" si="11"/>
        <v>L7-Porcentaje de casos notificados de TB resistente a rifampicina con resultados de PSD para fluoroquinolonas y otras drogas orales de segunda línea.</v>
      </c>
      <c r="B453" s="55" t="str">
        <f t="shared" si="12"/>
        <v>Porcentaje de casos notificados de TB resistente a rifampicina con resultados de PSD para fluoroquinolonas y otras drogas orales de segunda línea.</v>
      </c>
      <c r="C453" s="194" t="str">
        <f>IFERROR(VLOOKUP(A453,'RNL - Lab 7'!$B$21:$Z$91,19,FALSE)," ")</f>
        <v/>
      </c>
      <c r="D453" s="187" t="str">
        <f>IFERROR(VLOOKUP(A453,'RNL - Lab 7'!$B$21:$Z$91,20,FALSE)," ")</f>
        <v/>
      </c>
      <c r="E453" s="187" t="str">
        <f>IFERROR(VLOOKUP(A453,'RNL - Lab 7'!$B$21:$Z$91,21,FALSE)," ")</f>
        <v/>
      </c>
      <c r="F453" s="187" t="str">
        <f>IFERROR(VLOOKUP(A453,'RNL - Lab 7'!$B$21:$Z$91,22,FALSE)," ")</f>
        <v/>
      </c>
      <c r="G453" s="187" t="str">
        <f>IFERROR(VLOOKUP(A453,'RNL - Lab 7'!$B$21:$Z$91,23,FALSE)," ")</f>
        <v/>
      </c>
      <c r="H453" s="187" t="str">
        <f>IFERROR(VLOOKUP(A453,'RNL - Lab 7'!$B$21:$Z$91,24,FALSE)," ")</f>
        <v/>
      </c>
      <c r="I453" s="187" t="str">
        <f>IFERROR(VLOOKUP(A453,'RNL - Lab 7'!$B$21:$Z$91,25,FALSE)," ")</f>
        <v/>
      </c>
    </row>
    <row r="454" spans="1:9" x14ac:dyDescent="0.25">
      <c r="A454" s="38" t="str">
        <f>"L8-"&amp;B454</f>
        <v>L8-BACILOSCOPIA</v>
      </c>
      <c r="B454" s="55" t="str">
        <f>B6</f>
        <v>BACILOSCOPIA</v>
      </c>
      <c r="C454" s="194" t="str">
        <f>IFERROR(VLOOKUP(A454,'RNL - Lab 8'!$B$21:$Z$91,19,FALSE)," ")</f>
        <v xml:space="preserve"> </v>
      </c>
      <c r="D454" s="187" t="str">
        <f>IFERROR(VLOOKUP(A454,'RNL - Lab 8'!$B$21:$Z$91,20,FALSE)," ")</f>
        <v xml:space="preserve"> </v>
      </c>
      <c r="E454" s="187" t="str">
        <f>IFERROR(VLOOKUP(A454,'RNL - Lab 8'!$B$21:$Z$91,21,FALSE)," ")</f>
        <v xml:space="preserve"> </v>
      </c>
      <c r="F454" s="187" t="str">
        <f>IFERROR(VLOOKUP(A454,'RNL - Lab 8'!$B$21:$Z$91,22,FALSE)," ")</f>
        <v xml:space="preserve"> </v>
      </c>
      <c r="G454" s="187" t="str">
        <f>IFERROR(VLOOKUP(A454,'RNL - Lab 8'!$B$21:$Z$91,23,FALSE)," ")</f>
        <v xml:space="preserve"> </v>
      </c>
      <c r="H454" s="187" t="str">
        <f>IFERROR(VLOOKUP(A454,'RNL - Lab 8'!$B$21:$Z$91,24,FALSE)," ")</f>
        <v xml:space="preserve"> </v>
      </c>
      <c r="I454" s="187" t="str">
        <f>IFERROR(VLOOKUP(A454,'RNL - Lab 8'!$B$21:$Z$91,25,FALSE)," ")</f>
        <v xml:space="preserve"> </v>
      </c>
    </row>
    <row r="455" spans="1:9" x14ac:dyDescent="0.25">
      <c r="A455" s="38" t="str">
        <f t="shared" ref="A455:A517" si="13">"L8-"&amp;B455</f>
        <v>L8-Número de baciloscopias realizadas</v>
      </c>
      <c r="B455" s="55" t="str">
        <f t="shared" ref="B455:B517" si="14">B7</f>
        <v>Número de baciloscopias realizadas</v>
      </c>
      <c r="C455" s="194" t="str">
        <f>IFERROR(VLOOKUP(A455,'RNL - Lab 8'!$B$21:$Z$91,19,FALSE)," ")</f>
        <v/>
      </c>
      <c r="D455" s="187" t="str">
        <f>IFERROR(VLOOKUP(A455,'RNL - Lab 8'!$B$21:$Z$91,20,FALSE)," ")</f>
        <v/>
      </c>
      <c r="E455" s="187" t="str">
        <f>IFERROR(VLOOKUP(A455,'RNL - Lab 8'!$B$21:$Z$91,21,FALSE)," ")</f>
        <v/>
      </c>
      <c r="F455" s="187" t="str">
        <f>IFERROR(VLOOKUP(A455,'RNL - Lab 8'!$B$21:$Z$91,22,FALSE)," ")</f>
        <v/>
      </c>
      <c r="G455" s="187" t="str">
        <f>IFERROR(VLOOKUP(A455,'RNL - Lab 8'!$B$21:$Z$91,23,FALSE)," ")</f>
        <v/>
      </c>
      <c r="H455" s="187" t="str">
        <f>IFERROR(VLOOKUP(A455,'RNL - Lab 8'!$B$21:$Z$91,24,FALSE)," ")</f>
        <v/>
      </c>
      <c r="I455" s="187" t="str">
        <f>IFERROR(VLOOKUP(A455,'RNL - Lab 8'!$B$21:$Z$91,25,FALSE)," ")</f>
        <v/>
      </c>
    </row>
    <row r="456" spans="1:9" ht="30" x14ac:dyDescent="0.25">
      <c r="A456" s="38" t="str">
        <f t="shared" si="13"/>
        <v>L8-Porcentaje de baciloscopias de diagnóstico positivas</v>
      </c>
      <c r="B456" s="55" t="str">
        <f t="shared" si="14"/>
        <v>Porcentaje de baciloscopias de diagnóstico positivas</v>
      </c>
      <c r="C456" s="194" t="str">
        <f>IFERROR(VLOOKUP(A456,'RNL - Lab 8'!$B$21:$Z$91,19,FALSE)," ")</f>
        <v/>
      </c>
      <c r="D456" s="187" t="str">
        <f>IFERROR(VLOOKUP(A456,'RNL - Lab 8'!$B$21:$Z$91,20,FALSE)," ")</f>
        <v/>
      </c>
      <c r="E456" s="187" t="str">
        <f>IFERROR(VLOOKUP(A456,'RNL - Lab 8'!$B$21:$Z$91,21,FALSE)," ")</f>
        <v/>
      </c>
      <c r="F456" s="187" t="str">
        <f>IFERROR(VLOOKUP(A456,'RNL - Lab 8'!$B$21:$Z$91,22,FALSE)," ")</f>
        <v/>
      </c>
      <c r="G456" s="187" t="str">
        <f>IFERROR(VLOOKUP(A456,'RNL - Lab 8'!$B$21:$Z$91,23,FALSE)," ")</f>
        <v/>
      </c>
      <c r="H456" s="187" t="str">
        <f>IFERROR(VLOOKUP(A456,'RNL - Lab 8'!$B$21:$Z$91,24,FALSE)," ")</f>
        <v/>
      </c>
      <c r="I456" s="187" t="str">
        <f>IFERROR(VLOOKUP(A456,'RNL - Lab 8'!$B$21:$Z$91,25,FALSE)," ")</f>
        <v/>
      </c>
    </row>
    <row r="457" spans="1:9" ht="45" x14ac:dyDescent="0.25">
      <c r="A457" s="38" t="str">
        <f t="shared" si="13"/>
        <v xml:space="preserve">L8-Porcentaje de baciloscopias de control de tratamiento positiva
</v>
      </c>
      <c r="B457" s="55" t="str">
        <f t="shared" si="14"/>
        <v xml:space="preserve">Porcentaje de baciloscopias de control de tratamiento positiva
</v>
      </c>
      <c r="C457" s="194" t="str">
        <f>IFERROR(VLOOKUP(A457,'RNL - Lab 8'!$B$21:$Z$91,19,FALSE)," ")</f>
        <v/>
      </c>
      <c r="D457" s="187" t="str">
        <f>IFERROR(VLOOKUP(A457,'RNL - Lab 8'!$B$21:$Z$91,20,FALSE)," ")</f>
        <v/>
      </c>
      <c r="E457" s="187" t="str">
        <f>IFERROR(VLOOKUP(A457,'RNL - Lab 8'!$B$21:$Z$91,21,FALSE)," ")</f>
        <v/>
      </c>
      <c r="F457" s="187" t="str">
        <f>IFERROR(VLOOKUP(A457,'RNL - Lab 8'!$B$21:$Z$91,22,FALSE)," ")</f>
        <v/>
      </c>
      <c r="G457" s="187" t="str">
        <f>IFERROR(VLOOKUP(A457,'RNL - Lab 8'!$B$21:$Z$91,23,FALSE)," ")</f>
        <v/>
      </c>
      <c r="H457" s="187" t="str">
        <f>IFERROR(VLOOKUP(A457,'RNL - Lab 8'!$B$21:$Z$91,24,FALSE)," ")</f>
        <v/>
      </c>
      <c r="I457" s="187" t="str">
        <f>IFERROR(VLOOKUP(A457,'RNL - Lab 8'!$B$21:$Z$91,25,FALSE)," ")</f>
        <v/>
      </c>
    </row>
    <row r="458" spans="1:9" ht="45" x14ac:dyDescent="0.25">
      <c r="A458" s="38" t="str">
        <f t="shared" si="13"/>
        <v xml:space="preserve">L8-Porcentaje de casos presuntivos examinados con baciloscopia
</v>
      </c>
      <c r="B458" s="55" t="str">
        <f t="shared" si="14"/>
        <v xml:space="preserve">Porcentaje de casos presuntivos examinados con baciloscopia
</v>
      </c>
      <c r="C458" s="194" t="str">
        <f>IFERROR(VLOOKUP(A458,'RNL - Lab 8'!$B$21:$Z$91,19,FALSE)," ")</f>
        <v/>
      </c>
      <c r="D458" s="187" t="str">
        <f>IFERROR(VLOOKUP(A458,'RNL - Lab 8'!$B$21:$Z$91,20,FALSE)," ")</f>
        <v/>
      </c>
      <c r="E458" s="187" t="str">
        <f>IFERROR(VLOOKUP(A458,'RNL - Lab 8'!$B$21:$Z$91,21,FALSE)," ")</f>
        <v/>
      </c>
      <c r="F458" s="187" t="str">
        <f>IFERROR(VLOOKUP(A458,'RNL - Lab 8'!$B$21:$Z$91,22,FALSE)," ")</f>
        <v/>
      </c>
      <c r="G458" s="187" t="str">
        <f>IFERROR(VLOOKUP(A458,'RNL - Lab 8'!$B$21:$Z$91,23,FALSE)," ")</f>
        <v/>
      </c>
      <c r="H458" s="187" t="str">
        <f>IFERROR(VLOOKUP(A458,'RNL - Lab 8'!$B$21:$Z$91,24,FALSE)," ")</f>
        <v/>
      </c>
      <c r="I458" s="187" t="str">
        <f>IFERROR(VLOOKUP(A458,'RNL - Lab 8'!$B$21:$Z$91,25,FALSE)," ")</f>
        <v/>
      </c>
    </row>
    <row r="459" spans="1:9" ht="45" x14ac:dyDescent="0.25">
      <c r="A459" s="38" t="str">
        <f t="shared" si="13"/>
        <v xml:space="preserve">L8-Porcentaje de casos diagnosticados por baciloscopia entre los casos presuntivos
</v>
      </c>
      <c r="B459" s="55" t="str">
        <f t="shared" si="14"/>
        <v xml:space="preserve">Porcentaje de casos diagnosticados por baciloscopia entre los casos presuntivos
</v>
      </c>
      <c r="C459" s="194" t="str">
        <f>IFERROR(VLOOKUP(A459,'RNL - Lab 8'!$B$21:$Z$91,19,FALSE)," ")</f>
        <v/>
      </c>
      <c r="D459" s="187" t="str">
        <f>IFERROR(VLOOKUP(A459,'RNL - Lab 8'!$B$21:$Z$91,20,FALSE)," ")</f>
        <v/>
      </c>
      <c r="E459" s="187" t="str">
        <f>IFERROR(VLOOKUP(A459,'RNL - Lab 8'!$B$21:$Z$91,21,FALSE)," ")</f>
        <v/>
      </c>
      <c r="F459" s="187" t="str">
        <f>IFERROR(VLOOKUP(A459,'RNL - Lab 8'!$B$21:$Z$91,22,FALSE)," ")</f>
        <v/>
      </c>
      <c r="G459" s="187" t="str">
        <f>IFERROR(VLOOKUP(A459,'RNL - Lab 8'!$B$21:$Z$91,23,FALSE)," ")</f>
        <v/>
      </c>
      <c r="H459" s="187" t="str">
        <f>IFERROR(VLOOKUP(A459,'RNL - Lab 8'!$B$21:$Z$91,24,FALSE)," ")</f>
        <v/>
      </c>
      <c r="I459" s="187" t="str">
        <f>IFERROR(VLOOKUP(A459,'RNL - Lab 8'!$B$21:$Z$91,25,FALSE)," ")</f>
        <v/>
      </c>
    </row>
    <row r="460" spans="1:9" ht="30" x14ac:dyDescent="0.25">
      <c r="A460" s="38" t="str">
        <f t="shared" si="13"/>
        <v>L8-Proporción de muestras deficientes entre las baciloscopias de diagnóstico</v>
      </c>
      <c r="B460" s="55" t="str">
        <f t="shared" si="14"/>
        <v>Proporción de muestras deficientes entre las baciloscopias de diagnóstico</v>
      </c>
      <c r="C460" s="194" t="str">
        <f>IFERROR(VLOOKUP(A460,'RNL - Lab 8'!$B$21:$Z$91,19,FALSE)," ")</f>
        <v/>
      </c>
      <c r="D460" s="187" t="str">
        <f>IFERROR(VLOOKUP(A460,'RNL - Lab 8'!$B$21:$Z$91,20,FALSE)," ")</f>
        <v/>
      </c>
      <c r="E460" s="187" t="str">
        <f>IFERROR(VLOOKUP(A460,'RNL - Lab 8'!$B$21:$Z$91,21,FALSE)," ")</f>
        <v/>
      </c>
      <c r="F460" s="187" t="str">
        <f>IFERROR(VLOOKUP(A460,'RNL - Lab 8'!$B$21:$Z$91,22,FALSE)," ")</f>
        <v/>
      </c>
      <c r="G460" s="187" t="str">
        <f>IFERROR(VLOOKUP(A460,'RNL - Lab 8'!$B$21:$Z$91,23,FALSE)," ")</f>
        <v/>
      </c>
      <c r="H460" s="187" t="str">
        <f>IFERROR(VLOOKUP(A460,'RNL - Lab 8'!$B$21:$Z$91,24,FALSE)," ")</f>
        <v/>
      </c>
      <c r="I460" s="187" t="str">
        <f>IFERROR(VLOOKUP(A460,'RNL - Lab 8'!$B$21:$Z$91,25,FALSE)," ")</f>
        <v/>
      </c>
    </row>
    <row r="461" spans="1:9" x14ac:dyDescent="0.25">
      <c r="A461" s="38" t="str">
        <f t="shared" si="13"/>
        <v>L8-Carga de trabajo</v>
      </c>
      <c r="B461" s="55" t="str">
        <f t="shared" si="14"/>
        <v>Carga de trabajo</v>
      </c>
      <c r="C461" s="194" t="str">
        <f>IFERROR(VLOOKUP(A461,'RNL - Lab 8'!$B$21:$Z$91,19,FALSE)," ")</f>
        <v/>
      </c>
      <c r="D461" s="187" t="str">
        <f>IFERROR(VLOOKUP(A461,'RNL - Lab 8'!$B$21:$Z$91,20,FALSE)," ")</f>
        <v/>
      </c>
      <c r="E461" s="187" t="str">
        <f>IFERROR(VLOOKUP(A461,'RNL - Lab 8'!$B$21:$Z$91,21,FALSE)," ")</f>
        <v/>
      </c>
      <c r="F461" s="187" t="str">
        <f>IFERROR(VLOOKUP(A461,'RNL - Lab 8'!$B$21:$Z$91,22,FALSE)," ")</f>
        <v/>
      </c>
      <c r="G461" s="187" t="str">
        <f>IFERROR(VLOOKUP(A461,'RNL - Lab 8'!$B$21:$Z$91,23,FALSE)," ")</f>
        <v/>
      </c>
      <c r="H461" s="187" t="str">
        <f>IFERROR(VLOOKUP(A461,'RNL - Lab 8'!$B$21:$Z$91,24,FALSE)," ")</f>
        <v/>
      </c>
      <c r="I461" s="187" t="str">
        <f>IFERROR(VLOOKUP(A461,'RNL - Lab 8'!$B$21:$Z$91,25,FALSE)," ")</f>
        <v/>
      </c>
    </row>
    <row r="462" spans="1:9" ht="45" x14ac:dyDescent="0.25">
      <c r="A462" s="38" t="str">
        <f t="shared" si="13"/>
        <v>L8-Porcentaje de baciloscopias de diagnóstico positivas de bajo grado (positiva de + y BAAR contables)</v>
      </c>
      <c r="B462" s="55" t="str">
        <f t="shared" si="14"/>
        <v>Porcentaje de baciloscopias de diagnóstico positivas de bajo grado (positiva de + y BAAR contables)</v>
      </c>
      <c r="C462" s="194" t="str">
        <f>IFERROR(VLOOKUP(A462,'RNL - Lab 8'!$B$21:$Z$91,19,FALSE)," ")</f>
        <v/>
      </c>
      <c r="D462" s="187" t="str">
        <f>IFERROR(VLOOKUP(A462,'RNL - Lab 8'!$B$21:$Z$91,20,FALSE)," ")</f>
        <v/>
      </c>
      <c r="E462" s="187" t="str">
        <f>IFERROR(VLOOKUP(A462,'RNL - Lab 8'!$B$21:$Z$91,21,FALSE)," ")</f>
        <v/>
      </c>
      <c r="F462" s="187" t="str">
        <f>IFERROR(VLOOKUP(A462,'RNL - Lab 8'!$B$21:$Z$91,22,FALSE)," ")</f>
        <v/>
      </c>
      <c r="G462" s="187" t="str">
        <f>IFERROR(VLOOKUP(A462,'RNL - Lab 8'!$B$21:$Z$91,23,FALSE)," ")</f>
        <v/>
      </c>
      <c r="H462" s="187" t="str">
        <f>IFERROR(VLOOKUP(A462,'RNL - Lab 8'!$B$21:$Z$91,24,FALSE)," ")</f>
        <v/>
      </c>
      <c r="I462" s="187" t="str">
        <f>IFERROR(VLOOKUP(A462,'RNL - Lab 8'!$B$21:$Z$91,25,FALSE)," ")</f>
        <v/>
      </c>
    </row>
    <row r="463" spans="1:9" ht="30" x14ac:dyDescent="0.25">
      <c r="A463" s="38" t="str">
        <f t="shared" si="13"/>
        <v>L8-Tiempo de respuesta del laboratorio en el informe del resultado de la baciloscopia</v>
      </c>
      <c r="B463" s="55" t="str">
        <f t="shared" si="14"/>
        <v>Tiempo de respuesta del laboratorio en el informe del resultado de la baciloscopia</v>
      </c>
      <c r="C463" s="194" t="str">
        <f>IFERROR(VLOOKUP(A463,'RNL - Lab 8'!$B$21:$Z$91,19,FALSE)," ")</f>
        <v/>
      </c>
      <c r="D463" s="187" t="str">
        <f>IFERROR(VLOOKUP(A463,'RNL - Lab 8'!$B$21:$Z$91,20,FALSE)," ")</f>
        <v/>
      </c>
      <c r="E463" s="187" t="str">
        <f>IFERROR(VLOOKUP(A463,'RNL - Lab 8'!$B$21:$Z$91,21,FALSE)," ")</f>
        <v/>
      </c>
      <c r="F463" s="187" t="str">
        <f>IFERROR(VLOOKUP(A463,'RNL - Lab 8'!$B$21:$Z$91,22,FALSE)," ")</f>
        <v/>
      </c>
      <c r="G463" s="187" t="str">
        <f>IFERROR(VLOOKUP(A463,'RNL - Lab 8'!$B$21:$Z$91,23,FALSE)," ")</f>
        <v/>
      </c>
      <c r="H463" s="187" t="str">
        <f>IFERROR(VLOOKUP(A463,'RNL - Lab 8'!$B$21:$Z$91,24,FALSE)," ")</f>
        <v/>
      </c>
      <c r="I463" s="187" t="str">
        <f>IFERROR(VLOOKUP(A463,'RNL - Lab 8'!$B$21:$Z$91,25,FALSE)," ")</f>
        <v/>
      </c>
    </row>
    <row r="464" spans="1:9" x14ac:dyDescent="0.25">
      <c r="A464" s="38" t="str">
        <f t="shared" si="13"/>
        <v>L8-</v>
      </c>
      <c r="B464" s="55" t="str">
        <f t="shared" si="14"/>
        <v/>
      </c>
      <c r="C464" s="194" t="str">
        <f>IFERROR(VLOOKUP(A464,'RNL - Lab 8'!$B$21:$Z$91,19,FALSE)," ")</f>
        <v/>
      </c>
      <c r="D464" s="187" t="str">
        <f>IFERROR(VLOOKUP(A464,'RNL - Lab 8'!$B$21:$Z$91,20,FALSE)," ")</f>
        <v/>
      </c>
      <c r="E464" s="187" t="str">
        <f>IFERROR(VLOOKUP(A464,'RNL - Lab 8'!$B$21:$Z$91,21,FALSE)," ")</f>
        <v/>
      </c>
      <c r="F464" s="187" t="str">
        <f>IFERROR(VLOOKUP(A464,'RNL - Lab 8'!$B$21:$Z$91,22,FALSE)," ")</f>
        <v/>
      </c>
      <c r="G464" s="187" t="str">
        <f>IFERROR(VLOOKUP(A464,'RNL - Lab 8'!$B$21:$Z$91,23,FALSE)," ")</f>
        <v/>
      </c>
      <c r="H464" s="187" t="str">
        <f>IFERROR(VLOOKUP(A464,'RNL - Lab 8'!$B$21:$Z$91,24,FALSE)," ")</f>
        <v/>
      </c>
      <c r="I464" s="187" t="str">
        <f>IFERROR(VLOOKUP(A464,'RNL - Lab 8'!$B$21:$Z$91,25,FALSE)," ")</f>
        <v/>
      </c>
    </row>
    <row r="465" spans="1:9" x14ac:dyDescent="0.25">
      <c r="A465" s="38" t="str">
        <f t="shared" si="13"/>
        <v>L8-</v>
      </c>
      <c r="B465" s="55" t="str">
        <f t="shared" si="14"/>
        <v/>
      </c>
      <c r="C465" s="194" t="str">
        <f>IFERROR(VLOOKUP(A465,'RNL - Lab 8'!$B$21:$Z$91,19,FALSE)," ")</f>
        <v/>
      </c>
      <c r="D465" s="187" t="str">
        <f>IFERROR(VLOOKUP(A465,'RNL - Lab 8'!$B$21:$Z$91,20,FALSE)," ")</f>
        <v/>
      </c>
      <c r="E465" s="187" t="str">
        <f>IFERROR(VLOOKUP(A465,'RNL - Lab 8'!$B$21:$Z$91,21,FALSE)," ")</f>
        <v/>
      </c>
      <c r="F465" s="187" t="str">
        <f>IFERROR(VLOOKUP(A465,'RNL - Lab 8'!$B$21:$Z$91,22,FALSE)," ")</f>
        <v/>
      </c>
      <c r="G465" s="187" t="str">
        <f>IFERROR(VLOOKUP(A465,'RNL - Lab 8'!$B$21:$Z$91,23,FALSE)," ")</f>
        <v/>
      </c>
      <c r="H465" s="187" t="str">
        <f>IFERROR(VLOOKUP(A465,'RNL - Lab 8'!$B$21:$Z$91,24,FALSE)," ")</f>
        <v/>
      </c>
      <c r="I465" s="187" t="str">
        <f>IFERROR(VLOOKUP(A465,'RNL - Lab 8'!$B$21:$Z$91,25,FALSE)," ")</f>
        <v/>
      </c>
    </row>
    <row r="466" spans="1:9" x14ac:dyDescent="0.25">
      <c r="A466" s="38" t="str">
        <f t="shared" si="13"/>
        <v>L8-</v>
      </c>
      <c r="B466" s="55" t="str">
        <f t="shared" si="14"/>
        <v/>
      </c>
      <c r="C466" s="194" t="str">
        <f>IFERROR(VLOOKUP(A466,'RNL - Lab 8'!$B$21:$Z$91,19,FALSE)," ")</f>
        <v/>
      </c>
      <c r="D466" s="187" t="str">
        <f>IFERROR(VLOOKUP(A466,'RNL - Lab 8'!$B$21:$Z$91,20,FALSE)," ")</f>
        <v/>
      </c>
      <c r="E466" s="187" t="str">
        <f>IFERROR(VLOOKUP(A466,'RNL - Lab 8'!$B$21:$Z$91,21,FALSE)," ")</f>
        <v/>
      </c>
      <c r="F466" s="187" t="str">
        <f>IFERROR(VLOOKUP(A466,'RNL - Lab 8'!$B$21:$Z$91,22,FALSE)," ")</f>
        <v/>
      </c>
      <c r="G466" s="187" t="str">
        <f>IFERROR(VLOOKUP(A466,'RNL - Lab 8'!$B$21:$Z$91,23,FALSE)," ")</f>
        <v/>
      </c>
      <c r="H466" s="187" t="str">
        <f>IFERROR(VLOOKUP(A466,'RNL - Lab 8'!$B$21:$Z$91,24,FALSE)," ")</f>
        <v/>
      </c>
      <c r="I466" s="187" t="str">
        <f>IFERROR(VLOOKUP(A466,'RNL - Lab 8'!$B$21:$Z$91,25,FALSE)," ")</f>
        <v/>
      </c>
    </row>
    <row r="467" spans="1:9" x14ac:dyDescent="0.25">
      <c r="A467" s="38" t="str">
        <f t="shared" si="13"/>
        <v>L8-</v>
      </c>
      <c r="B467" s="55" t="str">
        <f t="shared" si="14"/>
        <v/>
      </c>
      <c r="C467" s="194" t="str">
        <f>IFERROR(VLOOKUP(A467,'RNL - Lab 8'!$B$21:$Z$91,19,FALSE)," ")</f>
        <v/>
      </c>
      <c r="D467" s="187" t="str">
        <f>IFERROR(VLOOKUP(A467,'RNL - Lab 8'!$B$21:$Z$91,20,FALSE)," ")</f>
        <v/>
      </c>
      <c r="E467" s="187" t="str">
        <f>IFERROR(VLOOKUP(A467,'RNL - Lab 8'!$B$21:$Z$91,21,FALSE)," ")</f>
        <v/>
      </c>
      <c r="F467" s="187" t="str">
        <f>IFERROR(VLOOKUP(A467,'RNL - Lab 8'!$B$21:$Z$91,22,FALSE)," ")</f>
        <v/>
      </c>
      <c r="G467" s="187" t="str">
        <f>IFERROR(VLOOKUP(A467,'RNL - Lab 8'!$B$21:$Z$91,23,FALSE)," ")</f>
        <v/>
      </c>
      <c r="H467" s="187" t="str">
        <f>IFERROR(VLOOKUP(A467,'RNL - Lab 8'!$B$21:$Z$91,24,FALSE)," ")</f>
        <v/>
      </c>
      <c r="I467" s="187" t="str">
        <f>IFERROR(VLOOKUP(A467,'RNL - Lab 8'!$B$21:$Z$91,25,FALSE)," ")</f>
        <v/>
      </c>
    </row>
    <row r="468" spans="1:9" ht="30" x14ac:dyDescent="0.25">
      <c r="A468" s="38" t="str">
        <f t="shared" si="13"/>
        <v>L8-PRUEBAS MOLECULARES 
(GeneXpert y LPA)</v>
      </c>
      <c r="B468" s="55" t="str">
        <f t="shared" si="14"/>
        <v>PRUEBAS MOLECULARES 
(GeneXpert y LPA)</v>
      </c>
      <c r="C468" s="194" t="str">
        <f>IFERROR(VLOOKUP(A468,'RNL - Lab 8'!$B$21:$Z$91,19,FALSE)," ")</f>
        <v/>
      </c>
      <c r="D468" s="187" t="str">
        <f>IFERROR(VLOOKUP(A468,'RNL - Lab 8'!$B$21:$Z$91,20,FALSE)," ")</f>
        <v/>
      </c>
      <c r="E468" s="187" t="str">
        <f>IFERROR(VLOOKUP(A468,'RNL - Lab 8'!$B$21:$Z$91,21,FALSE)," ")</f>
        <v/>
      </c>
      <c r="F468" s="187" t="str">
        <f>IFERROR(VLOOKUP(A468,'RNL - Lab 8'!$B$21:$Z$91,22,FALSE)," ")</f>
        <v/>
      </c>
      <c r="G468" s="187" t="str">
        <f>IFERROR(VLOOKUP(A468,'RNL - Lab 8'!$B$21:$Z$91,23,FALSE)," ")</f>
        <v/>
      </c>
      <c r="H468" s="187" t="str">
        <f>IFERROR(VLOOKUP(A468,'RNL - Lab 8'!$B$21:$Z$91,24,FALSE)," ")</f>
        <v/>
      </c>
      <c r="I468" s="187" t="str">
        <f>IFERROR(VLOOKUP(A468,'RNL - Lab 8'!$B$21:$Z$91,25,FALSE)," ")</f>
        <v/>
      </c>
    </row>
    <row r="469" spans="1:9" x14ac:dyDescent="0.25">
      <c r="A469" s="38" t="str">
        <f t="shared" si="13"/>
        <v>L8-Número de pruebas rápidas realizadas</v>
      </c>
      <c r="B469" s="55" t="str">
        <f t="shared" si="14"/>
        <v>Número de pruebas rápidas realizadas</v>
      </c>
      <c r="C469" s="194" t="str">
        <f>IFERROR(VLOOKUP(A469,'RNL - Lab 8'!$B$21:$Z$91,19,FALSE)," ")</f>
        <v/>
      </c>
      <c r="D469" s="187" t="str">
        <f>IFERROR(VLOOKUP(A469,'RNL - Lab 8'!$B$21:$Z$91,20,FALSE)," ")</f>
        <v/>
      </c>
      <c r="E469" s="187" t="str">
        <f>IFERROR(VLOOKUP(A469,'RNL - Lab 8'!$B$21:$Z$91,21,FALSE)," ")</f>
        <v/>
      </c>
      <c r="F469" s="187" t="str">
        <f>IFERROR(VLOOKUP(A469,'RNL - Lab 8'!$B$21:$Z$91,22,FALSE)," ")</f>
        <v/>
      </c>
      <c r="G469" s="187" t="str">
        <f>IFERROR(VLOOKUP(A469,'RNL - Lab 8'!$B$21:$Z$91,23,FALSE)," ")</f>
        <v/>
      </c>
      <c r="H469" s="187" t="str">
        <f>IFERROR(VLOOKUP(A469,'RNL - Lab 8'!$B$21:$Z$91,24,FALSE)," ")</f>
        <v/>
      </c>
      <c r="I469" s="187" t="str">
        <f>IFERROR(VLOOKUP(A469,'RNL - Lab 8'!$B$21:$Z$91,25,FALSE)," ")</f>
        <v/>
      </c>
    </row>
    <row r="470" spans="1:9" ht="30" x14ac:dyDescent="0.25">
      <c r="A470" s="38" t="str">
        <f t="shared" si="13"/>
        <v>L8-Proporción de M. tuberculosis detectado sensible a fármacos R, H o HyR</v>
      </c>
      <c r="B470" s="55" t="str">
        <f t="shared" si="14"/>
        <v>Proporción de M. tuberculosis detectado sensible a fármacos R, H o HyR</v>
      </c>
      <c r="C470" s="194" t="str">
        <f>IFERROR(VLOOKUP(A470,'RNL - Lab 8'!$B$21:$Z$91,19,FALSE)," ")</f>
        <v/>
      </c>
      <c r="D470" s="187" t="str">
        <f>IFERROR(VLOOKUP(A470,'RNL - Lab 8'!$B$21:$Z$91,20,FALSE)," ")</f>
        <v/>
      </c>
      <c r="E470" s="187" t="str">
        <f>IFERROR(VLOOKUP(A470,'RNL - Lab 8'!$B$21:$Z$91,21,FALSE)," ")</f>
        <v/>
      </c>
      <c r="F470" s="187" t="str">
        <f>IFERROR(VLOOKUP(A470,'RNL - Lab 8'!$B$21:$Z$91,22,FALSE)," ")</f>
        <v/>
      </c>
      <c r="G470" s="187" t="str">
        <f>IFERROR(VLOOKUP(A470,'RNL - Lab 8'!$B$21:$Z$91,23,FALSE)," ")</f>
        <v/>
      </c>
      <c r="H470" s="187" t="str">
        <f>IFERROR(VLOOKUP(A470,'RNL - Lab 8'!$B$21:$Z$91,24,FALSE)," ")</f>
        <v/>
      </c>
      <c r="I470" s="187" t="str">
        <f>IFERROR(VLOOKUP(A470,'RNL - Lab 8'!$B$21:$Z$91,25,FALSE)," ")</f>
        <v/>
      </c>
    </row>
    <row r="471" spans="1:9" ht="30" x14ac:dyDescent="0.25">
      <c r="A471" s="38" t="str">
        <f t="shared" si="13"/>
        <v>L8-Proporción de M. tuberculosis detectado resistente a R</v>
      </c>
      <c r="B471" s="55" t="str">
        <f t="shared" si="14"/>
        <v>Proporción de M. tuberculosis detectado resistente a R</v>
      </c>
      <c r="C471" s="194" t="str">
        <f>IFERROR(VLOOKUP(A471,'RNL - Lab 8'!$B$21:$Z$91,19,FALSE)," ")</f>
        <v/>
      </c>
      <c r="D471" s="187" t="str">
        <f>IFERROR(VLOOKUP(A471,'RNL - Lab 8'!$B$21:$Z$91,20,FALSE)," ")</f>
        <v/>
      </c>
      <c r="E471" s="187" t="str">
        <f>IFERROR(VLOOKUP(A471,'RNL - Lab 8'!$B$21:$Z$91,21,FALSE)," ")</f>
        <v/>
      </c>
      <c r="F471" s="187" t="str">
        <f>IFERROR(VLOOKUP(A471,'RNL - Lab 8'!$B$21:$Z$91,22,FALSE)," ")</f>
        <v/>
      </c>
      <c r="G471" s="187" t="str">
        <f>IFERROR(VLOOKUP(A471,'RNL - Lab 8'!$B$21:$Z$91,23,FALSE)," ")</f>
        <v/>
      </c>
      <c r="H471" s="187" t="str">
        <f>IFERROR(VLOOKUP(A471,'RNL - Lab 8'!$B$21:$Z$91,24,FALSE)," ")</f>
        <v/>
      </c>
      <c r="I471" s="187" t="str">
        <f>IFERROR(VLOOKUP(A471,'RNL - Lab 8'!$B$21:$Z$91,25,FALSE)," ")</f>
        <v/>
      </c>
    </row>
    <row r="472" spans="1:9" ht="30" x14ac:dyDescent="0.25">
      <c r="A472" s="38" t="str">
        <f t="shared" si="13"/>
        <v>L8-Proporción de M. tuberculosis detectado resistente a H</v>
      </c>
      <c r="B472" s="55" t="str">
        <f t="shared" si="14"/>
        <v>Proporción de M. tuberculosis detectado resistente a H</v>
      </c>
      <c r="C472" s="194" t="str">
        <f>IFERROR(VLOOKUP(A472,'RNL - Lab 8'!$B$21:$Z$91,19,FALSE)," ")</f>
        <v/>
      </c>
      <c r="D472" s="187" t="str">
        <f>IFERROR(VLOOKUP(A472,'RNL - Lab 8'!$B$21:$Z$91,20,FALSE)," ")</f>
        <v/>
      </c>
      <c r="E472" s="187" t="str">
        <f>IFERROR(VLOOKUP(A472,'RNL - Lab 8'!$B$21:$Z$91,21,FALSE)," ")</f>
        <v/>
      </c>
      <c r="F472" s="187" t="str">
        <f>IFERROR(VLOOKUP(A472,'RNL - Lab 8'!$B$21:$Z$91,22,FALSE)," ")</f>
        <v/>
      </c>
      <c r="G472" s="187" t="str">
        <f>IFERROR(VLOOKUP(A472,'RNL - Lab 8'!$B$21:$Z$91,23,FALSE)," ")</f>
        <v/>
      </c>
      <c r="H472" s="187" t="str">
        <f>IFERROR(VLOOKUP(A472,'RNL - Lab 8'!$B$21:$Z$91,24,FALSE)," ")</f>
        <v/>
      </c>
      <c r="I472" s="187" t="str">
        <f>IFERROR(VLOOKUP(A472,'RNL - Lab 8'!$B$21:$Z$91,25,FALSE)," ")</f>
        <v/>
      </c>
    </row>
    <row r="473" spans="1:9" ht="45" x14ac:dyDescent="0.25">
      <c r="A473" s="38" t="str">
        <f t="shared" si="13"/>
        <v xml:space="preserve">L8-Proporción de M. tuberculosis detectado resistente a HyR
</v>
      </c>
      <c r="B473" s="55" t="str">
        <f t="shared" si="14"/>
        <v xml:space="preserve">Proporción de M. tuberculosis detectado resistente a HyR
</v>
      </c>
      <c r="C473" s="194" t="str">
        <f>IFERROR(VLOOKUP(A473,'RNL - Lab 8'!$B$21:$Z$91,19,FALSE)," ")</f>
        <v/>
      </c>
      <c r="D473" s="187" t="str">
        <f>IFERROR(VLOOKUP(A473,'RNL - Lab 8'!$B$21:$Z$91,20,FALSE)," ")</f>
        <v/>
      </c>
      <c r="E473" s="187" t="str">
        <f>IFERROR(VLOOKUP(A473,'RNL - Lab 8'!$B$21:$Z$91,21,FALSE)," ")</f>
        <v/>
      </c>
      <c r="F473" s="187" t="str">
        <f>IFERROR(VLOOKUP(A473,'RNL - Lab 8'!$B$21:$Z$91,22,FALSE)," ")</f>
        <v/>
      </c>
      <c r="G473" s="187" t="str">
        <f>IFERROR(VLOOKUP(A473,'RNL - Lab 8'!$B$21:$Z$91,23,FALSE)," ")</f>
        <v/>
      </c>
      <c r="H473" s="187" t="str">
        <f>IFERROR(VLOOKUP(A473,'RNL - Lab 8'!$B$21:$Z$91,24,FALSE)," ")</f>
        <v/>
      </c>
      <c r="I473" s="187" t="str">
        <f>IFERROR(VLOOKUP(A473,'RNL - Lab 8'!$B$21:$Z$91,25,FALSE)," ")</f>
        <v/>
      </c>
    </row>
    <row r="474" spans="1:9" ht="45" x14ac:dyDescent="0.25">
      <c r="A474" s="38" t="str">
        <f t="shared" si="13"/>
        <v xml:space="preserve">L8-Proporción de M. tuberculosis detectado con resistencia a fármacos indeterminada
</v>
      </c>
      <c r="B474" s="55" t="str">
        <f t="shared" si="14"/>
        <v xml:space="preserve">Proporción de M. tuberculosis detectado con resistencia a fármacos indeterminada
</v>
      </c>
      <c r="C474" s="194" t="str">
        <f>IFERROR(VLOOKUP(A474,'RNL - Lab 8'!$B$21:$Z$91,19,FALSE)," ")</f>
        <v/>
      </c>
      <c r="D474" s="187" t="str">
        <f>IFERROR(VLOOKUP(A474,'RNL - Lab 8'!$B$21:$Z$91,20,FALSE)," ")</f>
        <v/>
      </c>
      <c r="E474" s="187" t="str">
        <f>IFERROR(VLOOKUP(A474,'RNL - Lab 8'!$B$21:$Z$91,21,FALSE)," ")</f>
        <v/>
      </c>
      <c r="F474" s="187" t="str">
        <f>IFERROR(VLOOKUP(A474,'RNL - Lab 8'!$B$21:$Z$91,22,FALSE)," ")</f>
        <v/>
      </c>
      <c r="G474" s="187" t="str">
        <f>IFERROR(VLOOKUP(A474,'RNL - Lab 8'!$B$21:$Z$91,23,FALSE)," ")</f>
        <v/>
      </c>
      <c r="H474" s="187" t="str">
        <f>IFERROR(VLOOKUP(A474,'RNL - Lab 8'!$B$21:$Z$91,24,FALSE)," ")</f>
        <v/>
      </c>
      <c r="I474" s="187" t="str">
        <f>IFERROR(VLOOKUP(A474,'RNL - Lab 8'!$B$21:$Z$91,25,FALSE)," ")</f>
        <v/>
      </c>
    </row>
    <row r="475" spans="1:9" ht="30" x14ac:dyDescent="0.25">
      <c r="A475" s="38" t="str">
        <f t="shared" si="13"/>
        <v xml:space="preserve">L8-Proporción de M. tuberculosis no detectado 
</v>
      </c>
      <c r="B475" s="55" t="str">
        <f t="shared" si="14"/>
        <v xml:space="preserve">Proporción de M. tuberculosis no detectado 
</v>
      </c>
      <c r="C475" s="194" t="str">
        <f>IFERROR(VLOOKUP(A475,'RNL - Lab 8'!$B$21:$Z$91,19,FALSE)," ")</f>
        <v/>
      </c>
      <c r="D475" s="187" t="str">
        <f>IFERROR(VLOOKUP(A475,'RNL - Lab 8'!$B$21:$Z$91,20,FALSE)," ")</f>
        <v/>
      </c>
      <c r="E475" s="187" t="str">
        <f>IFERROR(VLOOKUP(A475,'RNL - Lab 8'!$B$21:$Z$91,21,FALSE)," ")</f>
        <v/>
      </c>
      <c r="F475" s="187" t="str">
        <f>IFERROR(VLOOKUP(A475,'RNL - Lab 8'!$B$21:$Z$91,22,FALSE)," ")</f>
        <v/>
      </c>
      <c r="G475" s="187" t="str">
        <f>IFERROR(VLOOKUP(A475,'RNL - Lab 8'!$B$21:$Z$91,23,FALSE)," ")</f>
        <v/>
      </c>
      <c r="H475" s="187" t="str">
        <f>IFERROR(VLOOKUP(A475,'RNL - Lab 8'!$B$21:$Z$91,24,FALSE)," ")</f>
        <v/>
      </c>
      <c r="I475" s="187" t="str">
        <f>IFERROR(VLOOKUP(A475,'RNL - Lab 8'!$B$21:$Z$91,25,FALSE)," ")</f>
        <v/>
      </c>
    </row>
    <row r="476" spans="1:9" ht="30" x14ac:dyDescent="0.25">
      <c r="A476" s="38" t="str">
        <f t="shared" si="13"/>
        <v xml:space="preserve">L8-Proporción de errores
</v>
      </c>
      <c r="B476" s="55" t="str">
        <f t="shared" si="14"/>
        <v xml:space="preserve">Proporción de errores
</v>
      </c>
      <c r="C476" s="194" t="str">
        <f>IFERROR(VLOOKUP(A476,'RNL - Lab 8'!$B$21:$Z$91,19,FALSE)," ")</f>
        <v/>
      </c>
      <c r="D476" s="187" t="str">
        <f>IFERROR(VLOOKUP(A476,'RNL - Lab 8'!$B$21:$Z$91,20,FALSE)," ")</f>
        <v/>
      </c>
      <c r="E476" s="187" t="str">
        <f>IFERROR(VLOOKUP(A476,'RNL - Lab 8'!$B$21:$Z$91,21,FALSE)," ")</f>
        <v/>
      </c>
      <c r="F476" s="187" t="str">
        <f>IFERROR(VLOOKUP(A476,'RNL - Lab 8'!$B$21:$Z$91,22,FALSE)," ")</f>
        <v/>
      </c>
      <c r="G476" s="187" t="str">
        <f>IFERROR(VLOOKUP(A476,'RNL - Lab 8'!$B$21:$Z$91,23,FALSE)," ")</f>
        <v/>
      </c>
      <c r="H476" s="187" t="str">
        <f>IFERROR(VLOOKUP(A476,'RNL - Lab 8'!$B$21:$Z$91,24,FALSE)," ")</f>
        <v/>
      </c>
      <c r="I476" s="187" t="str">
        <f>IFERROR(VLOOKUP(A476,'RNL - Lab 8'!$B$21:$Z$91,25,FALSE)," ")</f>
        <v/>
      </c>
    </row>
    <row r="477" spans="1:9" ht="30" x14ac:dyDescent="0.25">
      <c r="A477" s="38" t="str">
        <f t="shared" si="13"/>
        <v xml:space="preserve">L8-Proporción de resultados inválidos
</v>
      </c>
      <c r="B477" s="55" t="str">
        <f t="shared" si="14"/>
        <v xml:space="preserve">Proporción de resultados inválidos
</v>
      </c>
      <c r="C477" s="194" t="str">
        <f>IFERROR(VLOOKUP(A477,'RNL - Lab 8'!$B$21:$Z$91,19,FALSE)," ")</f>
        <v/>
      </c>
      <c r="D477" s="187" t="str">
        <f>IFERROR(VLOOKUP(A477,'RNL - Lab 8'!$B$21:$Z$91,20,FALSE)," ")</f>
        <v/>
      </c>
      <c r="E477" s="187" t="str">
        <f>IFERROR(VLOOKUP(A477,'RNL - Lab 8'!$B$21:$Z$91,21,FALSE)," ")</f>
        <v/>
      </c>
      <c r="F477" s="187" t="str">
        <f>IFERROR(VLOOKUP(A477,'RNL - Lab 8'!$B$21:$Z$91,22,FALSE)," ")</f>
        <v/>
      </c>
      <c r="G477" s="187" t="str">
        <f>IFERROR(VLOOKUP(A477,'RNL - Lab 8'!$B$21:$Z$91,23,FALSE)," ")</f>
        <v/>
      </c>
      <c r="H477" s="187" t="str">
        <f>IFERROR(VLOOKUP(A477,'RNL - Lab 8'!$B$21:$Z$91,24,FALSE)," ")</f>
        <v/>
      </c>
      <c r="I477" s="187" t="str">
        <f>IFERROR(VLOOKUP(A477,'RNL - Lab 8'!$B$21:$Z$91,25,FALSE)," ")</f>
        <v/>
      </c>
    </row>
    <row r="478" spans="1:9" ht="60" x14ac:dyDescent="0.25">
      <c r="A478" s="38" t="str">
        <f t="shared" si="13"/>
        <v xml:space="preserve">L8-Proporción de casos con M. tuberculosis detectado resistente a R, H, RyH con PSF de segunda línea
</v>
      </c>
      <c r="B478" s="55" t="str">
        <f t="shared" si="14"/>
        <v xml:space="preserve">Proporción de casos con M. tuberculosis detectado resistente a R, H, RyH con PSF de segunda línea
</v>
      </c>
      <c r="C478" s="194" t="str">
        <f>IFERROR(VLOOKUP(A478,'RNL - Lab 8'!$B$21:$Z$91,19,FALSE)," ")</f>
        <v/>
      </c>
      <c r="D478" s="187" t="str">
        <f>IFERROR(VLOOKUP(A478,'RNL - Lab 8'!$B$21:$Z$91,20,FALSE)," ")</f>
        <v/>
      </c>
      <c r="E478" s="187" t="str">
        <f>IFERROR(VLOOKUP(A478,'RNL - Lab 8'!$B$21:$Z$91,21,FALSE)," ")</f>
        <v/>
      </c>
      <c r="F478" s="187" t="str">
        <f>IFERROR(VLOOKUP(A478,'RNL - Lab 8'!$B$21:$Z$91,22,FALSE)," ")</f>
        <v/>
      </c>
      <c r="G478" s="187" t="str">
        <f>IFERROR(VLOOKUP(A478,'RNL - Lab 8'!$B$21:$Z$91,23,FALSE)," ")</f>
        <v/>
      </c>
      <c r="H478" s="187" t="str">
        <f>IFERROR(VLOOKUP(A478,'RNL - Lab 8'!$B$21:$Z$91,24,FALSE)," ")</f>
        <v/>
      </c>
      <c r="I478" s="187" t="str">
        <f>IFERROR(VLOOKUP(A478,'RNL - Lab 8'!$B$21:$Z$91,25,FALSE)," ")</f>
        <v/>
      </c>
    </row>
    <row r="479" spans="1:9" ht="60" x14ac:dyDescent="0.25">
      <c r="A479" s="38" t="str">
        <f t="shared" si="13"/>
        <v xml:space="preserve">L8-Proporción de casos nuevos con M. tuberculosis detectado resistente a R, H, RyH con PSF de segunda línea
</v>
      </c>
      <c r="B479" s="55" t="str">
        <f t="shared" si="14"/>
        <v xml:space="preserve">Proporción de casos nuevos con M. tuberculosis detectado resistente a R, H, RyH con PSF de segunda línea
</v>
      </c>
      <c r="C479" s="194" t="str">
        <f>IFERROR(VLOOKUP(A479,'RNL - Lab 8'!$B$21:$Z$91,19,FALSE)," ")</f>
        <v/>
      </c>
      <c r="D479" s="187" t="str">
        <f>IFERROR(VLOOKUP(A479,'RNL - Lab 8'!$B$21:$Z$91,20,FALSE)," ")</f>
        <v/>
      </c>
      <c r="E479" s="187" t="str">
        <f>IFERROR(VLOOKUP(A479,'RNL - Lab 8'!$B$21:$Z$91,21,FALSE)," ")</f>
        <v/>
      </c>
      <c r="F479" s="187" t="str">
        <f>IFERROR(VLOOKUP(A479,'RNL - Lab 8'!$B$21:$Z$91,22,FALSE)," ")</f>
        <v/>
      </c>
      <c r="G479" s="187" t="str">
        <f>IFERROR(VLOOKUP(A479,'RNL - Lab 8'!$B$21:$Z$91,23,FALSE)," ")</f>
        <v/>
      </c>
      <c r="H479" s="187" t="str">
        <f>IFERROR(VLOOKUP(A479,'RNL - Lab 8'!$B$21:$Z$91,24,FALSE)," ")</f>
        <v/>
      </c>
      <c r="I479" s="187" t="str">
        <f>IFERROR(VLOOKUP(A479,'RNL - Lab 8'!$B$21:$Z$91,25,FALSE)," ")</f>
        <v/>
      </c>
    </row>
    <row r="480" spans="1:9" ht="60" x14ac:dyDescent="0.25">
      <c r="A480" s="38" t="str">
        <f t="shared" si="13"/>
        <v xml:space="preserve">L8-Proporción de casos antes tratados con M. tuberculosis detectado resistente a R, H, RyH con PSF de segunda línea
</v>
      </c>
      <c r="B480" s="55" t="str">
        <f t="shared" si="14"/>
        <v xml:space="preserve">Proporción de casos antes tratados con M. tuberculosis detectado resistente a R, H, RyH con PSF de segunda línea
</v>
      </c>
      <c r="C480" s="194" t="str">
        <f>IFERROR(VLOOKUP(A480,'RNL - Lab 8'!$B$21:$Z$91,19,FALSE)," ")</f>
        <v/>
      </c>
      <c r="D480" s="187" t="str">
        <f>IFERROR(VLOOKUP(A480,'RNL - Lab 8'!$B$21:$Z$91,20,FALSE)," ")</f>
        <v/>
      </c>
      <c r="E480" s="187" t="str">
        <f>IFERROR(VLOOKUP(A480,'RNL - Lab 8'!$B$21:$Z$91,21,FALSE)," ")</f>
        <v/>
      </c>
      <c r="F480" s="187" t="str">
        <f>IFERROR(VLOOKUP(A480,'RNL - Lab 8'!$B$21:$Z$91,22,FALSE)," ")</f>
        <v/>
      </c>
      <c r="G480" s="187" t="str">
        <f>IFERROR(VLOOKUP(A480,'RNL - Lab 8'!$B$21:$Z$91,23,FALSE)," ")</f>
        <v/>
      </c>
      <c r="H480" s="187" t="str">
        <f>IFERROR(VLOOKUP(A480,'RNL - Lab 8'!$B$21:$Z$91,24,FALSE)," ")</f>
        <v/>
      </c>
      <c r="I480" s="187" t="str">
        <f>IFERROR(VLOOKUP(A480,'RNL - Lab 8'!$B$21:$Z$91,25,FALSE)," ")</f>
        <v/>
      </c>
    </row>
    <row r="481" spans="1:9" ht="30" x14ac:dyDescent="0.25">
      <c r="A481" s="38" t="str">
        <f t="shared" si="13"/>
        <v>L8-Proporción de M. tuberculosis Sensible a fluoroquinolonas</v>
      </c>
      <c r="B481" s="55" t="str">
        <f t="shared" si="14"/>
        <v>Proporción de M. tuberculosis Sensible a fluoroquinolonas</v>
      </c>
      <c r="C481" s="194" t="str">
        <f>IFERROR(VLOOKUP(A481,'RNL - Lab 8'!$B$21:$Z$91,19,FALSE)," ")</f>
        <v/>
      </c>
      <c r="D481" s="187" t="str">
        <f>IFERROR(VLOOKUP(A481,'RNL - Lab 8'!$B$21:$Z$91,20,FALSE)," ")</f>
        <v/>
      </c>
      <c r="E481" s="187" t="str">
        <f>IFERROR(VLOOKUP(A481,'RNL - Lab 8'!$B$21:$Z$91,21,FALSE)," ")</f>
        <v/>
      </c>
      <c r="F481" s="187" t="str">
        <f>IFERROR(VLOOKUP(A481,'RNL - Lab 8'!$B$21:$Z$91,22,FALSE)," ")</f>
        <v/>
      </c>
      <c r="G481" s="187" t="str">
        <f>IFERROR(VLOOKUP(A481,'RNL - Lab 8'!$B$21:$Z$91,23,FALSE)," ")</f>
        <v/>
      </c>
      <c r="H481" s="187" t="str">
        <f>IFERROR(VLOOKUP(A481,'RNL - Lab 8'!$B$21:$Z$91,24,FALSE)," ")</f>
        <v/>
      </c>
      <c r="I481" s="187" t="str">
        <f>IFERROR(VLOOKUP(A481,'RNL - Lab 8'!$B$21:$Z$91,25,FALSE)," ")</f>
        <v/>
      </c>
    </row>
    <row r="482" spans="1:9" ht="30" x14ac:dyDescent="0.25">
      <c r="A482" s="38" t="str">
        <f t="shared" si="13"/>
        <v>L8-Proporción de M. tuberculosis Resistente a fluoroquinolonas</v>
      </c>
      <c r="B482" s="55" t="str">
        <f t="shared" si="14"/>
        <v>Proporción de M. tuberculosis Resistente a fluoroquinolonas</v>
      </c>
      <c r="C482" s="194" t="str">
        <f>IFERROR(VLOOKUP(A482,'RNL - Lab 8'!$B$21:$Z$91,19,FALSE)," ")</f>
        <v/>
      </c>
      <c r="D482" s="187" t="str">
        <f>IFERROR(VLOOKUP(A482,'RNL - Lab 8'!$B$21:$Z$91,20,FALSE)," ")</f>
        <v/>
      </c>
      <c r="E482" s="187" t="str">
        <f>IFERROR(VLOOKUP(A482,'RNL - Lab 8'!$B$21:$Z$91,21,FALSE)," ")</f>
        <v/>
      </c>
      <c r="F482" s="187" t="str">
        <f>IFERROR(VLOOKUP(A482,'RNL - Lab 8'!$B$21:$Z$91,22,FALSE)," ")</f>
        <v/>
      </c>
      <c r="G482" s="187" t="str">
        <f>IFERROR(VLOOKUP(A482,'RNL - Lab 8'!$B$21:$Z$91,23,FALSE)," ")</f>
        <v/>
      </c>
      <c r="H482" s="187" t="str">
        <f>IFERROR(VLOOKUP(A482,'RNL - Lab 8'!$B$21:$Z$91,24,FALSE)," ")</f>
        <v/>
      </c>
      <c r="I482" s="187" t="str">
        <f>IFERROR(VLOOKUP(A482,'RNL - Lab 8'!$B$21:$Z$91,25,FALSE)," ")</f>
        <v/>
      </c>
    </row>
    <row r="483" spans="1:9" ht="30" x14ac:dyDescent="0.25">
      <c r="A483" s="38" t="str">
        <f t="shared" si="13"/>
        <v>L8-Proporción de M. tuberculosis Sensible a otras drogas de segunda línea (drogas orales)</v>
      </c>
      <c r="B483" s="55" t="str">
        <f t="shared" si="14"/>
        <v>Proporción de M. tuberculosis Sensible a otras drogas de segunda línea (drogas orales)</v>
      </c>
      <c r="C483" s="194" t="str">
        <f>IFERROR(VLOOKUP(A483,'RNL - Lab 8'!$B$21:$Z$91,19,FALSE)," ")</f>
        <v/>
      </c>
      <c r="D483" s="187" t="str">
        <f>IFERROR(VLOOKUP(A483,'RNL - Lab 8'!$B$21:$Z$91,20,FALSE)," ")</f>
        <v/>
      </c>
      <c r="E483" s="187" t="str">
        <f>IFERROR(VLOOKUP(A483,'RNL - Lab 8'!$B$21:$Z$91,21,FALSE)," ")</f>
        <v/>
      </c>
      <c r="F483" s="187" t="str">
        <f>IFERROR(VLOOKUP(A483,'RNL - Lab 8'!$B$21:$Z$91,22,FALSE)," ")</f>
        <v/>
      </c>
      <c r="G483" s="187" t="str">
        <f>IFERROR(VLOOKUP(A483,'RNL - Lab 8'!$B$21:$Z$91,23,FALSE)," ")</f>
        <v/>
      </c>
      <c r="H483" s="187" t="str">
        <f>IFERROR(VLOOKUP(A483,'RNL - Lab 8'!$B$21:$Z$91,24,FALSE)," ")</f>
        <v/>
      </c>
      <c r="I483" s="187" t="str">
        <f>IFERROR(VLOOKUP(A483,'RNL - Lab 8'!$B$21:$Z$91,25,FALSE)," ")</f>
        <v/>
      </c>
    </row>
    <row r="484" spans="1:9" ht="30" x14ac:dyDescent="0.25">
      <c r="A484" s="38" t="str">
        <f t="shared" si="13"/>
        <v>L8-Proporción de M. tuberculosis Resistente a otras drogas de segunda línea (drogas orales)</v>
      </c>
      <c r="B484" s="55" t="str">
        <f t="shared" si="14"/>
        <v>Proporción de M. tuberculosis Resistente a otras drogas de segunda línea (drogas orales)</v>
      </c>
      <c r="C484" s="194" t="str">
        <f>IFERROR(VLOOKUP(A484,'RNL - Lab 8'!$B$21:$Z$91,19,FALSE)," ")</f>
        <v/>
      </c>
      <c r="D484" s="187" t="str">
        <f>IFERROR(VLOOKUP(A484,'RNL - Lab 8'!$B$21:$Z$91,20,FALSE)," ")</f>
        <v/>
      </c>
      <c r="E484" s="187" t="str">
        <f>IFERROR(VLOOKUP(A484,'RNL - Lab 8'!$B$21:$Z$91,21,FALSE)," ")</f>
        <v/>
      </c>
      <c r="F484" s="187" t="str">
        <f>IFERROR(VLOOKUP(A484,'RNL - Lab 8'!$B$21:$Z$91,22,FALSE)," ")</f>
        <v/>
      </c>
      <c r="G484" s="187" t="str">
        <f>IFERROR(VLOOKUP(A484,'RNL - Lab 8'!$B$21:$Z$91,23,FALSE)," ")</f>
        <v/>
      </c>
      <c r="H484" s="187" t="str">
        <f>IFERROR(VLOOKUP(A484,'RNL - Lab 8'!$B$21:$Z$91,24,FALSE)," ")</f>
        <v/>
      </c>
      <c r="I484" s="187" t="str">
        <f>IFERROR(VLOOKUP(A484,'RNL - Lab 8'!$B$21:$Z$91,25,FALSE)," ")</f>
        <v/>
      </c>
    </row>
    <row r="485" spans="1:9" ht="30" x14ac:dyDescent="0.25">
      <c r="A485" s="38" t="str">
        <f t="shared" si="13"/>
        <v>L8-Tiempo de respuesta del laboratorio en las pruebas moleculares</v>
      </c>
      <c r="B485" s="55" t="str">
        <f t="shared" si="14"/>
        <v>Tiempo de respuesta del laboratorio en las pruebas moleculares</v>
      </c>
      <c r="C485" s="194" t="str">
        <f>IFERROR(VLOOKUP(A485,'RNL - Lab 8'!$B$21:$Z$91,19,FALSE)," ")</f>
        <v/>
      </c>
      <c r="D485" s="187" t="str">
        <f>IFERROR(VLOOKUP(A485,'RNL - Lab 8'!$B$21:$Z$91,20,FALSE)," ")</f>
        <v/>
      </c>
      <c r="E485" s="187" t="str">
        <f>IFERROR(VLOOKUP(A485,'RNL - Lab 8'!$B$21:$Z$91,21,FALSE)," ")</f>
        <v/>
      </c>
      <c r="F485" s="187" t="str">
        <f>IFERROR(VLOOKUP(A485,'RNL - Lab 8'!$B$21:$Z$91,22,FALSE)," ")</f>
        <v/>
      </c>
      <c r="G485" s="187" t="str">
        <f>IFERROR(VLOOKUP(A485,'RNL - Lab 8'!$B$21:$Z$91,23,FALSE)," ")</f>
        <v/>
      </c>
      <c r="H485" s="187" t="str">
        <f>IFERROR(VLOOKUP(A485,'RNL - Lab 8'!$B$21:$Z$91,24,FALSE)," ")</f>
        <v/>
      </c>
      <c r="I485" s="187" t="str">
        <f>IFERROR(VLOOKUP(A485,'RNL - Lab 8'!$B$21:$Z$91,25,FALSE)," ")</f>
        <v/>
      </c>
    </row>
    <row r="486" spans="1:9" x14ac:dyDescent="0.25">
      <c r="A486" s="38" t="str">
        <f t="shared" si="13"/>
        <v>L8-</v>
      </c>
      <c r="B486" s="55" t="str">
        <f t="shared" si="14"/>
        <v/>
      </c>
      <c r="C486" s="194" t="str">
        <f>IFERROR(VLOOKUP(A486,'RNL - Lab 8'!$B$21:$Z$91,19,FALSE)," ")</f>
        <v/>
      </c>
      <c r="D486" s="187" t="str">
        <f>IFERROR(VLOOKUP(A486,'RNL - Lab 8'!$B$21:$Z$91,20,FALSE)," ")</f>
        <v/>
      </c>
      <c r="E486" s="187" t="str">
        <f>IFERROR(VLOOKUP(A486,'RNL - Lab 8'!$B$21:$Z$91,21,FALSE)," ")</f>
        <v/>
      </c>
      <c r="F486" s="187" t="str">
        <f>IFERROR(VLOOKUP(A486,'RNL - Lab 8'!$B$21:$Z$91,22,FALSE)," ")</f>
        <v/>
      </c>
      <c r="G486" s="187" t="str">
        <f>IFERROR(VLOOKUP(A486,'RNL - Lab 8'!$B$21:$Z$91,23,FALSE)," ")</f>
        <v/>
      </c>
      <c r="H486" s="187" t="str">
        <f>IFERROR(VLOOKUP(A486,'RNL - Lab 8'!$B$21:$Z$91,24,FALSE)," ")</f>
        <v/>
      </c>
      <c r="I486" s="187" t="str">
        <f>IFERROR(VLOOKUP(A486,'RNL - Lab 8'!$B$21:$Z$91,25,FALSE)," ")</f>
        <v/>
      </c>
    </row>
    <row r="487" spans="1:9" x14ac:dyDescent="0.25">
      <c r="A487" s="38" t="str">
        <f t="shared" si="13"/>
        <v>L8-</v>
      </c>
      <c r="B487" s="55" t="str">
        <f t="shared" si="14"/>
        <v/>
      </c>
      <c r="C487" s="194" t="str">
        <f>IFERROR(VLOOKUP(A487,'RNL - Lab 8'!$B$21:$Z$91,19,FALSE)," ")</f>
        <v/>
      </c>
      <c r="D487" s="187" t="str">
        <f>IFERROR(VLOOKUP(A487,'RNL - Lab 8'!$B$21:$Z$91,20,FALSE)," ")</f>
        <v/>
      </c>
      <c r="E487" s="187" t="str">
        <f>IFERROR(VLOOKUP(A487,'RNL - Lab 8'!$B$21:$Z$91,21,FALSE)," ")</f>
        <v/>
      </c>
      <c r="F487" s="187" t="str">
        <f>IFERROR(VLOOKUP(A487,'RNL - Lab 8'!$B$21:$Z$91,22,FALSE)," ")</f>
        <v/>
      </c>
      <c r="G487" s="187" t="str">
        <f>IFERROR(VLOOKUP(A487,'RNL - Lab 8'!$B$21:$Z$91,23,FALSE)," ")</f>
        <v/>
      </c>
      <c r="H487" s="187" t="str">
        <f>IFERROR(VLOOKUP(A487,'RNL - Lab 8'!$B$21:$Z$91,24,FALSE)," ")</f>
        <v/>
      </c>
      <c r="I487" s="187" t="str">
        <f>IFERROR(VLOOKUP(A487,'RNL - Lab 8'!$B$21:$Z$91,25,FALSE)," ")</f>
        <v/>
      </c>
    </row>
    <row r="488" spans="1:9" x14ac:dyDescent="0.25">
      <c r="A488" s="38" t="str">
        <f t="shared" si="13"/>
        <v>L8-</v>
      </c>
      <c r="B488" s="55" t="str">
        <f t="shared" si="14"/>
        <v/>
      </c>
      <c r="C488" s="194" t="str">
        <f>IFERROR(VLOOKUP(A488,'RNL - Lab 8'!$B$21:$Z$91,19,FALSE)," ")</f>
        <v/>
      </c>
      <c r="D488" s="187" t="str">
        <f>IFERROR(VLOOKUP(A488,'RNL - Lab 8'!$B$21:$Z$91,20,FALSE)," ")</f>
        <v/>
      </c>
      <c r="E488" s="187" t="str">
        <f>IFERROR(VLOOKUP(A488,'RNL - Lab 8'!$B$21:$Z$91,21,FALSE)," ")</f>
        <v/>
      </c>
      <c r="F488" s="187" t="str">
        <f>IFERROR(VLOOKUP(A488,'RNL - Lab 8'!$B$21:$Z$91,22,FALSE)," ")</f>
        <v/>
      </c>
      <c r="G488" s="187" t="str">
        <f>IFERROR(VLOOKUP(A488,'RNL - Lab 8'!$B$21:$Z$91,23,FALSE)," ")</f>
        <v/>
      </c>
      <c r="H488" s="187" t="str">
        <f>IFERROR(VLOOKUP(A488,'RNL - Lab 8'!$B$21:$Z$91,24,FALSE)," ")</f>
        <v/>
      </c>
      <c r="I488" s="187" t="str">
        <f>IFERROR(VLOOKUP(A488,'RNL - Lab 8'!$B$21:$Z$91,25,FALSE)," ")</f>
        <v/>
      </c>
    </row>
    <row r="489" spans="1:9" x14ac:dyDescent="0.25">
      <c r="A489" s="38" t="str">
        <f t="shared" si="13"/>
        <v>L8-</v>
      </c>
      <c r="B489" s="55" t="str">
        <f t="shared" si="14"/>
        <v/>
      </c>
      <c r="C489" s="194" t="str">
        <f>IFERROR(VLOOKUP(A489,'RNL - Lab 8'!$B$21:$Z$91,19,FALSE)," ")</f>
        <v/>
      </c>
      <c r="D489" s="187" t="str">
        <f>IFERROR(VLOOKUP(A489,'RNL - Lab 8'!$B$21:$Z$91,20,FALSE)," ")</f>
        <v/>
      </c>
      <c r="E489" s="187" t="str">
        <f>IFERROR(VLOOKUP(A489,'RNL - Lab 8'!$B$21:$Z$91,21,FALSE)," ")</f>
        <v/>
      </c>
      <c r="F489" s="187" t="str">
        <f>IFERROR(VLOOKUP(A489,'RNL - Lab 8'!$B$21:$Z$91,22,FALSE)," ")</f>
        <v/>
      </c>
      <c r="G489" s="187" t="str">
        <f>IFERROR(VLOOKUP(A489,'RNL - Lab 8'!$B$21:$Z$91,23,FALSE)," ")</f>
        <v/>
      </c>
      <c r="H489" s="187" t="str">
        <f>IFERROR(VLOOKUP(A489,'RNL - Lab 8'!$B$21:$Z$91,24,FALSE)," ")</f>
        <v/>
      </c>
      <c r="I489" s="187" t="str">
        <f>IFERROR(VLOOKUP(A489,'RNL - Lab 8'!$B$21:$Z$91,25,FALSE)," ")</f>
        <v/>
      </c>
    </row>
    <row r="490" spans="1:9" x14ac:dyDescent="0.25">
      <c r="A490" s="38" t="str">
        <f t="shared" si="13"/>
        <v>L8-</v>
      </c>
      <c r="B490" s="55" t="str">
        <f t="shared" si="14"/>
        <v/>
      </c>
      <c r="C490" s="194" t="str">
        <f>IFERROR(VLOOKUP(A490,'RNL - Lab 8'!$B$21:$Z$91,19,FALSE)," ")</f>
        <v/>
      </c>
      <c r="D490" s="187" t="str">
        <f>IFERROR(VLOOKUP(A490,'RNL - Lab 8'!$B$21:$Z$91,20,FALSE)," ")</f>
        <v/>
      </c>
      <c r="E490" s="187" t="str">
        <f>IFERROR(VLOOKUP(A490,'RNL - Lab 8'!$B$21:$Z$91,21,FALSE)," ")</f>
        <v/>
      </c>
      <c r="F490" s="187" t="str">
        <f>IFERROR(VLOOKUP(A490,'RNL - Lab 8'!$B$21:$Z$91,22,FALSE)," ")</f>
        <v/>
      </c>
      <c r="G490" s="187" t="str">
        <f>IFERROR(VLOOKUP(A490,'RNL - Lab 8'!$B$21:$Z$91,23,FALSE)," ")</f>
        <v/>
      </c>
      <c r="H490" s="187" t="str">
        <f>IFERROR(VLOOKUP(A490,'RNL - Lab 8'!$B$21:$Z$91,24,FALSE)," ")</f>
        <v/>
      </c>
      <c r="I490" s="187" t="str">
        <f>IFERROR(VLOOKUP(A490,'RNL - Lab 8'!$B$21:$Z$91,25,FALSE)," ")</f>
        <v/>
      </c>
    </row>
    <row r="491" spans="1:9" x14ac:dyDescent="0.25">
      <c r="A491" s="38" t="str">
        <f t="shared" si="13"/>
        <v>L8-CULTIVO</v>
      </c>
      <c r="B491" s="55" t="str">
        <f t="shared" si="14"/>
        <v>CULTIVO</v>
      </c>
      <c r="C491" s="194" t="str">
        <f>IFERROR(VLOOKUP(A491,'RNL - Lab 8'!$B$21:$Z$91,19,FALSE)," ")</f>
        <v/>
      </c>
      <c r="D491" s="187" t="str">
        <f>IFERROR(VLOOKUP(A491,'RNL - Lab 8'!$B$21:$Z$91,20,FALSE)," ")</f>
        <v/>
      </c>
      <c r="E491" s="187" t="str">
        <f>IFERROR(VLOOKUP(A491,'RNL - Lab 8'!$B$21:$Z$91,21,FALSE)," ")</f>
        <v/>
      </c>
      <c r="F491" s="187" t="str">
        <f>IFERROR(VLOOKUP(A491,'RNL - Lab 8'!$B$21:$Z$91,22,FALSE)," ")</f>
        <v/>
      </c>
      <c r="G491" s="187" t="str">
        <f>IFERROR(VLOOKUP(A491,'RNL - Lab 8'!$B$21:$Z$91,23,FALSE)," ")</f>
        <v/>
      </c>
      <c r="H491" s="187" t="str">
        <f>IFERROR(VLOOKUP(A491,'RNL - Lab 8'!$B$21:$Z$91,24,FALSE)," ")</f>
        <v/>
      </c>
      <c r="I491" s="187" t="str">
        <f>IFERROR(VLOOKUP(A491,'RNL - Lab 8'!$B$21:$Z$91,25,FALSE)," ")</f>
        <v/>
      </c>
    </row>
    <row r="492" spans="1:9" ht="30" x14ac:dyDescent="0.25">
      <c r="A492" s="38" t="str">
        <f t="shared" si="13"/>
        <v>L8-Porcentaje de muestras baciloscopia positiva y cultivo negativo</v>
      </c>
      <c r="B492" s="55" t="str">
        <f t="shared" si="14"/>
        <v>Porcentaje de muestras baciloscopia positiva y cultivo negativo</v>
      </c>
      <c r="C492" s="194" t="str">
        <f>IFERROR(VLOOKUP(A492,'RNL - Lab 8'!$B$21:$Z$91,19,FALSE)," ")</f>
        <v/>
      </c>
      <c r="D492" s="187" t="str">
        <f>IFERROR(VLOOKUP(A492,'RNL - Lab 8'!$B$21:$Z$91,20,FALSE)," ")</f>
        <v/>
      </c>
      <c r="E492" s="187" t="str">
        <f>IFERROR(VLOOKUP(A492,'RNL - Lab 8'!$B$21:$Z$91,21,FALSE)," ")</f>
        <v/>
      </c>
      <c r="F492" s="187" t="str">
        <f>IFERROR(VLOOKUP(A492,'RNL - Lab 8'!$B$21:$Z$91,22,FALSE)," ")</f>
        <v/>
      </c>
      <c r="G492" s="187" t="str">
        <f>IFERROR(VLOOKUP(A492,'RNL - Lab 8'!$B$21:$Z$91,23,FALSE)," ")</f>
        <v/>
      </c>
      <c r="H492" s="187" t="str">
        <f>IFERROR(VLOOKUP(A492,'RNL - Lab 8'!$B$21:$Z$91,24,FALSE)," ")</f>
        <v/>
      </c>
      <c r="I492" s="187" t="str">
        <f>IFERROR(VLOOKUP(A492,'RNL - Lab 8'!$B$21:$Z$91,25,FALSE)," ")</f>
        <v/>
      </c>
    </row>
    <row r="493" spans="1:9" ht="45" x14ac:dyDescent="0.25">
      <c r="A493" s="38" t="str">
        <f>"L8-"&amp;B493</f>
        <v>L8-Porcentaje de cultivos contaminados (se calcula sobre los cultivos realizados a las muestras respiratorias)</v>
      </c>
      <c r="B493" s="55" t="str">
        <f>B45</f>
        <v>Porcentaje de cultivos contaminados (se calcula sobre los cultivos realizados a las muestras respiratorias)</v>
      </c>
      <c r="C493" s="194" t="str">
        <f>IFERROR(VLOOKUP(A493,'RNL - Lab 8'!$B$21:$Z$91,19,FALSE)," ")</f>
        <v/>
      </c>
      <c r="D493" s="187" t="str">
        <f>IFERROR(VLOOKUP(A493,'RNL - Lab 8'!$B$21:$Z$91,20,FALSE)," ")</f>
        <v/>
      </c>
      <c r="E493" s="187" t="str">
        <f>IFERROR(VLOOKUP(A493,'RNL - Lab 8'!$B$21:$Z$91,21,FALSE)," ")</f>
        <v/>
      </c>
      <c r="F493" s="187" t="str">
        <f>IFERROR(VLOOKUP(A493,'RNL - Lab 8'!$B$21:$Z$91,22,FALSE)," ")</f>
        <v/>
      </c>
      <c r="G493" s="187" t="str">
        <f>IFERROR(VLOOKUP(A493,'RNL - Lab 8'!$B$21:$Z$91,23,FALSE)," ")</f>
        <v/>
      </c>
      <c r="H493" s="187" t="str">
        <f>IFERROR(VLOOKUP(A493,'RNL - Lab 8'!$B$21:$Z$91,24,FALSE)," ")</f>
        <v/>
      </c>
      <c r="I493" s="187" t="str">
        <f>IFERROR(VLOOKUP(A493,'RNL - Lab 8'!$B$21:$Z$91,25,FALSE)," ")</f>
        <v/>
      </c>
    </row>
    <row r="494" spans="1:9" ht="45" x14ac:dyDescent="0.25">
      <c r="A494" s="38" t="str">
        <f t="shared" si="13"/>
        <v xml:space="preserve">L8-Aporte del cultivo al diagnóstico de casos de tuberculosis pulmonar (en relación a la baciloscopia) </v>
      </c>
      <c r="B494" s="55" t="str">
        <f t="shared" si="14"/>
        <v xml:space="preserve">Aporte del cultivo al diagnóstico de casos de tuberculosis pulmonar (en relación a la baciloscopia) </v>
      </c>
      <c r="C494" s="194" t="str">
        <f>IFERROR(VLOOKUP(A494,'RNL - Lab 8'!$B$21:$Z$91,19,FALSE)," ")</f>
        <v/>
      </c>
      <c r="D494" s="187" t="str">
        <f>IFERROR(VLOOKUP(A494,'RNL - Lab 8'!$B$21:$Z$91,20,FALSE)," ")</f>
        <v/>
      </c>
      <c r="E494" s="187" t="str">
        <f>IFERROR(VLOOKUP(A494,'RNL - Lab 8'!$B$21:$Z$91,21,FALSE)," ")</f>
        <v/>
      </c>
      <c r="F494" s="187" t="str">
        <f>IFERROR(VLOOKUP(A494,'RNL - Lab 8'!$B$21:$Z$91,22,FALSE)," ")</f>
        <v/>
      </c>
      <c r="G494" s="187" t="str">
        <f>IFERROR(VLOOKUP(A494,'RNL - Lab 8'!$B$21:$Z$91,23,FALSE)," ")</f>
        <v/>
      </c>
      <c r="H494" s="187" t="str">
        <f>IFERROR(VLOOKUP(A494,'RNL - Lab 8'!$B$21:$Z$91,24,FALSE)," ")</f>
        <v/>
      </c>
      <c r="I494" s="187" t="str">
        <f>IFERROR(VLOOKUP(A494,'RNL - Lab 8'!$B$21:$Z$91,25,FALSE)," ")</f>
        <v/>
      </c>
    </row>
    <row r="495" spans="1:9" ht="45" x14ac:dyDescent="0.25">
      <c r="A495" s="38" t="str">
        <f t="shared" si="13"/>
        <v>L8-Aporte del cultivo al diagnóstico de casos de tuberculosis pulmonar (en relación a pruebas moleculares)</v>
      </c>
      <c r="B495" s="55" t="str">
        <f t="shared" si="14"/>
        <v>Aporte del cultivo al diagnóstico de casos de tuberculosis pulmonar (en relación a pruebas moleculares)</v>
      </c>
      <c r="C495" s="194" t="str">
        <f>IFERROR(VLOOKUP(A495,'RNL - Lab 8'!$B$21:$Z$91,19,FALSE)," ")</f>
        <v/>
      </c>
      <c r="D495" s="187" t="str">
        <f>IFERROR(VLOOKUP(A495,'RNL - Lab 8'!$B$21:$Z$91,20,FALSE)," ")</f>
        <v/>
      </c>
      <c r="E495" s="187" t="str">
        <f>IFERROR(VLOOKUP(A495,'RNL - Lab 8'!$B$21:$Z$91,21,FALSE)," ")</f>
        <v/>
      </c>
      <c r="F495" s="187" t="str">
        <f>IFERROR(VLOOKUP(A495,'RNL - Lab 8'!$B$21:$Z$91,22,FALSE)," ")</f>
        <v/>
      </c>
      <c r="G495" s="187" t="str">
        <f>IFERROR(VLOOKUP(A495,'RNL - Lab 8'!$B$21:$Z$91,23,FALSE)," ")</f>
        <v/>
      </c>
      <c r="H495" s="187" t="str">
        <f>IFERROR(VLOOKUP(A495,'RNL - Lab 8'!$B$21:$Z$91,24,FALSE)," ")</f>
        <v/>
      </c>
      <c r="I495" s="187" t="str">
        <f>IFERROR(VLOOKUP(A495,'RNL - Lab 8'!$B$21:$Z$91,25,FALSE)," ")</f>
        <v/>
      </c>
    </row>
    <row r="496" spans="1:9" ht="30" x14ac:dyDescent="0.25">
      <c r="A496" s="38" t="str">
        <f t="shared" si="13"/>
        <v>L8-Tiempo de respuesta del laboratorio en los resultados del cultivo</v>
      </c>
      <c r="B496" s="55" t="str">
        <f t="shared" si="14"/>
        <v>Tiempo de respuesta del laboratorio en los resultados del cultivo</v>
      </c>
      <c r="C496" s="194" t="str">
        <f>IFERROR(VLOOKUP(A496,'RNL - Lab 8'!$B$21:$Z$91,19,FALSE)," ")</f>
        <v/>
      </c>
      <c r="D496" s="187" t="str">
        <f>IFERROR(VLOOKUP(A496,'RNL - Lab 8'!$B$21:$Z$91,20,FALSE)," ")</f>
        <v/>
      </c>
      <c r="E496" s="187" t="str">
        <f>IFERROR(VLOOKUP(A496,'RNL - Lab 8'!$B$21:$Z$91,21,FALSE)," ")</f>
        <v/>
      </c>
      <c r="F496" s="187" t="str">
        <f>IFERROR(VLOOKUP(A496,'RNL - Lab 8'!$B$21:$Z$91,22,FALSE)," ")</f>
        <v/>
      </c>
      <c r="G496" s="187" t="str">
        <f>IFERROR(VLOOKUP(A496,'RNL - Lab 8'!$B$21:$Z$91,23,FALSE)," ")</f>
        <v/>
      </c>
      <c r="H496" s="187" t="str">
        <f>IFERROR(VLOOKUP(A496,'RNL - Lab 8'!$B$21:$Z$91,24,FALSE)," ")</f>
        <v/>
      </c>
      <c r="I496" s="187" t="str">
        <f>IFERROR(VLOOKUP(A496,'RNL - Lab 8'!$B$21:$Z$91,25,FALSE)," ")</f>
        <v/>
      </c>
    </row>
    <row r="497" spans="1:9" ht="45" x14ac:dyDescent="0.25">
      <c r="A497" s="38" t="str">
        <f t="shared" si="13"/>
        <v>L8-Proporción de muestras de diagnóstico (nuevas y recaídas) con cultivo positivo (MTB y MNT combinados)</v>
      </c>
      <c r="B497" s="55" t="str">
        <f t="shared" si="14"/>
        <v>Proporción de muestras de diagnóstico (nuevas y recaídas) con cultivo positivo (MTB y MNT combinados)</v>
      </c>
      <c r="C497" s="194" t="str">
        <f>IFERROR(VLOOKUP(A497,'RNL - Lab 8'!$B$21:$Z$91,19,FALSE)," ")</f>
        <v/>
      </c>
      <c r="D497" s="187" t="str">
        <f>IFERROR(VLOOKUP(A497,'RNL - Lab 8'!$B$21:$Z$91,20,FALSE)," ")</f>
        <v/>
      </c>
      <c r="E497" s="187" t="str">
        <f>IFERROR(VLOOKUP(A497,'RNL - Lab 8'!$B$21:$Z$91,21,FALSE)," ")</f>
        <v/>
      </c>
      <c r="F497" s="187" t="str">
        <f>IFERROR(VLOOKUP(A497,'RNL - Lab 8'!$B$21:$Z$91,22,FALSE)," ")</f>
        <v/>
      </c>
      <c r="G497" s="187" t="str">
        <f>IFERROR(VLOOKUP(A497,'RNL - Lab 8'!$B$21:$Z$91,23,FALSE)," ")</f>
        <v/>
      </c>
      <c r="H497" s="187" t="str">
        <f>IFERROR(VLOOKUP(A497,'RNL - Lab 8'!$B$21:$Z$91,24,FALSE)," ")</f>
        <v/>
      </c>
      <c r="I497" s="187" t="str">
        <f>IFERROR(VLOOKUP(A497,'RNL - Lab 8'!$B$21:$Z$91,25,FALSE)," ")</f>
        <v/>
      </c>
    </row>
    <row r="498" spans="1:9" ht="45" x14ac:dyDescent="0.25">
      <c r="A498" s="38" t="str">
        <f t="shared" si="13"/>
        <v>L8-Proporción de muestras de diagnóstico (nuevas y recaídas) que resultaron positivas para MTB</v>
      </c>
      <c r="B498" s="55" t="str">
        <f t="shared" si="14"/>
        <v>Proporción de muestras de diagnóstico (nuevas y recaídas) que resultaron positivas para MTB</v>
      </c>
      <c r="C498" s="194" t="str">
        <f>IFERROR(VLOOKUP(A498,'RNL - Lab 8'!$B$21:$Z$91,19,FALSE)," ")</f>
        <v/>
      </c>
      <c r="D498" s="187" t="str">
        <f>IFERROR(VLOOKUP(A498,'RNL - Lab 8'!$B$21:$Z$91,20,FALSE)," ")</f>
        <v/>
      </c>
      <c r="E498" s="187" t="str">
        <f>IFERROR(VLOOKUP(A498,'RNL - Lab 8'!$B$21:$Z$91,21,FALSE)," ")</f>
        <v/>
      </c>
      <c r="F498" s="187" t="str">
        <f>IFERROR(VLOOKUP(A498,'RNL - Lab 8'!$B$21:$Z$91,22,FALSE)," ")</f>
        <v/>
      </c>
      <c r="G498" s="187" t="str">
        <f>IFERROR(VLOOKUP(A498,'RNL - Lab 8'!$B$21:$Z$91,23,FALSE)," ")</f>
        <v/>
      </c>
      <c r="H498" s="187" t="str">
        <f>IFERROR(VLOOKUP(A498,'RNL - Lab 8'!$B$21:$Z$91,24,FALSE)," ")</f>
        <v/>
      </c>
      <c r="I498" s="187" t="str">
        <f>IFERROR(VLOOKUP(A498,'RNL - Lab 8'!$B$21:$Z$91,25,FALSE)," ")</f>
        <v/>
      </c>
    </row>
    <row r="499" spans="1:9" x14ac:dyDescent="0.25">
      <c r="A499" s="38" t="str">
        <f t="shared" si="13"/>
        <v>L8-</v>
      </c>
      <c r="B499" s="55" t="str">
        <f t="shared" si="14"/>
        <v/>
      </c>
      <c r="C499" s="194" t="str">
        <f>IFERROR(VLOOKUP(A499,'RNL - Lab 8'!$B$21:$Z$91,19,FALSE)," ")</f>
        <v/>
      </c>
      <c r="D499" s="187" t="str">
        <f>IFERROR(VLOOKUP(A499,'RNL - Lab 8'!$B$21:$Z$91,20,FALSE)," ")</f>
        <v/>
      </c>
      <c r="E499" s="187" t="str">
        <f>IFERROR(VLOOKUP(A499,'RNL - Lab 8'!$B$21:$Z$91,21,FALSE)," ")</f>
        <v/>
      </c>
      <c r="F499" s="187" t="str">
        <f>IFERROR(VLOOKUP(A499,'RNL - Lab 8'!$B$21:$Z$91,22,FALSE)," ")</f>
        <v/>
      </c>
      <c r="G499" s="187" t="str">
        <f>IFERROR(VLOOKUP(A499,'RNL - Lab 8'!$B$21:$Z$91,23,FALSE)," ")</f>
        <v/>
      </c>
      <c r="H499" s="187" t="str">
        <f>IFERROR(VLOOKUP(A499,'RNL - Lab 8'!$B$21:$Z$91,24,FALSE)," ")</f>
        <v/>
      </c>
      <c r="I499" s="187" t="str">
        <f>IFERROR(VLOOKUP(A499,'RNL - Lab 8'!$B$21:$Z$91,25,FALSE)," ")</f>
        <v/>
      </c>
    </row>
    <row r="500" spans="1:9" x14ac:dyDescent="0.25">
      <c r="A500" s="38" t="str">
        <f t="shared" si="13"/>
        <v>L8-</v>
      </c>
      <c r="B500" s="55" t="str">
        <f t="shared" si="14"/>
        <v/>
      </c>
      <c r="C500" s="194" t="str">
        <f>IFERROR(VLOOKUP(A500,'RNL - Lab 8'!$B$21:$Z$91,19,FALSE)," ")</f>
        <v/>
      </c>
      <c r="D500" s="187" t="str">
        <f>IFERROR(VLOOKUP(A500,'RNL - Lab 8'!$B$21:$Z$91,20,FALSE)," ")</f>
        <v/>
      </c>
      <c r="E500" s="187" t="str">
        <f>IFERROR(VLOOKUP(A500,'RNL - Lab 8'!$B$21:$Z$91,21,FALSE)," ")</f>
        <v/>
      </c>
      <c r="F500" s="187" t="str">
        <f>IFERROR(VLOOKUP(A500,'RNL - Lab 8'!$B$21:$Z$91,22,FALSE)," ")</f>
        <v/>
      </c>
      <c r="G500" s="187" t="str">
        <f>IFERROR(VLOOKUP(A500,'RNL - Lab 8'!$B$21:$Z$91,23,FALSE)," ")</f>
        <v/>
      </c>
      <c r="H500" s="187" t="str">
        <f>IFERROR(VLOOKUP(A500,'RNL - Lab 8'!$B$21:$Z$91,24,FALSE)," ")</f>
        <v/>
      </c>
      <c r="I500" s="187" t="str">
        <f>IFERROR(VLOOKUP(A500,'RNL - Lab 8'!$B$21:$Z$91,25,FALSE)," ")</f>
        <v/>
      </c>
    </row>
    <row r="501" spans="1:9" x14ac:dyDescent="0.25">
      <c r="A501" s="38" t="str">
        <f t="shared" si="13"/>
        <v>L8-</v>
      </c>
      <c r="B501" s="55" t="str">
        <f t="shared" si="14"/>
        <v/>
      </c>
      <c r="C501" s="194" t="str">
        <f>IFERROR(VLOOKUP(A501,'RNL - Lab 8'!$B$21:$Z$91,19,FALSE)," ")</f>
        <v/>
      </c>
      <c r="D501" s="187" t="str">
        <f>IFERROR(VLOOKUP(A501,'RNL - Lab 8'!$B$21:$Z$91,20,FALSE)," ")</f>
        <v/>
      </c>
      <c r="E501" s="187" t="str">
        <f>IFERROR(VLOOKUP(A501,'RNL - Lab 8'!$B$21:$Z$91,21,FALSE)," ")</f>
        <v/>
      </c>
      <c r="F501" s="187" t="str">
        <f>IFERROR(VLOOKUP(A501,'RNL - Lab 8'!$B$21:$Z$91,22,FALSE)," ")</f>
        <v/>
      </c>
      <c r="G501" s="187" t="str">
        <f>IFERROR(VLOOKUP(A501,'RNL - Lab 8'!$B$21:$Z$91,23,FALSE)," ")</f>
        <v/>
      </c>
      <c r="H501" s="187" t="str">
        <f>IFERROR(VLOOKUP(A501,'RNL - Lab 8'!$B$21:$Z$91,24,FALSE)," ")</f>
        <v/>
      </c>
      <c r="I501" s="187" t="str">
        <f>IFERROR(VLOOKUP(A501,'RNL - Lab 8'!$B$21:$Z$91,25,FALSE)," ")</f>
        <v/>
      </c>
    </row>
    <row r="502" spans="1:9" x14ac:dyDescent="0.25">
      <c r="A502" s="38" t="str">
        <f t="shared" si="13"/>
        <v>L8-</v>
      </c>
      <c r="B502" s="55" t="str">
        <f t="shared" si="14"/>
        <v/>
      </c>
      <c r="C502" s="194" t="str">
        <f>IFERROR(VLOOKUP(A502,'RNL - Lab 8'!$B$21:$Z$91,19,FALSE)," ")</f>
        <v/>
      </c>
      <c r="D502" s="187" t="str">
        <f>IFERROR(VLOOKUP(A502,'RNL - Lab 8'!$B$21:$Z$91,20,FALSE)," ")</f>
        <v/>
      </c>
      <c r="E502" s="187" t="str">
        <f>IFERROR(VLOOKUP(A502,'RNL - Lab 8'!$B$21:$Z$91,21,FALSE)," ")</f>
        <v/>
      </c>
      <c r="F502" s="187" t="str">
        <f>IFERROR(VLOOKUP(A502,'RNL - Lab 8'!$B$21:$Z$91,22,FALSE)," ")</f>
        <v/>
      </c>
      <c r="G502" s="187" t="str">
        <f>IFERROR(VLOOKUP(A502,'RNL - Lab 8'!$B$21:$Z$91,23,FALSE)," ")</f>
        <v/>
      </c>
      <c r="H502" s="187" t="str">
        <f>IFERROR(VLOOKUP(A502,'RNL - Lab 8'!$B$21:$Z$91,24,FALSE)," ")</f>
        <v/>
      </c>
      <c r="I502" s="187" t="str">
        <f>IFERROR(VLOOKUP(A502,'RNL - Lab 8'!$B$21:$Z$91,25,FALSE)," ")</f>
        <v/>
      </c>
    </row>
    <row r="503" spans="1:9" x14ac:dyDescent="0.25">
      <c r="A503" s="38" t="str">
        <f t="shared" si="13"/>
        <v>L8-</v>
      </c>
      <c r="B503" s="55" t="str">
        <f t="shared" si="14"/>
        <v/>
      </c>
      <c r="C503" s="194" t="str">
        <f>IFERROR(VLOOKUP(A503,'RNL - Lab 8'!$B$21:$Z$91,19,FALSE)," ")</f>
        <v/>
      </c>
      <c r="D503" s="187" t="str">
        <f>IFERROR(VLOOKUP(A503,'RNL - Lab 8'!$B$21:$Z$91,20,FALSE)," ")</f>
        <v/>
      </c>
      <c r="E503" s="187" t="str">
        <f>IFERROR(VLOOKUP(A503,'RNL - Lab 8'!$B$21:$Z$91,21,FALSE)," ")</f>
        <v/>
      </c>
      <c r="F503" s="187" t="str">
        <f>IFERROR(VLOOKUP(A503,'RNL - Lab 8'!$B$21:$Z$91,22,FALSE)," ")</f>
        <v/>
      </c>
      <c r="G503" s="187" t="str">
        <f>IFERROR(VLOOKUP(A503,'RNL - Lab 8'!$B$21:$Z$91,23,FALSE)," ")</f>
        <v/>
      </c>
      <c r="H503" s="187" t="str">
        <f>IFERROR(VLOOKUP(A503,'RNL - Lab 8'!$B$21:$Z$91,24,FALSE)," ")</f>
        <v/>
      </c>
      <c r="I503" s="187" t="str">
        <f>IFERROR(VLOOKUP(A503,'RNL - Lab 8'!$B$21:$Z$91,25,FALSE)," ")</f>
        <v/>
      </c>
    </row>
    <row r="504" spans="1:9" x14ac:dyDescent="0.25">
      <c r="A504" s="38" t="str">
        <f t="shared" si="13"/>
        <v>L8-CALIDAD PARA PSD (Fenotípicas)</v>
      </c>
      <c r="B504" s="55" t="str">
        <f t="shared" si="14"/>
        <v>CALIDAD PARA PSD (Fenotípicas)</v>
      </c>
      <c r="C504" s="194" t="str">
        <f>IFERROR(VLOOKUP(A504,'RNL - Lab 8'!$B$21:$Z$91,19,FALSE)," ")</f>
        <v/>
      </c>
      <c r="D504" s="187" t="str">
        <f>IFERROR(VLOOKUP(A504,'RNL - Lab 8'!$B$21:$Z$91,20,FALSE)," ")</f>
        <v/>
      </c>
      <c r="E504" s="187" t="str">
        <f>IFERROR(VLOOKUP(A504,'RNL - Lab 8'!$B$21:$Z$91,21,FALSE)," ")</f>
        <v/>
      </c>
      <c r="F504" s="187" t="str">
        <f>IFERROR(VLOOKUP(A504,'RNL - Lab 8'!$B$21:$Z$91,22,FALSE)," ")</f>
        <v/>
      </c>
      <c r="G504" s="187" t="str">
        <f>IFERROR(VLOOKUP(A504,'RNL - Lab 8'!$B$21:$Z$91,23,FALSE)," ")</f>
        <v/>
      </c>
      <c r="H504" s="187" t="str">
        <f>IFERROR(VLOOKUP(A504,'RNL - Lab 8'!$B$21:$Z$91,24,FALSE)," ")</f>
        <v/>
      </c>
      <c r="I504" s="187" t="str">
        <f>IFERROR(VLOOKUP(A504,'RNL - Lab 8'!$B$21:$Z$91,25,FALSE)," ")</f>
        <v/>
      </c>
    </row>
    <row r="505" spans="1:9" ht="45" x14ac:dyDescent="0.25">
      <c r="A505" s="38" t="str">
        <f t="shared" si="13"/>
        <v>L8-Proporción de aislamientos procesados con monorresistencia y multirresistencia a todas las combinaciones de fármacos analizados</v>
      </c>
      <c r="B505" s="55" t="str">
        <f t="shared" si="14"/>
        <v>Proporción de aislamientos procesados con monorresistencia y multirresistencia a todas las combinaciones de fármacos analizados</v>
      </c>
      <c r="C505" s="194" t="str">
        <f>IFERROR(VLOOKUP(A505,'RNL - Lab 8'!$B$21:$Z$91,19,FALSE)," ")</f>
        <v/>
      </c>
      <c r="D505" s="187" t="str">
        <f>IFERROR(VLOOKUP(A505,'RNL - Lab 8'!$B$21:$Z$91,20,FALSE)," ")</f>
        <v/>
      </c>
      <c r="E505" s="187" t="str">
        <f>IFERROR(VLOOKUP(A505,'RNL - Lab 8'!$B$21:$Z$91,21,FALSE)," ")</f>
        <v/>
      </c>
      <c r="F505" s="187" t="str">
        <f>IFERROR(VLOOKUP(A505,'RNL - Lab 8'!$B$21:$Z$91,22,FALSE)," ")</f>
        <v/>
      </c>
      <c r="G505" s="187" t="str">
        <f>IFERROR(VLOOKUP(A505,'RNL - Lab 8'!$B$21:$Z$91,23,FALSE)," ")</f>
        <v/>
      </c>
      <c r="H505" s="187" t="str">
        <f>IFERROR(VLOOKUP(A505,'RNL - Lab 8'!$B$21:$Z$91,24,FALSE)," ")</f>
        <v/>
      </c>
      <c r="I505" s="187" t="str">
        <f>IFERROR(VLOOKUP(A505,'RNL - Lab 8'!$B$21:$Z$91,25,FALSE)," ")</f>
        <v/>
      </c>
    </row>
    <row r="506" spans="1:9" ht="45" x14ac:dyDescent="0.25">
      <c r="A506" s="38" t="str">
        <f t="shared" si="13"/>
        <v>L8-Proporción de aislamientos inoculados para PSD que se descartaron debido a la contaminación</v>
      </c>
      <c r="B506" s="55" t="str">
        <f t="shared" si="14"/>
        <v>Proporción de aislamientos inoculados para PSD que se descartaron debido a la contaminación</v>
      </c>
      <c r="C506" s="194" t="str">
        <f>IFERROR(VLOOKUP(A506,'RNL - Lab 8'!$B$21:$Z$91,19,FALSE)," ")</f>
        <v/>
      </c>
      <c r="D506" s="187" t="str">
        <f>IFERROR(VLOOKUP(A506,'RNL - Lab 8'!$B$21:$Z$91,20,FALSE)," ")</f>
        <v/>
      </c>
      <c r="E506" s="187" t="str">
        <f>IFERROR(VLOOKUP(A506,'RNL - Lab 8'!$B$21:$Z$91,21,FALSE)," ")</f>
        <v/>
      </c>
      <c r="F506" s="187" t="str">
        <f>IFERROR(VLOOKUP(A506,'RNL - Lab 8'!$B$21:$Z$91,22,FALSE)," ")</f>
        <v/>
      </c>
      <c r="G506" s="187" t="str">
        <f>IFERROR(VLOOKUP(A506,'RNL - Lab 8'!$B$21:$Z$91,23,FALSE)," ")</f>
        <v/>
      </c>
      <c r="H506" s="187" t="str">
        <f>IFERROR(VLOOKUP(A506,'RNL - Lab 8'!$B$21:$Z$91,24,FALSE)," ")</f>
        <v/>
      </c>
      <c r="I506" s="187" t="str">
        <f>IFERROR(VLOOKUP(A506,'RNL - Lab 8'!$B$21:$Z$91,25,FALSE)," ")</f>
        <v/>
      </c>
    </row>
    <row r="507" spans="1:9" ht="60" x14ac:dyDescent="0.25">
      <c r="A507" s="38" t="str">
        <f t="shared" si="13"/>
        <v>L8-Proporción de aislamientos procesados para PSD que no fueron interpretables debido a la falta de crecimiento de los tubos / placas de control (sin fármaco)</v>
      </c>
      <c r="B507" s="55" t="str">
        <f t="shared" si="14"/>
        <v>Proporción de aislamientos procesados para PSD que no fueron interpretables debido a la falta de crecimiento de los tubos / placas de control (sin fármaco)</v>
      </c>
      <c r="C507" s="194" t="str">
        <f>IFERROR(VLOOKUP(A507,'RNL - Lab 8'!$B$21:$Z$91,19,FALSE)," ")</f>
        <v/>
      </c>
      <c r="D507" s="187" t="str">
        <f>IFERROR(VLOOKUP(A507,'RNL - Lab 8'!$B$21:$Z$91,20,FALSE)," ")</f>
        <v/>
      </c>
      <c r="E507" s="187" t="str">
        <f>IFERROR(VLOOKUP(A507,'RNL - Lab 8'!$B$21:$Z$91,21,FALSE)," ")</f>
        <v/>
      </c>
      <c r="F507" s="187" t="str">
        <f>IFERROR(VLOOKUP(A507,'RNL - Lab 8'!$B$21:$Z$91,22,FALSE)," ")</f>
        <v/>
      </c>
      <c r="G507" s="187" t="str">
        <f>IFERROR(VLOOKUP(A507,'RNL - Lab 8'!$B$21:$Z$91,23,FALSE)," ")</f>
        <v/>
      </c>
      <c r="H507" s="187" t="str">
        <f>IFERROR(VLOOKUP(A507,'RNL - Lab 8'!$B$21:$Z$91,24,FALSE)," ")</f>
        <v/>
      </c>
      <c r="I507" s="187" t="str">
        <f>IFERROR(VLOOKUP(A507,'RNL - Lab 8'!$B$21:$Z$91,25,FALSE)," ")</f>
        <v/>
      </c>
    </row>
    <row r="508" spans="1:9" ht="60" x14ac:dyDescent="0.25">
      <c r="A508" s="38" t="str">
        <f>"L8-"&amp;B508</f>
        <v>L8-Tiempo de entrega de los resultados del laboratorio - Entre el procesamiento de la muestra y la notificación de resultados para PSD</v>
      </c>
      <c r="B508" s="55" t="str">
        <f>B60</f>
        <v>Tiempo de entrega de los resultados del laboratorio - Entre el procesamiento de la muestra y la notificación de resultados para PSD</v>
      </c>
      <c r="C508" s="194" t="str">
        <f>IFERROR(VLOOKUP(A508,'RNL - Lab 8'!$B$21:$Z$91,19,FALSE)," ")</f>
        <v/>
      </c>
      <c r="D508" s="187" t="str">
        <f>IFERROR(VLOOKUP(A508,'RNL - Lab 8'!$B$21:$Z$91,20,FALSE)," ")</f>
        <v/>
      </c>
      <c r="E508" s="187" t="str">
        <f>IFERROR(VLOOKUP(A508,'RNL - Lab 8'!$B$21:$Z$91,21,FALSE)," ")</f>
        <v/>
      </c>
      <c r="F508" s="187" t="str">
        <f>IFERROR(VLOOKUP(A508,'RNL - Lab 8'!$B$21:$Z$91,22,FALSE)," ")</f>
        <v/>
      </c>
      <c r="G508" s="187" t="str">
        <f>IFERROR(VLOOKUP(A508,'RNL - Lab 8'!$B$21:$Z$91,23,FALSE)," ")</f>
        <v/>
      </c>
      <c r="H508" s="187" t="str">
        <f>IFERROR(VLOOKUP(A508,'RNL - Lab 8'!$B$21:$Z$91,24,FALSE)," ")</f>
        <v/>
      </c>
      <c r="I508" s="187" t="str">
        <f>IFERROR(VLOOKUP(A508,'RNL - Lab 8'!$B$21:$Z$91,25,FALSE)," ")</f>
        <v/>
      </c>
    </row>
    <row r="509" spans="1:9" x14ac:dyDescent="0.25">
      <c r="A509" s="38" t="str">
        <f t="shared" si="13"/>
        <v>L8-</v>
      </c>
      <c r="B509" s="55" t="str">
        <f t="shared" si="14"/>
        <v/>
      </c>
      <c r="C509" s="194" t="str">
        <f>IFERROR(VLOOKUP(A509,'RNL - Lab 8'!$B$21:$Z$91,19,FALSE)," ")</f>
        <v/>
      </c>
      <c r="D509" s="187" t="str">
        <f>IFERROR(VLOOKUP(A509,'RNL - Lab 8'!$B$21:$Z$91,20,FALSE)," ")</f>
        <v/>
      </c>
      <c r="E509" s="187" t="str">
        <f>IFERROR(VLOOKUP(A509,'RNL - Lab 8'!$B$21:$Z$91,21,FALSE)," ")</f>
        <v/>
      </c>
      <c r="F509" s="187" t="str">
        <f>IFERROR(VLOOKUP(A509,'RNL - Lab 8'!$B$21:$Z$91,22,FALSE)," ")</f>
        <v/>
      </c>
      <c r="G509" s="187" t="str">
        <f>IFERROR(VLOOKUP(A509,'RNL - Lab 8'!$B$21:$Z$91,23,FALSE)," ")</f>
        <v/>
      </c>
      <c r="H509" s="187" t="str">
        <f>IFERROR(VLOOKUP(A509,'RNL - Lab 8'!$B$21:$Z$91,24,FALSE)," ")</f>
        <v/>
      </c>
      <c r="I509" s="187" t="str">
        <f>IFERROR(VLOOKUP(A509,'RNL - Lab 8'!$B$21:$Z$91,25,FALSE)," ")</f>
        <v/>
      </c>
    </row>
    <row r="510" spans="1:9" x14ac:dyDescent="0.25">
      <c r="A510" s="38" t="str">
        <f t="shared" si="13"/>
        <v>L8-</v>
      </c>
      <c r="B510" s="55" t="str">
        <f t="shared" si="14"/>
        <v/>
      </c>
      <c r="C510" s="194" t="str">
        <f>IFERROR(VLOOKUP(A510,'RNL - Lab 8'!$B$21:$Z$91,19,FALSE)," ")</f>
        <v/>
      </c>
      <c r="D510" s="187" t="str">
        <f>IFERROR(VLOOKUP(A510,'RNL - Lab 8'!$B$21:$Z$91,20,FALSE)," ")</f>
        <v/>
      </c>
      <c r="E510" s="187" t="str">
        <f>IFERROR(VLOOKUP(A510,'RNL - Lab 8'!$B$21:$Z$91,21,FALSE)," ")</f>
        <v/>
      </c>
      <c r="F510" s="187" t="str">
        <f>IFERROR(VLOOKUP(A510,'RNL - Lab 8'!$B$21:$Z$91,22,FALSE)," ")</f>
        <v/>
      </c>
      <c r="G510" s="187" t="str">
        <f>IFERROR(VLOOKUP(A510,'RNL - Lab 8'!$B$21:$Z$91,23,FALSE)," ")</f>
        <v/>
      </c>
      <c r="H510" s="187" t="str">
        <f>IFERROR(VLOOKUP(A510,'RNL - Lab 8'!$B$21:$Z$91,24,FALSE)," ")</f>
        <v/>
      </c>
      <c r="I510" s="187" t="str">
        <f>IFERROR(VLOOKUP(A510,'RNL - Lab 8'!$B$21:$Z$91,25,FALSE)," ")</f>
        <v/>
      </c>
    </row>
    <row r="511" spans="1:9" x14ac:dyDescent="0.25">
      <c r="A511" s="38" t="str">
        <f t="shared" si="13"/>
        <v>L8-</v>
      </c>
      <c r="B511" s="55" t="str">
        <f t="shared" si="14"/>
        <v/>
      </c>
      <c r="C511" s="194" t="str">
        <f>IFERROR(VLOOKUP(A511,'RNL - Lab 8'!$B$21:$Z$91,19,FALSE)," ")</f>
        <v/>
      </c>
      <c r="D511" s="187" t="str">
        <f>IFERROR(VLOOKUP(A511,'RNL - Lab 8'!$B$21:$Z$91,20,FALSE)," ")</f>
        <v/>
      </c>
      <c r="E511" s="187" t="str">
        <f>IFERROR(VLOOKUP(A511,'RNL - Lab 8'!$B$21:$Z$91,21,FALSE)," ")</f>
        <v/>
      </c>
      <c r="F511" s="187" t="str">
        <f>IFERROR(VLOOKUP(A511,'RNL - Lab 8'!$B$21:$Z$91,22,FALSE)," ")</f>
        <v/>
      </c>
      <c r="G511" s="187" t="str">
        <f>IFERROR(VLOOKUP(A511,'RNL - Lab 8'!$B$21:$Z$91,23,FALSE)," ")</f>
        <v/>
      </c>
      <c r="H511" s="187" t="str">
        <f>IFERROR(VLOOKUP(A511,'RNL - Lab 8'!$B$21:$Z$91,24,FALSE)," ")</f>
        <v/>
      </c>
      <c r="I511" s="187" t="str">
        <f>IFERROR(VLOOKUP(A511,'RNL - Lab 8'!$B$21:$Z$91,25,FALSE)," ")</f>
        <v/>
      </c>
    </row>
    <row r="512" spans="1:9" x14ac:dyDescent="0.25">
      <c r="A512" s="38" t="str">
        <f t="shared" si="13"/>
        <v>L8-</v>
      </c>
      <c r="B512" s="55" t="str">
        <f t="shared" si="14"/>
        <v/>
      </c>
      <c r="C512" s="194" t="str">
        <f>IFERROR(VLOOKUP(A512,'RNL - Lab 8'!$B$21:$Z$91,19,FALSE)," ")</f>
        <v/>
      </c>
      <c r="D512" s="187" t="str">
        <f>IFERROR(VLOOKUP(A512,'RNL - Lab 8'!$B$21:$Z$91,20,FALSE)," ")</f>
        <v/>
      </c>
      <c r="E512" s="187" t="str">
        <f>IFERROR(VLOOKUP(A512,'RNL - Lab 8'!$B$21:$Z$91,21,FALSE)," ")</f>
        <v/>
      </c>
      <c r="F512" s="187" t="str">
        <f>IFERROR(VLOOKUP(A512,'RNL - Lab 8'!$B$21:$Z$91,22,FALSE)," ")</f>
        <v/>
      </c>
      <c r="G512" s="187" t="str">
        <f>IFERROR(VLOOKUP(A512,'RNL - Lab 8'!$B$21:$Z$91,23,FALSE)," ")</f>
        <v/>
      </c>
      <c r="H512" s="187" t="str">
        <f>IFERROR(VLOOKUP(A512,'RNL - Lab 8'!$B$21:$Z$91,24,FALSE)," ")</f>
        <v/>
      </c>
      <c r="I512" s="187" t="str">
        <f>IFERROR(VLOOKUP(A512,'RNL - Lab 8'!$B$21:$Z$91,25,FALSE)," ")</f>
        <v/>
      </c>
    </row>
    <row r="513" spans="1:9" ht="30" x14ac:dyDescent="0.25">
      <c r="A513" s="38" t="str">
        <f t="shared" si="13"/>
        <v>L8-Indicadores y metas de la Iniciativa Mundial de Laboratorio (GLI)</v>
      </c>
      <c r="B513" s="55" t="str">
        <f t="shared" si="14"/>
        <v>Indicadores y metas de la Iniciativa Mundial de Laboratorio (GLI)</v>
      </c>
      <c r="C513" s="194" t="str">
        <f>IFERROR(VLOOKUP(A513,'RNL - Lab 8'!$B$21:$Z$91,19,FALSE)," ")</f>
        <v/>
      </c>
      <c r="D513" s="187" t="str">
        <f>IFERROR(VLOOKUP(A513,'RNL - Lab 8'!$B$21:$Z$91,20,FALSE)," ")</f>
        <v/>
      </c>
      <c r="E513" s="187" t="str">
        <f>IFERROR(VLOOKUP(A513,'RNL - Lab 8'!$B$21:$Z$91,21,FALSE)," ")</f>
        <v/>
      </c>
      <c r="F513" s="187" t="str">
        <f>IFERROR(VLOOKUP(A513,'RNL - Lab 8'!$B$21:$Z$91,22,FALSE)," ")</f>
        <v/>
      </c>
      <c r="G513" s="187" t="str">
        <f>IFERROR(VLOOKUP(A513,'RNL - Lab 8'!$B$21:$Z$91,23,FALSE)," ")</f>
        <v/>
      </c>
      <c r="H513" s="187" t="str">
        <f>IFERROR(VLOOKUP(A513,'RNL - Lab 8'!$B$21:$Z$91,24,FALSE)," ")</f>
        <v/>
      </c>
      <c r="I513" s="187" t="str">
        <f>IFERROR(VLOOKUP(A513,'RNL - Lab 8'!$B$21:$Z$91,25,FALSE)," ")</f>
        <v/>
      </c>
    </row>
    <row r="514" spans="1:9" ht="60" x14ac:dyDescent="0.25">
      <c r="A514" s="38" t="str">
        <f t="shared" si="13"/>
        <v>L8-Porcentaje de casos de tuberculosis nuevos y recaída notificados, evaluados con un diagnóstico rápido recomendado por la OMS como la prueba diagnóstica inicial.</v>
      </c>
      <c r="B514" s="55" t="str">
        <f t="shared" si="14"/>
        <v>Porcentaje de casos de tuberculosis nuevos y recaída notificados, evaluados con un diagnóstico rápido recomendado por la OMS como la prueba diagnóstica inicial.</v>
      </c>
      <c r="C514" s="194" t="str">
        <f>IFERROR(VLOOKUP(A514,'RNL - Lab 8'!$B$21:$Z$91,19,FALSE)," ")</f>
        <v/>
      </c>
      <c r="D514" s="187" t="str">
        <f>IFERROR(VLOOKUP(A514,'RNL - Lab 8'!$B$21:$Z$91,20,FALSE)," ")</f>
        <v/>
      </c>
      <c r="E514" s="187" t="str">
        <f>IFERROR(VLOOKUP(A514,'RNL - Lab 8'!$B$21:$Z$91,21,FALSE)," ")</f>
        <v/>
      </c>
      <c r="F514" s="187" t="str">
        <f>IFERROR(VLOOKUP(A514,'RNL - Lab 8'!$B$21:$Z$91,22,FALSE)," ")</f>
        <v/>
      </c>
      <c r="G514" s="187" t="str">
        <f>IFERROR(VLOOKUP(A514,'RNL - Lab 8'!$B$21:$Z$91,23,FALSE)," ")</f>
        <v/>
      </c>
      <c r="H514" s="187" t="str">
        <f>IFERROR(VLOOKUP(A514,'RNL - Lab 8'!$B$21:$Z$91,24,FALSE)," ")</f>
        <v/>
      </c>
      <c r="I514" s="187" t="str">
        <f>IFERROR(VLOOKUP(A514,'RNL - Lab 8'!$B$21:$Z$91,25,FALSE)," ")</f>
        <v/>
      </c>
    </row>
    <row r="515" spans="1:9" ht="45" x14ac:dyDescent="0.25">
      <c r="A515" s="38" t="str">
        <f t="shared" si="13"/>
        <v>L8-Porcentaje de casos de tuberculosis notificados como nuevos y recaídas con confirmación bacteriológica.</v>
      </c>
      <c r="B515" s="55" t="str">
        <f t="shared" si="14"/>
        <v>Porcentaje de casos de tuberculosis notificados como nuevos y recaídas con confirmación bacteriológica.</v>
      </c>
      <c r="C515" s="194" t="str">
        <f>IFERROR(VLOOKUP(A515,'RNL - Lab 8'!$B$21:$Z$91,19,FALSE)," ")</f>
        <v/>
      </c>
      <c r="D515" s="187" t="str">
        <f>IFERROR(VLOOKUP(A515,'RNL - Lab 8'!$B$21:$Z$91,20,FALSE)," ")</f>
        <v/>
      </c>
      <c r="E515" s="187" t="str">
        <f>IFERROR(VLOOKUP(A515,'RNL - Lab 8'!$B$21:$Z$91,21,FALSE)," ")</f>
        <v/>
      </c>
      <c r="F515" s="187" t="str">
        <f>IFERROR(VLOOKUP(A515,'RNL - Lab 8'!$B$21:$Z$91,22,FALSE)," ")</f>
        <v/>
      </c>
      <c r="G515" s="187" t="str">
        <f>IFERROR(VLOOKUP(A515,'RNL - Lab 8'!$B$21:$Z$91,23,FALSE)," ")</f>
        <v/>
      </c>
      <c r="H515" s="187" t="str">
        <f>IFERROR(VLOOKUP(A515,'RNL - Lab 8'!$B$21:$Z$91,24,FALSE)," ")</f>
        <v/>
      </c>
      <c r="I515" s="187" t="str">
        <f>IFERROR(VLOOKUP(A515,'RNL - Lab 8'!$B$21:$Z$91,25,FALSE)," ")</f>
        <v/>
      </c>
    </row>
    <row r="516" spans="1:9" ht="45" x14ac:dyDescent="0.25">
      <c r="A516" s="38" t="str">
        <f>"L8-"&amp;B516</f>
        <v>L8-Porcentaje de casos notificados de TB confirmados bacteriológicamente con resultados de PSD para la rifampicina.</v>
      </c>
      <c r="B516" s="55" t="str">
        <f>B68</f>
        <v>Porcentaje de casos notificados de TB confirmados bacteriológicamente con resultados de PSD para la rifampicina.</v>
      </c>
      <c r="C516" s="194" t="str">
        <f>IFERROR(VLOOKUP(A516,'RNL - Lab 8'!$B$21:$Z$91,19,FALSE)," ")</f>
        <v/>
      </c>
      <c r="D516" s="187" t="str">
        <f>IFERROR(VLOOKUP(A516,'RNL - Lab 8'!$B$21:$Z$91,20,FALSE)," ")</f>
        <v/>
      </c>
      <c r="E516" s="187" t="str">
        <f>IFERROR(VLOOKUP(A516,'RNL - Lab 8'!$B$21:$Z$91,21,FALSE)," ")</f>
        <v/>
      </c>
      <c r="F516" s="187" t="str">
        <f>IFERROR(VLOOKUP(A516,'RNL - Lab 8'!$B$21:$Z$91,22,FALSE)," ")</f>
        <v/>
      </c>
      <c r="G516" s="187" t="str">
        <f>IFERROR(VLOOKUP(A516,'RNL - Lab 8'!$B$21:$Z$91,23,FALSE)," ")</f>
        <v/>
      </c>
      <c r="H516" s="187" t="str">
        <f>IFERROR(VLOOKUP(A516,'RNL - Lab 8'!$B$21:$Z$91,24,FALSE)," ")</f>
        <v/>
      </c>
      <c r="I516" s="187" t="str">
        <f>IFERROR(VLOOKUP(A516,'RNL - Lab 8'!$B$21:$Z$91,25,FALSE)," ")</f>
        <v/>
      </c>
    </row>
    <row r="517" spans="1:9" ht="60" x14ac:dyDescent="0.25">
      <c r="A517" s="38" t="str">
        <f t="shared" si="13"/>
        <v>L8-Porcentaje de casos notificados de TB resistente a rifampicina con resultados de PSD para fluoroquinolonas y otras drogas orales de segunda línea.</v>
      </c>
      <c r="B517" s="55" t="str">
        <f t="shared" si="14"/>
        <v>Porcentaje de casos notificados de TB resistente a rifampicina con resultados de PSD para fluoroquinolonas y otras drogas orales de segunda línea.</v>
      </c>
      <c r="C517" s="194" t="str">
        <f>IFERROR(VLOOKUP(A517,'RNL - Lab 8'!$B$21:$Z$91,19,FALSE)," ")</f>
        <v/>
      </c>
      <c r="D517" s="187" t="str">
        <f>IFERROR(VLOOKUP(A517,'RNL - Lab 8'!$B$21:$Z$91,20,FALSE)," ")</f>
        <v/>
      </c>
      <c r="E517" s="187" t="str">
        <f>IFERROR(VLOOKUP(A517,'RNL - Lab 8'!$B$21:$Z$91,21,FALSE)," ")</f>
        <v/>
      </c>
      <c r="F517" s="187" t="str">
        <f>IFERROR(VLOOKUP(A517,'RNL - Lab 8'!$B$21:$Z$91,22,FALSE)," ")</f>
        <v/>
      </c>
      <c r="G517" s="187" t="str">
        <f>IFERROR(VLOOKUP(A517,'RNL - Lab 8'!$B$21:$Z$91,23,FALSE)," ")</f>
        <v/>
      </c>
      <c r="H517" s="187" t="str">
        <f>IFERROR(VLOOKUP(A517,'RNL - Lab 8'!$B$21:$Z$91,24,FALSE)," ")</f>
        <v/>
      </c>
      <c r="I517" s="187" t="str">
        <f>IFERROR(VLOOKUP(A517,'RNL - Lab 8'!$B$21:$Z$91,25,FALSE)," ")</f>
        <v/>
      </c>
    </row>
    <row r="518" spans="1:9" x14ac:dyDescent="0.25">
      <c r="A518" s="38" t="str">
        <f>"L9-"&amp;B518</f>
        <v>L9-BACILOSCOPIA</v>
      </c>
      <c r="B518" s="55" t="str">
        <f>B6</f>
        <v>BACILOSCOPIA</v>
      </c>
      <c r="C518" s="194" t="str">
        <f>IFERROR(VLOOKUP(A518,'RNL - Lab 9'!$B$21:$Z$91,19,FALSE)," ")</f>
        <v xml:space="preserve"> </v>
      </c>
      <c r="D518" s="187" t="str">
        <f>IFERROR(VLOOKUP(A518,'RNL - Lab 9'!$B$21:$Z$91,20,FALSE)," ")</f>
        <v xml:space="preserve"> </v>
      </c>
      <c r="E518" s="187" t="str">
        <f>IFERROR(VLOOKUP(A518,'RNL - Lab 9'!$B$21:$Z$91,21,FALSE)," ")</f>
        <v xml:space="preserve"> </v>
      </c>
      <c r="F518" s="187" t="str">
        <f>IFERROR(VLOOKUP(A518,'RNL - Lab 9'!$B$21:$Z$91,22,FALSE)," ")</f>
        <v xml:space="preserve"> </v>
      </c>
      <c r="G518" s="187" t="str">
        <f>IFERROR(VLOOKUP(A518,'RNL - Lab 9'!$B$21:$Z$91,23,FALSE)," ")</f>
        <v xml:space="preserve"> </v>
      </c>
      <c r="H518" s="187" t="str">
        <f>IFERROR(VLOOKUP(A518,'RNL - Lab 9'!$B$21:$Z$91,24,FALSE)," ")</f>
        <v xml:space="preserve"> </v>
      </c>
      <c r="I518" s="187" t="str">
        <f>IFERROR(VLOOKUP(A518,'RNL - Lab 9'!$B$21:$Z$91,25,FALSE)," ")</f>
        <v xml:space="preserve"> </v>
      </c>
    </row>
    <row r="519" spans="1:9" x14ac:dyDescent="0.25">
      <c r="A519" s="38" t="str">
        <f t="shared" ref="A519:A581" si="15">"L9-"&amp;B519</f>
        <v>L9-Número de baciloscopias realizadas</v>
      </c>
      <c r="B519" s="55" t="str">
        <f t="shared" ref="B519:B581" si="16">B7</f>
        <v>Número de baciloscopias realizadas</v>
      </c>
      <c r="C519" s="194" t="str">
        <f>IFERROR(VLOOKUP(A519,'RNL - Lab 9'!$B$21:$Z$91,19,FALSE)," ")</f>
        <v/>
      </c>
      <c r="D519" s="187" t="str">
        <f>IFERROR(VLOOKUP(A519,'RNL - Lab 9'!$B$21:$Z$91,20,FALSE)," ")</f>
        <v/>
      </c>
      <c r="E519" s="187" t="str">
        <f>IFERROR(VLOOKUP(A519,'RNL - Lab 9'!$B$21:$Z$91,21,FALSE)," ")</f>
        <v/>
      </c>
      <c r="F519" s="187" t="str">
        <f>IFERROR(VLOOKUP(A519,'RNL - Lab 9'!$B$21:$Z$91,22,FALSE)," ")</f>
        <v/>
      </c>
      <c r="G519" s="187" t="str">
        <f>IFERROR(VLOOKUP(A519,'RNL - Lab 9'!$B$21:$Z$91,23,FALSE)," ")</f>
        <v/>
      </c>
      <c r="H519" s="187" t="str">
        <f>IFERROR(VLOOKUP(A519,'RNL - Lab 9'!$B$21:$Z$91,24,FALSE)," ")</f>
        <v/>
      </c>
      <c r="I519" s="187" t="str">
        <f>IFERROR(VLOOKUP(A519,'RNL - Lab 9'!$B$21:$Z$91,25,FALSE)," ")</f>
        <v/>
      </c>
    </row>
    <row r="520" spans="1:9" ht="30" x14ac:dyDescent="0.25">
      <c r="A520" s="38" t="str">
        <f t="shared" si="15"/>
        <v>L9-Porcentaje de baciloscopias de diagnóstico positivas</v>
      </c>
      <c r="B520" s="55" t="str">
        <f t="shared" si="16"/>
        <v>Porcentaje de baciloscopias de diagnóstico positivas</v>
      </c>
      <c r="C520" s="194" t="str">
        <f>IFERROR(VLOOKUP(A520,'RNL - Lab 9'!$B$21:$Z$91,19,FALSE)," ")</f>
        <v/>
      </c>
      <c r="D520" s="187" t="str">
        <f>IFERROR(VLOOKUP(A520,'RNL - Lab 9'!$B$21:$Z$91,20,FALSE)," ")</f>
        <v/>
      </c>
      <c r="E520" s="187" t="str">
        <f>IFERROR(VLOOKUP(A520,'RNL - Lab 9'!$B$21:$Z$91,21,FALSE)," ")</f>
        <v/>
      </c>
      <c r="F520" s="187" t="str">
        <f>IFERROR(VLOOKUP(A520,'RNL - Lab 9'!$B$21:$Z$91,22,FALSE)," ")</f>
        <v/>
      </c>
      <c r="G520" s="187" t="str">
        <f>IFERROR(VLOOKUP(A520,'RNL - Lab 9'!$B$21:$Z$91,23,FALSE)," ")</f>
        <v/>
      </c>
      <c r="H520" s="187" t="str">
        <f>IFERROR(VLOOKUP(A520,'RNL - Lab 9'!$B$21:$Z$91,24,FALSE)," ")</f>
        <v/>
      </c>
      <c r="I520" s="187" t="str">
        <f>IFERROR(VLOOKUP(A520,'RNL - Lab 9'!$B$21:$Z$91,25,FALSE)," ")</f>
        <v/>
      </c>
    </row>
    <row r="521" spans="1:9" ht="45" x14ac:dyDescent="0.25">
      <c r="A521" s="38" t="str">
        <f t="shared" si="15"/>
        <v xml:space="preserve">L9-Porcentaje de baciloscopias de control de tratamiento positiva
</v>
      </c>
      <c r="B521" s="55" t="str">
        <f t="shared" si="16"/>
        <v xml:space="preserve">Porcentaje de baciloscopias de control de tratamiento positiva
</v>
      </c>
      <c r="C521" s="194" t="str">
        <f>IFERROR(VLOOKUP(A521,'RNL - Lab 9'!$B$21:$Z$91,19,FALSE)," ")</f>
        <v/>
      </c>
      <c r="D521" s="187" t="str">
        <f>IFERROR(VLOOKUP(A521,'RNL - Lab 9'!$B$21:$Z$91,20,FALSE)," ")</f>
        <v/>
      </c>
      <c r="E521" s="187" t="str">
        <f>IFERROR(VLOOKUP(A521,'RNL - Lab 9'!$B$21:$Z$91,21,FALSE)," ")</f>
        <v/>
      </c>
      <c r="F521" s="187" t="str">
        <f>IFERROR(VLOOKUP(A521,'RNL - Lab 9'!$B$21:$Z$91,22,FALSE)," ")</f>
        <v/>
      </c>
      <c r="G521" s="187" t="str">
        <f>IFERROR(VLOOKUP(A521,'RNL - Lab 9'!$B$21:$Z$91,23,FALSE)," ")</f>
        <v/>
      </c>
      <c r="H521" s="187" t="str">
        <f>IFERROR(VLOOKUP(A521,'RNL - Lab 9'!$B$21:$Z$91,24,FALSE)," ")</f>
        <v/>
      </c>
      <c r="I521" s="187" t="str">
        <f>IFERROR(VLOOKUP(A521,'RNL - Lab 9'!$B$21:$Z$91,25,FALSE)," ")</f>
        <v/>
      </c>
    </row>
    <row r="522" spans="1:9" ht="45" x14ac:dyDescent="0.25">
      <c r="A522" s="38" t="str">
        <f t="shared" si="15"/>
        <v xml:space="preserve">L9-Porcentaje de casos presuntivos examinados con baciloscopia
</v>
      </c>
      <c r="B522" s="55" t="str">
        <f t="shared" si="16"/>
        <v xml:space="preserve">Porcentaje de casos presuntivos examinados con baciloscopia
</v>
      </c>
      <c r="C522" s="194" t="str">
        <f>IFERROR(VLOOKUP(A522,'RNL - Lab 9'!$B$21:$Z$91,19,FALSE)," ")</f>
        <v/>
      </c>
      <c r="D522" s="187" t="str">
        <f>IFERROR(VLOOKUP(A522,'RNL - Lab 9'!$B$21:$Z$91,20,FALSE)," ")</f>
        <v/>
      </c>
      <c r="E522" s="187" t="str">
        <f>IFERROR(VLOOKUP(A522,'RNL - Lab 9'!$B$21:$Z$91,21,FALSE)," ")</f>
        <v/>
      </c>
      <c r="F522" s="187" t="str">
        <f>IFERROR(VLOOKUP(A522,'RNL - Lab 9'!$B$21:$Z$91,22,FALSE)," ")</f>
        <v/>
      </c>
      <c r="G522" s="187" t="str">
        <f>IFERROR(VLOOKUP(A522,'RNL - Lab 9'!$B$21:$Z$91,23,FALSE)," ")</f>
        <v/>
      </c>
      <c r="H522" s="187" t="str">
        <f>IFERROR(VLOOKUP(A522,'RNL - Lab 9'!$B$21:$Z$91,24,FALSE)," ")</f>
        <v/>
      </c>
      <c r="I522" s="187" t="str">
        <f>IFERROR(VLOOKUP(A522,'RNL - Lab 9'!$B$21:$Z$91,25,FALSE)," ")</f>
        <v/>
      </c>
    </row>
    <row r="523" spans="1:9" ht="45" x14ac:dyDescent="0.25">
      <c r="A523" s="38" t="str">
        <f t="shared" si="15"/>
        <v xml:space="preserve">L9-Porcentaje de casos diagnosticados por baciloscopia entre los casos presuntivos
</v>
      </c>
      <c r="B523" s="55" t="str">
        <f t="shared" si="16"/>
        <v xml:space="preserve">Porcentaje de casos diagnosticados por baciloscopia entre los casos presuntivos
</v>
      </c>
      <c r="C523" s="194" t="str">
        <f>IFERROR(VLOOKUP(A523,'RNL - Lab 9'!$B$21:$Z$91,19,FALSE)," ")</f>
        <v/>
      </c>
      <c r="D523" s="187" t="str">
        <f>IFERROR(VLOOKUP(A523,'RNL - Lab 9'!$B$21:$Z$91,20,FALSE)," ")</f>
        <v/>
      </c>
      <c r="E523" s="187" t="str">
        <f>IFERROR(VLOOKUP(A523,'RNL - Lab 9'!$B$21:$Z$91,21,FALSE)," ")</f>
        <v/>
      </c>
      <c r="F523" s="187" t="str">
        <f>IFERROR(VLOOKUP(A523,'RNL - Lab 9'!$B$21:$Z$91,22,FALSE)," ")</f>
        <v/>
      </c>
      <c r="G523" s="187" t="str">
        <f>IFERROR(VLOOKUP(A523,'RNL - Lab 9'!$B$21:$Z$91,23,FALSE)," ")</f>
        <v/>
      </c>
      <c r="H523" s="187" t="str">
        <f>IFERROR(VLOOKUP(A523,'RNL - Lab 9'!$B$21:$Z$91,24,FALSE)," ")</f>
        <v/>
      </c>
      <c r="I523" s="187" t="str">
        <f>IFERROR(VLOOKUP(A523,'RNL - Lab 9'!$B$21:$Z$91,25,FALSE)," ")</f>
        <v/>
      </c>
    </row>
    <row r="524" spans="1:9" ht="30" x14ac:dyDescent="0.25">
      <c r="A524" s="38" t="str">
        <f t="shared" si="15"/>
        <v>L9-Proporción de muestras deficientes entre las baciloscopias de diagnóstico</v>
      </c>
      <c r="B524" s="55" t="str">
        <f t="shared" si="16"/>
        <v>Proporción de muestras deficientes entre las baciloscopias de diagnóstico</v>
      </c>
      <c r="C524" s="194" t="str">
        <f>IFERROR(VLOOKUP(A524,'RNL - Lab 9'!$B$21:$Z$91,19,FALSE)," ")</f>
        <v/>
      </c>
      <c r="D524" s="187" t="str">
        <f>IFERROR(VLOOKUP(A524,'RNL - Lab 9'!$B$21:$Z$91,20,FALSE)," ")</f>
        <v/>
      </c>
      <c r="E524" s="187" t="str">
        <f>IFERROR(VLOOKUP(A524,'RNL - Lab 9'!$B$21:$Z$91,21,FALSE)," ")</f>
        <v/>
      </c>
      <c r="F524" s="187" t="str">
        <f>IFERROR(VLOOKUP(A524,'RNL - Lab 9'!$B$21:$Z$91,22,FALSE)," ")</f>
        <v/>
      </c>
      <c r="G524" s="187" t="str">
        <f>IFERROR(VLOOKUP(A524,'RNL - Lab 9'!$B$21:$Z$91,23,FALSE)," ")</f>
        <v/>
      </c>
      <c r="H524" s="187" t="str">
        <f>IFERROR(VLOOKUP(A524,'RNL - Lab 9'!$B$21:$Z$91,24,FALSE)," ")</f>
        <v/>
      </c>
      <c r="I524" s="187" t="str">
        <f>IFERROR(VLOOKUP(A524,'RNL - Lab 9'!$B$21:$Z$91,25,FALSE)," ")</f>
        <v/>
      </c>
    </row>
    <row r="525" spans="1:9" x14ac:dyDescent="0.25">
      <c r="A525" s="38" t="str">
        <f t="shared" si="15"/>
        <v>L9-Carga de trabajo</v>
      </c>
      <c r="B525" s="55" t="str">
        <f t="shared" si="16"/>
        <v>Carga de trabajo</v>
      </c>
      <c r="C525" s="194" t="str">
        <f>IFERROR(VLOOKUP(A525,'RNL - Lab 9'!$B$21:$Z$91,19,FALSE)," ")</f>
        <v/>
      </c>
      <c r="D525" s="187" t="str">
        <f>IFERROR(VLOOKUP(A525,'RNL - Lab 9'!$B$21:$Z$91,20,FALSE)," ")</f>
        <v/>
      </c>
      <c r="E525" s="187" t="str">
        <f>IFERROR(VLOOKUP(A525,'RNL - Lab 9'!$B$21:$Z$91,21,FALSE)," ")</f>
        <v/>
      </c>
      <c r="F525" s="187" t="str">
        <f>IFERROR(VLOOKUP(A525,'RNL - Lab 9'!$B$21:$Z$91,22,FALSE)," ")</f>
        <v/>
      </c>
      <c r="G525" s="187" t="str">
        <f>IFERROR(VLOOKUP(A525,'RNL - Lab 9'!$B$21:$Z$91,23,FALSE)," ")</f>
        <v/>
      </c>
      <c r="H525" s="187" t="str">
        <f>IFERROR(VLOOKUP(A525,'RNL - Lab 9'!$B$21:$Z$91,24,FALSE)," ")</f>
        <v/>
      </c>
      <c r="I525" s="187" t="str">
        <f>IFERROR(VLOOKUP(A525,'RNL - Lab 9'!$B$21:$Z$91,25,FALSE)," ")</f>
        <v/>
      </c>
    </row>
    <row r="526" spans="1:9" ht="45" x14ac:dyDescent="0.25">
      <c r="A526" s="38" t="str">
        <f t="shared" si="15"/>
        <v>L9-Porcentaje de baciloscopias de diagnóstico positivas de bajo grado (positiva de + y BAAR contables)</v>
      </c>
      <c r="B526" s="55" t="str">
        <f t="shared" si="16"/>
        <v>Porcentaje de baciloscopias de diagnóstico positivas de bajo grado (positiva de + y BAAR contables)</v>
      </c>
      <c r="C526" s="194" t="str">
        <f>IFERROR(VLOOKUP(A526,'RNL - Lab 9'!$B$21:$Z$91,19,FALSE)," ")</f>
        <v/>
      </c>
      <c r="D526" s="187" t="str">
        <f>IFERROR(VLOOKUP(A526,'RNL - Lab 9'!$B$21:$Z$91,20,FALSE)," ")</f>
        <v/>
      </c>
      <c r="E526" s="187" t="str">
        <f>IFERROR(VLOOKUP(A526,'RNL - Lab 9'!$B$21:$Z$91,21,FALSE)," ")</f>
        <v/>
      </c>
      <c r="F526" s="187" t="str">
        <f>IFERROR(VLOOKUP(A526,'RNL - Lab 9'!$B$21:$Z$91,22,FALSE)," ")</f>
        <v/>
      </c>
      <c r="G526" s="187" t="str">
        <f>IFERROR(VLOOKUP(A526,'RNL - Lab 9'!$B$21:$Z$91,23,FALSE)," ")</f>
        <v/>
      </c>
      <c r="H526" s="187" t="str">
        <f>IFERROR(VLOOKUP(A526,'RNL - Lab 9'!$B$21:$Z$91,24,FALSE)," ")</f>
        <v/>
      </c>
      <c r="I526" s="187" t="str">
        <f>IFERROR(VLOOKUP(A526,'RNL - Lab 9'!$B$21:$Z$91,25,FALSE)," ")</f>
        <v/>
      </c>
    </row>
    <row r="527" spans="1:9" ht="30" x14ac:dyDescent="0.25">
      <c r="A527" s="38" t="str">
        <f t="shared" si="15"/>
        <v>L9-Tiempo de respuesta del laboratorio en el informe del resultado de la baciloscopia</v>
      </c>
      <c r="B527" s="55" t="str">
        <f t="shared" si="16"/>
        <v>Tiempo de respuesta del laboratorio en el informe del resultado de la baciloscopia</v>
      </c>
      <c r="C527" s="194" t="str">
        <f>IFERROR(VLOOKUP(A527,'RNL - Lab 9'!$B$21:$Z$91,19,FALSE)," ")</f>
        <v/>
      </c>
      <c r="D527" s="187" t="str">
        <f>IFERROR(VLOOKUP(A527,'RNL - Lab 9'!$B$21:$Z$91,20,FALSE)," ")</f>
        <v/>
      </c>
      <c r="E527" s="187" t="str">
        <f>IFERROR(VLOOKUP(A527,'RNL - Lab 9'!$B$21:$Z$91,21,FALSE)," ")</f>
        <v/>
      </c>
      <c r="F527" s="187" t="str">
        <f>IFERROR(VLOOKUP(A527,'RNL - Lab 9'!$B$21:$Z$91,22,FALSE)," ")</f>
        <v/>
      </c>
      <c r="G527" s="187" t="str">
        <f>IFERROR(VLOOKUP(A527,'RNL - Lab 9'!$B$21:$Z$91,23,FALSE)," ")</f>
        <v/>
      </c>
      <c r="H527" s="187" t="str">
        <f>IFERROR(VLOOKUP(A527,'RNL - Lab 9'!$B$21:$Z$91,24,FALSE)," ")</f>
        <v/>
      </c>
      <c r="I527" s="187" t="str">
        <f>IFERROR(VLOOKUP(A527,'RNL - Lab 9'!$B$21:$Z$91,25,FALSE)," ")</f>
        <v/>
      </c>
    </row>
    <row r="528" spans="1:9" x14ac:dyDescent="0.25">
      <c r="A528" s="38" t="str">
        <f t="shared" si="15"/>
        <v>L9-</v>
      </c>
      <c r="B528" s="55" t="str">
        <f t="shared" si="16"/>
        <v/>
      </c>
      <c r="C528" s="194" t="str">
        <f>IFERROR(VLOOKUP(A528,'RNL - Lab 9'!$B$21:$Z$91,19,FALSE)," ")</f>
        <v/>
      </c>
      <c r="D528" s="187" t="str">
        <f>IFERROR(VLOOKUP(A528,'RNL - Lab 9'!$B$21:$Z$91,20,FALSE)," ")</f>
        <v/>
      </c>
      <c r="E528" s="187" t="str">
        <f>IFERROR(VLOOKUP(A528,'RNL - Lab 9'!$B$21:$Z$91,21,FALSE)," ")</f>
        <v/>
      </c>
      <c r="F528" s="187" t="str">
        <f>IFERROR(VLOOKUP(A528,'RNL - Lab 9'!$B$21:$Z$91,22,FALSE)," ")</f>
        <v/>
      </c>
      <c r="G528" s="187" t="str">
        <f>IFERROR(VLOOKUP(A528,'RNL - Lab 9'!$B$21:$Z$91,23,FALSE)," ")</f>
        <v/>
      </c>
      <c r="H528" s="187" t="str">
        <f>IFERROR(VLOOKUP(A528,'RNL - Lab 9'!$B$21:$Z$91,24,FALSE)," ")</f>
        <v/>
      </c>
      <c r="I528" s="187" t="str">
        <f>IFERROR(VLOOKUP(A528,'RNL - Lab 9'!$B$21:$Z$91,25,FALSE)," ")</f>
        <v/>
      </c>
    </row>
    <row r="529" spans="1:9" x14ac:dyDescent="0.25">
      <c r="A529" s="38" t="str">
        <f t="shared" si="15"/>
        <v>L9-</v>
      </c>
      <c r="B529" s="55" t="str">
        <f t="shared" si="16"/>
        <v/>
      </c>
      <c r="C529" s="194" t="str">
        <f>IFERROR(VLOOKUP(A529,'RNL - Lab 9'!$B$21:$Z$91,19,FALSE)," ")</f>
        <v/>
      </c>
      <c r="D529" s="187" t="str">
        <f>IFERROR(VLOOKUP(A529,'RNL - Lab 9'!$B$21:$Z$91,20,FALSE)," ")</f>
        <v/>
      </c>
      <c r="E529" s="187" t="str">
        <f>IFERROR(VLOOKUP(A529,'RNL - Lab 9'!$B$21:$Z$91,21,FALSE)," ")</f>
        <v/>
      </c>
      <c r="F529" s="187" t="str">
        <f>IFERROR(VLOOKUP(A529,'RNL - Lab 9'!$B$21:$Z$91,22,FALSE)," ")</f>
        <v/>
      </c>
      <c r="G529" s="187" t="str">
        <f>IFERROR(VLOOKUP(A529,'RNL - Lab 9'!$B$21:$Z$91,23,FALSE)," ")</f>
        <v/>
      </c>
      <c r="H529" s="187" t="str">
        <f>IFERROR(VLOOKUP(A529,'RNL - Lab 9'!$B$21:$Z$91,24,FALSE)," ")</f>
        <v/>
      </c>
      <c r="I529" s="187" t="str">
        <f>IFERROR(VLOOKUP(A529,'RNL - Lab 9'!$B$21:$Z$91,25,FALSE)," ")</f>
        <v/>
      </c>
    </row>
    <row r="530" spans="1:9" x14ac:dyDescent="0.25">
      <c r="A530" s="38" t="str">
        <f t="shared" si="15"/>
        <v>L9-</v>
      </c>
      <c r="B530" s="55" t="str">
        <f t="shared" si="16"/>
        <v/>
      </c>
      <c r="C530" s="194" t="str">
        <f>IFERROR(VLOOKUP(A530,'RNL - Lab 9'!$B$21:$Z$91,19,FALSE)," ")</f>
        <v/>
      </c>
      <c r="D530" s="187" t="str">
        <f>IFERROR(VLOOKUP(A530,'RNL - Lab 9'!$B$21:$Z$91,20,FALSE)," ")</f>
        <v/>
      </c>
      <c r="E530" s="187" t="str">
        <f>IFERROR(VLOOKUP(A530,'RNL - Lab 9'!$B$21:$Z$91,21,FALSE)," ")</f>
        <v/>
      </c>
      <c r="F530" s="187" t="str">
        <f>IFERROR(VLOOKUP(A530,'RNL - Lab 9'!$B$21:$Z$91,22,FALSE)," ")</f>
        <v/>
      </c>
      <c r="G530" s="187" t="str">
        <f>IFERROR(VLOOKUP(A530,'RNL - Lab 9'!$B$21:$Z$91,23,FALSE)," ")</f>
        <v/>
      </c>
      <c r="H530" s="187" t="str">
        <f>IFERROR(VLOOKUP(A530,'RNL - Lab 9'!$B$21:$Z$91,24,FALSE)," ")</f>
        <v/>
      </c>
      <c r="I530" s="187" t="str">
        <f>IFERROR(VLOOKUP(A530,'RNL - Lab 9'!$B$21:$Z$91,25,FALSE)," ")</f>
        <v/>
      </c>
    </row>
    <row r="531" spans="1:9" x14ac:dyDescent="0.25">
      <c r="A531" s="38" t="str">
        <f t="shared" si="15"/>
        <v>L9-</v>
      </c>
      <c r="B531" s="55" t="str">
        <f t="shared" si="16"/>
        <v/>
      </c>
      <c r="C531" s="194" t="str">
        <f>IFERROR(VLOOKUP(A531,'RNL - Lab 9'!$B$21:$Z$91,19,FALSE)," ")</f>
        <v/>
      </c>
      <c r="D531" s="187" t="str">
        <f>IFERROR(VLOOKUP(A531,'RNL - Lab 9'!$B$21:$Z$91,20,FALSE)," ")</f>
        <v/>
      </c>
      <c r="E531" s="187" t="str">
        <f>IFERROR(VLOOKUP(A531,'RNL - Lab 9'!$B$21:$Z$91,21,FALSE)," ")</f>
        <v/>
      </c>
      <c r="F531" s="187" t="str">
        <f>IFERROR(VLOOKUP(A531,'RNL - Lab 9'!$B$21:$Z$91,22,FALSE)," ")</f>
        <v/>
      </c>
      <c r="G531" s="187" t="str">
        <f>IFERROR(VLOOKUP(A531,'RNL - Lab 9'!$B$21:$Z$91,23,FALSE)," ")</f>
        <v/>
      </c>
      <c r="H531" s="187" t="str">
        <f>IFERROR(VLOOKUP(A531,'RNL - Lab 9'!$B$21:$Z$91,24,FALSE)," ")</f>
        <v/>
      </c>
      <c r="I531" s="187" t="str">
        <f>IFERROR(VLOOKUP(A531,'RNL - Lab 9'!$B$21:$Z$91,25,FALSE)," ")</f>
        <v/>
      </c>
    </row>
    <row r="532" spans="1:9" ht="30" x14ac:dyDescent="0.25">
      <c r="A532" s="38" t="str">
        <f t="shared" si="15"/>
        <v>L9-PRUEBAS MOLECULARES 
(GeneXpert y LPA)</v>
      </c>
      <c r="B532" s="55" t="str">
        <f t="shared" si="16"/>
        <v>PRUEBAS MOLECULARES 
(GeneXpert y LPA)</v>
      </c>
      <c r="C532" s="194" t="str">
        <f>IFERROR(VLOOKUP(A532,'RNL - Lab 9'!$B$21:$Z$91,19,FALSE)," ")</f>
        <v/>
      </c>
      <c r="D532" s="187" t="str">
        <f>IFERROR(VLOOKUP(A532,'RNL - Lab 9'!$B$21:$Z$91,20,FALSE)," ")</f>
        <v/>
      </c>
      <c r="E532" s="187" t="str">
        <f>IFERROR(VLOOKUP(A532,'RNL - Lab 9'!$B$21:$Z$91,21,FALSE)," ")</f>
        <v/>
      </c>
      <c r="F532" s="187" t="str">
        <f>IFERROR(VLOOKUP(A532,'RNL - Lab 9'!$B$21:$Z$91,22,FALSE)," ")</f>
        <v/>
      </c>
      <c r="G532" s="187" t="str">
        <f>IFERROR(VLOOKUP(A532,'RNL - Lab 9'!$B$21:$Z$91,23,FALSE)," ")</f>
        <v/>
      </c>
      <c r="H532" s="187" t="str">
        <f>IFERROR(VLOOKUP(A532,'RNL - Lab 9'!$B$21:$Z$91,24,FALSE)," ")</f>
        <v/>
      </c>
      <c r="I532" s="187" t="str">
        <f>IFERROR(VLOOKUP(A532,'RNL - Lab 9'!$B$21:$Z$91,25,FALSE)," ")</f>
        <v/>
      </c>
    </row>
    <row r="533" spans="1:9" x14ac:dyDescent="0.25">
      <c r="A533" s="38" t="str">
        <f t="shared" si="15"/>
        <v>L9-Número de pruebas rápidas realizadas</v>
      </c>
      <c r="B533" s="55" t="str">
        <f t="shared" si="16"/>
        <v>Número de pruebas rápidas realizadas</v>
      </c>
      <c r="C533" s="194" t="str">
        <f>IFERROR(VLOOKUP(A533,'RNL - Lab 9'!$B$21:$Z$91,19,FALSE)," ")</f>
        <v/>
      </c>
      <c r="D533" s="187" t="str">
        <f>IFERROR(VLOOKUP(A533,'RNL - Lab 9'!$B$21:$Z$91,20,FALSE)," ")</f>
        <v/>
      </c>
      <c r="E533" s="187" t="str">
        <f>IFERROR(VLOOKUP(A533,'RNL - Lab 9'!$B$21:$Z$91,21,FALSE)," ")</f>
        <v/>
      </c>
      <c r="F533" s="187" t="str">
        <f>IFERROR(VLOOKUP(A533,'RNL - Lab 9'!$B$21:$Z$91,22,FALSE)," ")</f>
        <v/>
      </c>
      <c r="G533" s="187" t="str">
        <f>IFERROR(VLOOKUP(A533,'RNL - Lab 9'!$B$21:$Z$91,23,FALSE)," ")</f>
        <v/>
      </c>
      <c r="H533" s="187" t="str">
        <f>IFERROR(VLOOKUP(A533,'RNL - Lab 9'!$B$21:$Z$91,24,FALSE)," ")</f>
        <v/>
      </c>
      <c r="I533" s="187" t="str">
        <f>IFERROR(VLOOKUP(A533,'RNL - Lab 9'!$B$21:$Z$91,25,FALSE)," ")</f>
        <v/>
      </c>
    </row>
    <row r="534" spans="1:9" ht="30" x14ac:dyDescent="0.25">
      <c r="A534" s="38" t="str">
        <f t="shared" si="15"/>
        <v>L9-Proporción de M. tuberculosis detectado sensible a fármacos R, H o HyR</v>
      </c>
      <c r="B534" s="55" t="str">
        <f t="shared" si="16"/>
        <v>Proporción de M. tuberculosis detectado sensible a fármacos R, H o HyR</v>
      </c>
      <c r="C534" s="194" t="str">
        <f>IFERROR(VLOOKUP(A534,'RNL - Lab 9'!$B$21:$Z$91,19,FALSE)," ")</f>
        <v/>
      </c>
      <c r="D534" s="187" t="str">
        <f>IFERROR(VLOOKUP(A534,'RNL - Lab 9'!$B$21:$Z$91,20,FALSE)," ")</f>
        <v/>
      </c>
      <c r="E534" s="187" t="str">
        <f>IFERROR(VLOOKUP(A534,'RNL - Lab 9'!$B$21:$Z$91,21,FALSE)," ")</f>
        <v/>
      </c>
      <c r="F534" s="187" t="str">
        <f>IFERROR(VLOOKUP(A534,'RNL - Lab 9'!$B$21:$Z$91,22,FALSE)," ")</f>
        <v/>
      </c>
      <c r="G534" s="187" t="str">
        <f>IFERROR(VLOOKUP(A534,'RNL - Lab 9'!$B$21:$Z$91,23,FALSE)," ")</f>
        <v/>
      </c>
      <c r="H534" s="187" t="str">
        <f>IFERROR(VLOOKUP(A534,'RNL - Lab 9'!$B$21:$Z$91,24,FALSE)," ")</f>
        <v/>
      </c>
      <c r="I534" s="187" t="str">
        <f>IFERROR(VLOOKUP(A534,'RNL - Lab 9'!$B$21:$Z$91,25,FALSE)," ")</f>
        <v/>
      </c>
    </row>
    <row r="535" spans="1:9" ht="30" x14ac:dyDescent="0.25">
      <c r="A535" s="38" t="str">
        <f t="shared" si="15"/>
        <v>L9-Proporción de M. tuberculosis detectado resistente a R</v>
      </c>
      <c r="B535" s="55" t="str">
        <f t="shared" si="16"/>
        <v>Proporción de M. tuberculosis detectado resistente a R</v>
      </c>
      <c r="C535" s="194" t="str">
        <f>IFERROR(VLOOKUP(A535,'RNL - Lab 9'!$B$21:$Z$91,19,FALSE)," ")</f>
        <v/>
      </c>
      <c r="D535" s="187" t="str">
        <f>IFERROR(VLOOKUP(A535,'RNL - Lab 9'!$B$21:$Z$91,20,FALSE)," ")</f>
        <v/>
      </c>
      <c r="E535" s="187" t="str">
        <f>IFERROR(VLOOKUP(A535,'RNL - Lab 9'!$B$21:$Z$91,21,FALSE)," ")</f>
        <v/>
      </c>
      <c r="F535" s="187" t="str">
        <f>IFERROR(VLOOKUP(A535,'RNL - Lab 9'!$B$21:$Z$91,22,FALSE)," ")</f>
        <v/>
      </c>
      <c r="G535" s="187" t="str">
        <f>IFERROR(VLOOKUP(A535,'RNL - Lab 9'!$B$21:$Z$91,23,FALSE)," ")</f>
        <v/>
      </c>
      <c r="H535" s="187" t="str">
        <f>IFERROR(VLOOKUP(A535,'RNL - Lab 9'!$B$21:$Z$91,24,FALSE)," ")</f>
        <v/>
      </c>
      <c r="I535" s="187" t="str">
        <f>IFERROR(VLOOKUP(A535,'RNL - Lab 9'!$B$21:$Z$91,25,FALSE)," ")</f>
        <v/>
      </c>
    </row>
    <row r="536" spans="1:9" ht="30" x14ac:dyDescent="0.25">
      <c r="A536" s="38" t="str">
        <f t="shared" si="15"/>
        <v>L9-Proporción de M. tuberculosis detectado resistente a H</v>
      </c>
      <c r="B536" s="55" t="str">
        <f t="shared" si="16"/>
        <v>Proporción de M. tuberculosis detectado resistente a H</v>
      </c>
      <c r="C536" s="194" t="str">
        <f>IFERROR(VLOOKUP(A536,'RNL - Lab 9'!$B$21:$Z$91,19,FALSE)," ")</f>
        <v/>
      </c>
      <c r="D536" s="187" t="str">
        <f>IFERROR(VLOOKUP(A536,'RNL - Lab 9'!$B$21:$Z$91,20,FALSE)," ")</f>
        <v/>
      </c>
      <c r="E536" s="187" t="str">
        <f>IFERROR(VLOOKUP(A536,'RNL - Lab 9'!$B$21:$Z$91,21,FALSE)," ")</f>
        <v/>
      </c>
      <c r="F536" s="187" t="str">
        <f>IFERROR(VLOOKUP(A536,'RNL - Lab 9'!$B$21:$Z$91,22,FALSE)," ")</f>
        <v/>
      </c>
      <c r="G536" s="187" t="str">
        <f>IFERROR(VLOOKUP(A536,'RNL - Lab 9'!$B$21:$Z$91,23,FALSE)," ")</f>
        <v/>
      </c>
      <c r="H536" s="187" t="str">
        <f>IFERROR(VLOOKUP(A536,'RNL - Lab 9'!$B$21:$Z$91,24,FALSE)," ")</f>
        <v/>
      </c>
      <c r="I536" s="187" t="str">
        <f>IFERROR(VLOOKUP(A536,'RNL - Lab 9'!$B$21:$Z$91,25,FALSE)," ")</f>
        <v/>
      </c>
    </row>
    <row r="537" spans="1:9" ht="45" x14ac:dyDescent="0.25">
      <c r="A537" s="38" t="str">
        <f t="shared" si="15"/>
        <v xml:space="preserve">L9-Proporción de M. tuberculosis detectado resistente a HyR
</v>
      </c>
      <c r="B537" s="55" t="str">
        <f t="shared" si="16"/>
        <v xml:space="preserve">Proporción de M. tuberculosis detectado resistente a HyR
</v>
      </c>
      <c r="C537" s="194" t="str">
        <f>IFERROR(VLOOKUP(A537,'RNL - Lab 9'!$B$21:$Z$91,19,FALSE)," ")</f>
        <v/>
      </c>
      <c r="D537" s="187" t="str">
        <f>IFERROR(VLOOKUP(A537,'RNL - Lab 9'!$B$21:$Z$91,20,FALSE)," ")</f>
        <v/>
      </c>
      <c r="E537" s="187" t="str">
        <f>IFERROR(VLOOKUP(A537,'RNL - Lab 9'!$B$21:$Z$91,21,FALSE)," ")</f>
        <v/>
      </c>
      <c r="F537" s="187" t="str">
        <f>IFERROR(VLOOKUP(A537,'RNL - Lab 9'!$B$21:$Z$91,22,FALSE)," ")</f>
        <v/>
      </c>
      <c r="G537" s="187" t="str">
        <f>IFERROR(VLOOKUP(A537,'RNL - Lab 9'!$B$21:$Z$91,23,FALSE)," ")</f>
        <v/>
      </c>
      <c r="H537" s="187" t="str">
        <f>IFERROR(VLOOKUP(A537,'RNL - Lab 9'!$B$21:$Z$91,24,FALSE)," ")</f>
        <v/>
      </c>
      <c r="I537" s="187" t="str">
        <f>IFERROR(VLOOKUP(A537,'RNL - Lab 9'!$B$21:$Z$91,25,FALSE)," ")</f>
        <v/>
      </c>
    </row>
    <row r="538" spans="1:9" ht="45" x14ac:dyDescent="0.25">
      <c r="A538" s="38" t="str">
        <f t="shared" si="15"/>
        <v xml:space="preserve">L9-Proporción de M. tuberculosis detectado con resistencia a fármacos indeterminada
</v>
      </c>
      <c r="B538" s="55" t="str">
        <f t="shared" si="16"/>
        <v xml:space="preserve">Proporción de M. tuberculosis detectado con resistencia a fármacos indeterminada
</v>
      </c>
      <c r="C538" s="194" t="str">
        <f>IFERROR(VLOOKUP(A538,'RNL - Lab 9'!$B$21:$Z$91,19,FALSE)," ")</f>
        <v/>
      </c>
      <c r="D538" s="187" t="str">
        <f>IFERROR(VLOOKUP(A538,'RNL - Lab 9'!$B$21:$Z$91,20,FALSE)," ")</f>
        <v/>
      </c>
      <c r="E538" s="187" t="str">
        <f>IFERROR(VLOOKUP(A538,'RNL - Lab 9'!$B$21:$Z$91,21,FALSE)," ")</f>
        <v/>
      </c>
      <c r="F538" s="187" t="str">
        <f>IFERROR(VLOOKUP(A538,'RNL - Lab 9'!$B$21:$Z$91,22,FALSE)," ")</f>
        <v/>
      </c>
      <c r="G538" s="187" t="str">
        <f>IFERROR(VLOOKUP(A538,'RNL - Lab 9'!$B$21:$Z$91,23,FALSE)," ")</f>
        <v/>
      </c>
      <c r="H538" s="187" t="str">
        <f>IFERROR(VLOOKUP(A538,'RNL - Lab 9'!$B$21:$Z$91,24,FALSE)," ")</f>
        <v/>
      </c>
      <c r="I538" s="187" t="str">
        <f>IFERROR(VLOOKUP(A538,'RNL - Lab 9'!$B$21:$Z$91,25,FALSE)," ")</f>
        <v/>
      </c>
    </row>
    <row r="539" spans="1:9" ht="30" x14ac:dyDescent="0.25">
      <c r="A539" s="38" t="str">
        <f t="shared" si="15"/>
        <v xml:space="preserve">L9-Proporción de M. tuberculosis no detectado 
</v>
      </c>
      <c r="B539" s="55" t="str">
        <f t="shared" si="16"/>
        <v xml:space="preserve">Proporción de M. tuberculosis no detectado 
</v>
      </c>
      <c r="C539" s="194" t="str">
        <f>IFERROR(VLOOKUP(A539,'RNL - Lab 9'!$B$21:$Z$91,19,FALSE)," ")</f>
        <v/>
      </c>
      <c r="D539" s="187" t="str">
        <f>IFERROR(VLOOKUP(A539,'RNL - Lab 9'!$B$21:$Z$91,20,FALSE)," ")</f>
        <v/>
      </c>
      <c r="E539" s="187" t="str">
        <f>IFERROR(VLOOKUP(A539,'RNL - Lab 9'!$B$21:$Z$91,21,FALSE)," ")</f>
        <v/>
      </c>
      <c r="F539" s="187" t="str">
        <f>IFERROR(VLOOKUP(A539,'RNL - Lab 9'!$B$21:$Z$91,22,FALSE)," ")</f>
        <v/>
      </c>
      <c r="G539" s="187" t="str">
        <f>IFERROR(VLOOKUP(A539,'RNL - Lab 9'!$B$21:$Z$91,23,FALSE)," ")</f>
        <v/>
      </c>
      <c r="H539" s="187" t="str">
        <f>IFERROR(VLOOKUP(A539,'RNL - Lab 9'!$B$21:$Z$91,24,FALSE)," ")</f>
        <v/>
      </c>
      <c r="I539" s="187" t="str">
        <f>IFERROR(VLOOKUP(A539,'RNL - Lab 9'!$B$21:$Z$91,25,FALSE)," ")</f>
        <v/>
      </c>
    </row>
    <row r="540" spans="1:9" ht="30" x14ac:dyDescent="0.25">
      <c r="A540" s="38" t="str">
        <f t="shared" si="15"/>
        <v xml:space="preserve">L9-Proporción de errores
</v>
      </c>
      <c r="B540" s="55" t="str">
        <f t="shared" si="16"/>
        <v xml:space="preserve">Proporción de errores
</v>
      </c>
      <c r="C540" s="194" t="str">
        <f>IFERROR(VLOOKUP(A540,'RNL - Lab 9'!$B$21:$Z$91,19,FALSE)," ")</f>
        <v/>
      </c>
      <c r="D540" s="187" t="str">
        <f>IFERROR(VLOOKUP(A540,'RNL - Lab 9'!$B$21:$Z$91,20,FALSE)," ")</f>
        <v/>
      </c>
      <c r="E540" s="187" t="str">
        <f>IFERROR(VLOOKUP(A540,'RNL - Lab 9'!$B$21:$Z$91,21,FALSE)," ")</f>
        <v/>
      </c>
      <c r="F540" s="187" t="str">
        <f>IFERROR(VLOOKUP(A540,'RNL - Lab 9'!$B$21:$Z$91,22,FALSE)," ")</f>
        <v/>
      </c>
      <c r="G540" s="187" t="str">
        <f>IFERROR(VLOOKUP(A540,'RNL - Lab 9'!$B$21:$Z$91,23,FALSE)," ")</f>
        <v/>
      </c>
      <c r="H540" s="187" t="str">
        <f>IFERROR(VLOOKUP(A540,'RNL - Lab 9'!$B$21:$Z$91,24,FALSE)," ")</f>
        <v/>
      </c>
      <c r="I540" s="187" t="str">
        <f>IFERROR(VLOOKUP(A540,'RNL - Lab 9'!$B$21:$Z$91,25,FALSE)," ")</f>
        <v/>
      </c>
    </row>
    <row r="541" spans="1:9" ht="30" x14ac:dyDescent="0.25">
      <c r="A541" s="38" t="str">
        <f t="shared" si="15"/>
        <v xml:space="preserve">L9-Proporción de resultados inválidos
</v>
      </c>
      <c r="B541" s="55" t="str">
        <f t="shared" si="16"/>
        <v xml:space="preserve">Proporción de resultados inválidos
</v>
      </c>
      <c r="C541" s="194" t="str">
        <f>IFERROR(VLOOKUP(A541,'RNL - Lab 9'!$B$21:$Z$91,19,FALSE)," ")</f>
        <v/>
      </c>
      <c r="D541" s="187" t="str">
        <f>IFERROR(VLOOKUP(A541,'RNL - Lab 9'!$B$21:$Z$91,20,FALSE)," ")</f>
        <v/>
      </c>
      <c r="E541" s="187" t="str">
        <f>IFERROR(VLOOKUP(A541,'RNL - Lab 9'!$B$21:$Z$91,21,FALSE)," ")</f>
        <v/>
      </c>
      <c r="F541" s="187" t="str">
        <f>IFERROR(VLOOKUP(A541,'RNL - Lab 9'!$B$21:$Z$91,22,FALSE)," ")</f>
        <v/>
      </c>
      <c r="G541" s="187" t="str">
        <f>IFERROR(VLOOKUP(A541,'RNL - Lab 9'!$B$21:$Z$91,23,FALSE)," ")</f>
        <v/>
      </c>
      <c r="H541" s="187" t="str">
        <f>IFERROR(VLOOKUP(A541,'RNL - Lab 9'!$B$21:$Z$91,24,FALSE)," ")</f>
        <v/>
      </c>
      <c r="I541" s="187" t="str">
        <f>IFERROR(VLOOKUP(A541,'RNL - Lab 9'!$B$21:$Z$91,25,FALSE)," ")</f>
        <v/>
      </c>
    </row>
    <row r="542" spans="1:9" ht="60" x14ac:dyDescent="0.25">
      <c r="A542" s="38" t="str">
        <f t="shared" si="15"/>
        <v xml:space="preserve">L9-Proporción de casos con M. tuberculosis detectado resistente a R, H, RyH con PSF de segunda línea
</v>
      </c>
      <c r="B542" s="55" t="str">
        <f t="shared" si="16"/>
        <v xml:space="preserve">Proporción de casos con M. tuberculosis detectado resistente a R, H, RyH con PSF de segunda línea
</v>
      </c>
      <c r="C542" s="194" t="str">
        <f>IFERROR(VLOOKUP(A542,'RNL - Lab 9'!$B$21:$Z$91,19,FALSE)," ")</f>
        <v/>
      </c>
      <c r="D542" s="187" t="str">
        <f>IFERROR(VLOOKUP(A542,'RNL - Lab 9'!$B$21:$Z$91,20,FALSE)," ")</f>
        <v/>
      </c>
      <c r="E542" s="187" t="str">
        <f>IFERROR(VLOOKUP(A542,'RNL - Lab 9'!$B$21:$Z$91,21,FALSE)," ")</f>
        <v/>
      </c>
      <c r="F542" s="187" t="str">
        <f>IFERROR(VLOOKUP(A542,'RNL - Lab 9'!$B$21:$Z$91,22,FALSE)," ")</f>
        <v/>
      </c>
      <c r="G542" s="187" t="str">
        <f>IFERROR(VLOOKUP(A542,'RNL - Lab 9'!$B$21:$Z$91,23,FALSE)," ")</f>
        <v/>
      </c>
      <c r="H542" s="187" t="str">
        <f>IFERROR(VLOOKUP(A542,'RNL - Lab 9'!$B$21:$Z$91,24,FALSE)," ")</f>
        <v/>
      </c>
      <c r="I542" s="187" t="str">
        <f>IFERROR(VLOOKUP(A542,'RNL - Lab 9'!$B$21:$Z$91,25,FALSE)," ")</f>
        <v/>
      </c>
    </row>
    <row r="543" spans="1:9" ht="60" x14ac:dyDescent="0.25">
      <c r="A543" s="38" t="str">
        <f t="shared" si="15"/>
        <v xml:space="preserve">L9-Proporción de casos nuevos con M. tuberculosis detectado resistente a R, H, RyH con PSF de segunda línea
</v>
      </c>
      <c r="B543" s="55" t="str">
        <f t="shared" si="16"/>
        <v xml:space="preserve">Proporción de casos nuevos con M. tuberculosis detectado resistente a R, H, RyH con PSF de segunda línea
</v>
      </c>
      <c r="C543" s="194" t="str">
        <f>IFERROR(VLOOKUP(A543,'RNL - Lab 9'!$B$21:$Z$91,19,FALSE)," ")</f>
        <v/>
      </c>
      <c r="D543" s="187" t="str">
        <f>IFERROR(VLOOKUP(A543,'RNL - Lab 9'!$B$21:$Z$91,20,FALSE)," ")</f>
        <v/>
      </c>
      <c r="E543" s="187" t="str">
        <f>IFERROR(VLOOKUP(A543,'RNL - Lab 9'!$B$21:$Z$91,21,FALSE)," ")</f>
        <v/>
      </c>
      <c r="F543" s="187" t="str">
        <f>IFERROR(VLOOKUP(A543,'RNL - Lab 9'!$B$21:$Z$91,22,FALSE)," ")</f>
        <v/>
      </c>
      <c r="G543" s="187" t="str">
        <f>IFERROR(VLOOKUP(A543,'RNL - Lab 9'!$B$21:$Z$91,23,FALSE)," ")</f>
        <v/>
      </c>
      <c r="H543" s="187" t="str">
        <f>IFERROR(VLOOKUP(A543,'RNL - Lab 9'!$B$21:$Z$91,24,FALSE)," ")</f>
        <v/>
      </c>
      <c r="I543" s="187" t="str">
        <f>IFERROR(VLOOKUP(A543,'RNL - Lab 9'!$B$21:$Z$91,25,FALSE)," ")</f>
        <v/>
      </c>
    </row>
    <row r="544" spans="1:9" ht="60" x14ac:dyDescent="0.25">
      <c r="A544" s="38" t="str">
        <f t="shared" si="15"/>
        <v xml:space="preserve">L9-Proporción de casos antes tratados con M. tuberculosis detectado resistente a R, H, RyH con PSF de segunda línea
</v>
      </c>
      <c r="B544" s="55" t="str">
        <f t="shared" si="16"/>
        <v xml:space="preserve">Proporción de casos antes tratados con M. tuberculosis detectado resistente a R, H, RyH con PSF de segunda línea
</v>
      </c>
      <c r="C544" s="194" t="str">
        <f>IFERROR(VLOOKUP(A544,'RNL - Lab 9'!$B$21:$Z$91,19,FALSE)," ")</f>
        <v/>
      </c>
      <c r="D544" s="187" t="str">
        <f>IFERROR(VLOOKUP(A544,'RNL - Lab 9'!$B$21:$Z$91,20,FALSE)," ")</f>
        <v/>
      </c>
      <c r="E544" s="187" t="str">
        <f>IFERROR(VLOOKUP(A544,'RNL - Lab 9'!$B$21:$Z$91,21,FALSE)," ")</f>
        <v/>
      </c>
      <c r="F544" s="187" t="str">
        <f>IFERROR(VLOOKUP(A544,'RNL - Lab 9'!$B$21:$Z$91,22,FALSE)," ")</f>
        <v/>
      </c>
      <c r="G544" s="187" t="str">
        <f>IFERROR(VLOOKUP(A544,'RNL - Lab 9'!$B$21:$Z$91,23,FALSE)," ")</f>
        <v/>
      </c>
      <c r="H544" s="187" t="str">
        <f>IFERROR(VLOOKUP(A544,'RNL - Lab 9'!$B$21:$Z$91,24,FALSE)," ")</f>
        <v/>
      </c>
      <c r="I544" s="187" t="str">
        <f>IFERROR(VLOOKUP(A544,'RNL - Lab 9'!$B$21:$Z$91,25,FALSE)," ")</f>
        <v/>
      </c>
    </row>
    <row r="545" spans="1:9" ht="30" x14ac:dyDescent="0.25">
      <c r="A545" s="38" t="str">
        <f t="shared" si="15"/>
        <v>L9-Proporción de M. tuberculosis Sensible a fluoroquinolonas</v>
      </c>
      <c r="B545" s="55" t="str">
        <f t="shared" si="16"/>
        <v>Proporción de M. tuberculosis Sensible a fluoroquinolonas</v>
      </c>
      <c r="C545" s="194" t="str">
        <f>IFERROR(VLOOKUP(A545,'RNL - Lab 9'!$B$21:$Z$91,19,FALSE)," ")</f>
        <v/>
      </c>
      <c r="D545" s="187" t="str">
        <f>IFERROR(VLOOKUP(A545,'RNL - Lab 9'!$B$21:$Z$91,20,FALSE)," ")</f>
        <v/>
      </c>
      <c r="E545" s="187" t="str">
        <f>IFERROR(VLOOKUP(A545,'RNL - Lab 9'!$B$21:$Z$91,21,FALSE)," ")</f>
        <v/>
      </c>
      <c r="F545" s="187" t="str">
        <f>IFERROR(VLOOKUP(A545,'RNL - Lab 9'!$B$21:$Z$91,22,FALSE)," ")</f>
        <v/>
      </c>
      <c r="G545" s="187" t="str">
        <f>IFERROR(VLOOKUP(A545,'RNL - Lab 9'!$B$21:$Z$91,23,FALSE)," ")</f>
        <v/>
      </c>
      <c r="H545" s="187" t="str">
        <f>IFERROR(VLOOKUP(A545,'RNL - Lab 9'!$B$21:$Z$91,24,FALSE)," ")</f>
        <v/>
      </c>
      <c r="I545" s="187" t="str">
        <f>IFERROR(VLOOKUP(A545,'RNL - Lab 9'!$B$21:$Z$91,25,FALSE)," ")</f>
        <v/>
      </c>
    </row>
    <row r="546" spans="1:9" ht="30" x14ac:dyDescent="0.25">
      <c r="A546" s="38" t="str">
        <f t="shared" si="15"/>
        <v>L9-Proporción de M. tuberculosis Resistente a fluoroquinolonas</v>
      </c>
      <c r="B546" s="55" t="str">
        <f t="shared" si="16"/>
        <v>Proporción de M. tuberculosis Resistente a fluoroquinolonas</v>
      </c>
      <c r="C546" s="194" t="str">
        <f>IFERROR(VLOOKUP(A546,'RNL - Lab 9'!$B$21:$Z$91,19,FALSE)," ")</f>
        <v/>
      </c>
      <c r="D546" s="187" t="str">
        <f>IFERROR(VLOOKUP(A546,'RNL - Lab 9'!$B$21:$Z$91,20,FALSE)," ")</f>
        <v/>
      </c>
      <c r="E546" s="187" t="str">
        <f>IFERROR(VLOOKUP(A546,'RNL - Lab 9'!$B$21:$Z$91,21,FALSE)," ")</f>
        <v/>
      </c>
      <c r="F546" s="187" t="str">
        <f>IFERROR(VLOOKUP(A546,'RNL - Lab 9'!$B$21:$Z$91,22,FALSE)," ")</f>
        <v/>
      </c>
      <c r="G546" s="187" t="str">
        <f>IFERROR(VLOOKUP(A546,'RNL - Lab 9'!$B$21:$Z$91,23,FALSE)," ")</f>
        <v/>
      </c>
      <c r="H546" s="187" t="str">
        <f>IFERROR(VLOOKUP(A546,'RNL - Lab 9'!$B$21:$Z$91,24,FALSE)," ")</f>
        <v/>
      </c>
      <c r="I546" s="187" t="str">
        <f>IFERROR(VLOOKUP(A546,'RNL - Lab 9'!$B$21:$Z$91,25,FALSE)," ")</f>
        <v/>
      </c>
    </row>
    <row r="547" spans="1:9" ht="30" x14ac:dyDescent="0.25">
      <c r="A547" s="38" t="str">
        <f t="shared" si="15"/>
        <v>L9-Proporción de M. tuberculosis Sensible a otras drogas de segunda línea (drogas orales)</v>
      </c>
      <c r="B547" s="55" t="str">
        <f t="shared" si="16"/>
        <v>Proporción de M. tuberculosis Sensible a otras drogas de segunda línea (drogas orales)</v>
      </c>
      <c r="C547" s="194" t="str">
        <f>IFERROR(VLOOKUP(A547,'RNL - Lab 9'!$B$21:$Z$91,19,FALSE)," ")</f>
        <v/>
      </c>
      <c r="D547" s="187" t="str">
        <f>IFERROR(VLOOKUP(A547,'RNL - Lab 9'!$B$21:$Z$91,20,FALSE)," ")</f>
        <v/>
      </c>
      <c r="E547" s="187" t="str">
        <f>IFERROR(VLOOKUP(A547,'RNL - Lab 9'!$B$21:$Z$91,21,FALSE)," ")</f>
        <v/>
      </c>
      <c r="F547" s="187" t="str">
        <f>IFERROR(VLOOKUP(A547,'RNL - Lab 9'!$B$21:$Z$91,22,FALSE)," ")</f>
        <v/>
      </c>
      <c r="G547" s="187" t="str">
        <f>IFERROR(VLOOKUP(A547,'RNL - Lab 9'!$B$21:$Z$91,23,FALSE)," ")</f>
        <v/>
      </c>
      <c r="H547" s="187" t="str">
        <f>IFERROR(VLOOKUP(A547,'RNL - Lab 9'!$B$21:$Z$91,24,FALSE)," ")</f>
        <v/>
      </c>
      <c r="I547" s="187" t="str">
        <f>IFERROR(VLOOKUP(A547,'RNL - Lab 9'!$B$21:$Z$91,25,FALSE)," ")</f>
        <v/>
      </c>
    </row>
    <row r="548" spans="1:9" ht="30" x14ac:dyDescent="0.25">
      <c r="A548" s="38" t="str">
        <f t="shared" si="15"/>
        <v>L9-Proporción de M. tuberculosis Resistente a otras drogas de segunda línea (drogas orales)</v>
      </c>
      <c r="B548" s="55" t="str">
        <f t="shared" si="16"/>
        <v>Proporción de M. tuberculosis Resistente a otras drogas de segunda línea (drogas orales)</v>
      </c>
      <c r="C548" s="194" t="str">
        <f>IFERROR(VLOOKUP(A548,'RNL - Lab 9'!$B$21:$Z$91,19,FALSE)," ")</f>
        <v/>
      </c>
      <c r="D548" s="187" t="str">
        <f>IFERROR(VLOOKUP(A548,'RNL - Lab 9'!$B$21:$Z$91,20,FALSE)," ")</f>
        <v/>
      </c>
      <c r="E548" s="187" t="str">
        <f>IFERROR(VLOOKUP(A548,'RNL - Lab 9'!$B$21:$Z$91,21,FALSE)," ")</f>
        <v/>
      </c>
      <c r="F548" s="187" t="str">
        <f>IFERROR(VLOOKUP(A548,'RNL - Lab 9'!$B$21:$Z$91,22,FALSE)," ")</f>
        <v/>
      </c>
      <c r="G548" s="187" t="str">
        <f>IFERROR(VLOOKUP(A548,'RNL - Lab 9'!$B$21:$Z$91,23,FALSE)," ")</f>
        <v/>
      </c>
      <c r="H548" s="187" t="str">
        <f>IFERROR(VLOOKUP(A548,'RNL - Lab 9'!$B$21:$Z$91,24,FALSE)," ")</f>
        <v/>
      </c>
      <c r="I548" s="187" t="str">
        <f>IFERROR(VLOOKUP(A548,'RNL - Lab 9'!$B$21:$Z$91,25,FALSE)," ")</f>
        <v/>
      </c>
    </row>
    <row r="549" spans="1:9" ht="30" x14ac:dyDescent="0.25">
      <c r="A549" s="38" t="str">
        <f t="shared" si="15"/>
        <v>L9-Tiempo de respuesta del laboratorio en las pruebas moleculares</v>
      </c>
      <c r="B549" s="55" t="str">
        <f t="shared" si="16"/>
        <v>Tiempo de respuesta del laboratorio en las pruebas moleculares</v>
      </c>
      <c r="C549" s="194" t="str">
        <f>IFERROR(VLOOKUP(A549,'RNL - Lab 9'!$B$21:$Z$91,19,FALSE)," ")</f>
        <v/>
      </c>
      <c r="D549" s="187" t="str">
        <f>IFERROR(VLOOKUP(A549,'RNL - Lab 9'!$B$21:$Z$91,20,FALSE)," ")</f>
        <v/>
      </c>
      <c r="E549" s="187" t="str">
        <f>IFERROR(VLOOKUP(A549,'RNL - Lab 9'!$B$21:$Z$91,21,FALSE)," ")</f>
        <v/>
      </c>
      <c r="F549" s="187" t="str">
        <f>IFERROR(VLOOKUP(A549,'RNL - Lab 9'!$B$21:$Z$91,22,FALSE)," ")</f>
        <v/>
      </c>
      <c r="G549" s="187" t="str">
        <f>IFERROR(VLOOKUP(A549,'RNL - Lab 9'!$B$21:$Z$91,23,FALSE)," ")</f>
        <v/>
      </c>
      <c r="H549" s="187" t="str">
        <f>IFERROR(VLOOKUP(A549,'RNL - Lab 9'!$B$21:$Z$91,24,FALSE)," ")</f>
        <v/>
      </c>
      <c r="I549" s="187" t="str">
        <f>IFERROR(VLOOKUP(A549,'RNL - Lab 9'!$B$21:$Z$91,25,FALSE)," ")</f>
        <v/>
      </c>
    </row>
    <row r="550" spans="1:9" x14ac:dyDescent="0.25">
      <c r="A550" s="38" t="str">
        <f t="shared" si="15"/>
        <v>L9-</v>
      </c>
      <c r="B550" s="55" t="str">
        <f t="shared" si="16"/>
        <v/>
      </c>
      <c r="C550" s="194" t="str">
        <f>IFERROR(VLOOKUP(A550,'RNL - Lab 9'!$B$21:$Z$91,19,FALSE)," ")</f>
        <v/>
      </c>
      <c r="D550" s="187" t="str">
        <f>IFERROR(VLOOKUP(A550,'RNL - Lab 9'!$B$21:$Z$91,20,FALSE)," ")</f>
        <v/>
      </c>
      <c r="E550" s="187" t="str">
        <f>IFERROR(VLOOKUP(A550,'RNL - Lab 9'!$B$21:$Z$91,21,FALSE)," ")</f>
        <v/>
      </c>
      <c r="F550" s="187" t="str">
        <f>IFERROR(VLOOKUP(A550,'RNL - Lab 9'!$B$21:$Z$91,22,FALSE)," ")</f>
        <v/>
      </c>
      <c r="G550" s="187" t="str">
        <f>IFERROR(VLOOKUP(A550,'RNL - Lab 9'!$B$21:$Z$91,23,FALSE)," ")</f>
        <v/>
      </c>
      <c r="H550" s="187" t="str">
        <f>IFERROR(VLOOKUP(A550,'RNL - Lab 9'!$B$21:$Z$91,24,FALSE)," ")</f>
        <v/>
      </c>
      <c r="I550" s="187" t="str">
        <f>IFERROR(VLOOKUP(A550,'RNL - Lab 9'!$B$21:$Z$91,25,FALSE)," ")</f>
        <v/>
      </c>
    </row>
    <row r="551" spans="1:9" x14ac:dyDescent="0.25">
      <c r="A551" s="38" t="str">
        <f t="shared" si="15"/>
        <v>L9-</v>
      </c>
      <c r="B551" s="55" t="str">
        <f t="shared" si="16"/>
        <v/>
      </c>
      <c r="C551" s="194" t="str">
        <f>IFERROR(VLOOKUP(A551,'RNL - Lab 9'!$B$21:$Z$91,19,FALSE)," ")</f>
        <v/>
      </c>
      <c r="D551" s="187" t="str">
        <f>IFERROR(VLOOKUP(A551,'RNL - Lab 9'!$B$21:$Z$91,20,FALSE)," ")</f>
        <v/>
      </c>
      <c r="E551" s="187" t="str">
        <f>IFERROR(VLOOKUP(A551,'RNL - Lab 9'!$B$21:$Z$91,21,FALSE)," ")</f>
        <v/>
      </c>
      <c r="F551" s="187" t="str">
        <f>IFERROR(VLOOKUP(A551,'RNL - Lab 9'!$B$21:$Z$91,22,FALSE)," ")</f>
        <v/>
      </c>
      <c r="G551" s="187" t="str">
        <f>IFERROR(VLOOKUP(A551,'RNL - Lab 9'!$B$21:$Z$91,23,FALSE)," ")</f>
        <v/>
      </c>
      <c r="H551" s="187" t="str">
        <f>IFERROR(VLOOKUP(A551,'RNL - Lab 9'!$B$21:$Z$91,24,FALSE)," ")</f>
        <v/>
      </c>
      <c r="I551" s="187" t="str">
        <f>IFERROR(VLOOKUP(A551,'RNL - Lab 9'!$B$21:$Z$91,25,FALSE)," ")</f>
        <v/>
      </c>
    </row>
    <row r="552" spans="1:9" x14ac:dyDescent="0.25">
      <c r="A552" s="38" t="str">
        <f t="shared" si="15"/>
        <v>L9-</v>
      </c>
      <c r="B552" s="55" t="str">
        <f t="shared" si="16"/>
        <v/>
      </c>
      <c r="C552" s="194" t="str">
        <f>IFERROR(VLOOKUP(A552,'RNL - Lab 9'!$B$21:$Z$91,19,FALSE)," ")</f>
        <v/>
      </c>
      <c r="D552" s="187" t="str">
        <f>IFERROR(VLOOKUP(A552,'RNL - Lab 9'!$B$21:$Z$91,20,FALSE)," ")</f>
        <v/>
      </c>
      <c r="E552" s="187" t="str">
        <f>IFERROR(VLOOKUP(A552,'RNL - Lab 9'!$B$21:$Z$91,21,FALSE)," ")</f>
        <v/>
      </c>
      <c r="F552" s="187" t="str">
        <f>IFERROR(VLOOKUP(A552,'RNL - Lab 9'!$B$21:$Z$91,22,FALSE)," ")</f>
        <v/>
      </c>
      <c r="G552" s="187" t="str">
        <f>IFERROR(VLOOKUP(A552,'RNL - Lab 9'!$B$21:$Z$91,23,FALSE)," ")</f>
        <v/>
      </c>
      <c r="H552" s="187" t="str">
        <f>IFERROR(VLOOKUP(A552,'RNL - Lab 9'!$B$21:$Z$91,24,FALSE)," ")</f>
        <v/>
      </c>
      <c r="I552" s="187" t="str">
        <f>IFERROR(VLOOKUP(A552,'RNL - Lab 9'!$B$21:$Z$91,25,FALSE)," ")</f>
        <v/>
      </c>
    </row>
    <row r="553" spans="1:9" x14ac:dyDescent="0.25">
      <c r="A553" s="38" t="str">
        <f t="shared" si="15"/>
        <v>L9-</v>
      </c>
      <c r="B553" s="55" t="str">
        <f t="shared" si="16"/>
        <v/>
      </c>
      <c r="C553" s="194" t="str">
        <f>IFERROR(VLOOKUP(A553,'RNL - Lab 9'!$B$21:$Z$91,19,FALSE)," ")</f>
        <v/>
      </c>
      <c r="D553" s="187" t="str">
        <f>IFERROR(VLOOKUP(A553,'RNL - Lab 9'!$B$21:$Z$91,20,FALSE)," ")</f>
        <v/>
      </c>
      <c r="E553" s="187" t="str">
        <f>IFERROR(VLOOKUP(A553,'RNL - Lab 9'!$B$21:$Z$91,21,FALSE)," ")</f>
        <v/>
      </c>
      <c r="F553" s="187" t="str">
        <f>IFERROR(VLOOKUP(A553,'RNL - Lab 9'!$B$21:$Z$91,22,FALSE)," ")</f>
        <v/>
      </c>
      <c r="G553" s="187" t="str">
        <f>IFERROR(VLOOKUP(A553,'RNL - Lab 9'!$B$21:$Z$91,23,FALSE)," ")</f>
        <v/>
      </c>
      <c r="H553" s="187" t="str">
        <f>IFERROR(VLOOKUP(A553,'RNL - Lab 9'!$B$21:$Z$91,24,FALSE)," ")</f>
        <v/>
      </c>
      <c r="I553" s="187" t="str">
        <f>IFERROR(VLOOKUP(A553,'RNL - Lab 9'!$B$21:$Z$91,25,FALSE)," ")</f>
        <v/>
      </c>
    </row>
    <row r="554" spans="1:9" x14ac:dyDescent="0.25">
      <c r="A554" s="38" t="str">
        <f t="shared" si="15"/>
        <v>L9-</v>
      </c>
      <c r="B554" s="55" t="str">
        <f t="shared" si="16"/>
        <v/>
      </c>
      <c r="C554" s="194" t="str">
        <f>IFERROR(VLOOKUP(A554,'RNL - Lab 9'!$B$21:$Z$91,19,FALSE)," ")</f>
        <v/>
      </c>
      <c r="D554" s="187" t="str">
        <f>IFERROR(VLOOKUP(A554,'RNL - Lab 9'!$B$21:$Z$91,20,FALSE)," ")</f>
        <v/>
      </c>
      <c r="E554" s="187" t="str">
        <f>IFERROR(VLOOKUP(A554,'RNL - Lab 9'!$B$21:$Z$91,21,FALSE)," ")</f>
        <v/>
      </c>
      <c r="F554" s="187" t="str">
        <f>IFERROR(VLOOKUP(A554,'RNL - Lab 9'!$B$21:$Z$91,22,FALSE)," ")</f>
        <v/>
      </c>
      <c r="G554" s="187" t="str">
        <f>IFERROR(VLOOKUP(A554,'RNL - Lab 9'!$B$21:$Z$91,23,FALSE)," ")</f>
        <v/>
      </c>
      <c r="H554" s="187" t="str">
        <f>IFERROR(VLOOKUP(A554,'RNL - Lab 9'!$B$21:$Z$91,24,FALSE)," ")</f>
        <v/>
      </c>
      <c r="I554" s="187" t="str">
        <f>IFERROR(VLOOKUP(A554,'RNL - Lab 9'!$B$21:$Z$91,25,FALSE)," ")</f>
        <v/>
      </c>
    </row>
    <row r="555" spans="1:9" x14ac:dyDescent="0.25">
      <c r="A555" s="38" t="str">
        <f t="shared" si="15"/>
        <v>L9-CULTIVO</v>
      </c>
      <c r="B555" s="55" t="str">
        <f t="shared" si="16"/>
        <v>CULTIVO</v>
      </c>
      <c r="C555" s="194" t="str">
        <f>IFERROR(VLOOKUP(A555,'RNL - Lab 9'!$B$21:$Z$91,19,FALSE)," ")</f>
        <v/>
      </c>
      <c r="D555" s="187" t="str">
        <f>IFERROR(VLOOKUP(A555,'RNL - Lab 9'!$B$21:$Z$91,20,FALSE)," ")</f>
        <v/>
      </c>
      <c r="E555" s="187" t="str">
        <f>IFERROR(VLOOKUP(A555,'RNL - Lab 9'!$B$21:$Z$91,21,FALSE)," ")</f>
        <v/>
      </c>
      <c r="F555" s="187" t="str">
        <f>IFERROR(VLOOKUP(A555,'RNL - Lab 9'!$B$21:$Z$91,22,FALSE)," ")</f>
        <v/>
      </c>
      <c r="G555" s="187" t="str">
        <f>IFERROR(VLOOKUP(A555,'RNL - Lab 9'!$B$21:$Z$91,23,FALSE)," ")</f>
        <v/>
      </c>
      <c r="H555" s="187" t="str">
        <f>IFERROR(VLOOKUP(A555,'RNL - Lab 9'!$B$21:$Z$91,24,FALSE)," ")</f>
        <v/>
      </c>
      <c r="I555" s="187" t="str">
        <f>IFERROR(VLOOKUP(A555,'RNL - Lab 9'!$B$21:$Z$91,25,FALSE)," ")</f>
        <v/>
      </c>
    </row>
    <row r="556" spans="1:9" ht="30" x14ac:dyDescent="0.25">
      <c r="A556" s="38" t="str">
        <f t="shared" si="15"/>
        <v>L9-Porcentaje de muestras baciloscopia positiva y cultivo negativo</v>
      </c>
      <c r="B556" s="55" t="str">
        <f t="shared" si="16"/>
        <v>Porcentaje de muestras baciloscopia positiva y cultivo negativo</v>
      </c>
      <c r="C556" s="194" t="str">
        <f>IFERROR(VLOOKUP(A556,'RNL - Lab 9'!$B$21:$Z$91,19,FALSE)," ")</f>
        <v/>
      </c>
      <c r="D556" s="187" t="str">
        <f>IFERROR(VLOOKUP(A556,'RNL - Lab 9'!$B$21:$Z$91,20,FALSE)," ")</f>
        <v/>
      </c>
      <c r="E556" s="187" t="str">
        <f>IFERROR(VLOOKUP(A556,'RNL - Lab 9'!$B$21:$Z$91,21,FALSE)," ")</f>
        <v/>
      </c>
      <c r="F556" s="187" t="str">
        <f>IFERROR(VLOOKUP(A556,'RNL - Lab 9'!$B$21:$Z$91,22,FALSE)," ")</f>
        <v/>
      </c>
      <c r="G556" s="187" t="str">
        <f>IFERROR(VLOOKUP(A556,'RNL - Lab 9'!$B$21:$Z$91,23,FALSE)," ")</f>
        <v/>
      </c>
      <c r="H556" s="187" t="str">
        <f>IFERROR(VLOOKUP(A556,'RNL - Lab 9'!$B$21:$Z$91,24,FALSE)," ")</f>
        <v/>
      </c>
      <c r="I556" s="187" t="str">
        <f>IFERROR(VLOOKUP(A556,'RNL - Lab 9'!$B$21:$Z$91,25,FALSE)," ")</f>
        <v/>
      </c>
    </row>
    <row r="557" spans="1:9" ht="45" x14ac:dyDescent="0.25">
      <c r="A557" s="38" t="str">
        <f t="shared" si="15"/>
        <v>L9-Porcentaje de cultivos contaminados (se calcula sobre los cultivos realizados a las muestras respiratorias)</v>
      </c>
      <c r="B557" s="55" t="str">
        <f t="shared" si="16"/>
        <v>Porcentaje de cultivos contaminados (se calcula sobre los cultivos realizados a las muestras respiratorias)</v>
      </c>
      <c r="C557" s="194" t="str">
        <f>IFERROR(VLOOKUP(A557,'RNL - Lab 9'!$B$21:$Z$91,19,FALSE)," ")</f>
        <v/>
      </c>
      <c r="D557" s="187" t="str">
        <f>IFERROR(VLOOKUP(A557,'RNL - Lab 9'!$B$21:$Z$91,20,FALSE)," ")</f>
        <v/>
      </c>
      <c r="E557" s="187" t="str">
        <f>IFERROR(VLOOKUP(A557,'RNL - Lab 9'!$B$21:$Z$91,21,FALSE)," ")</f>
        <v/>
      </c>
      <c r="F557" s="187" t="str">
        <f>IFERROR(VLOOKUP(A557,'RNL - Lab 9'!$B$21:$Z$91,22,FALSE)," ")</f>
        <v/>
      </c>
      <c r="G557" s="187" t="str">
        <f>IFERROR(VLOOKUP(A557,'RNL - Lab 9'!$B$21:$Z$91,23,FALSE)," ")</f>
        <v/>
      </c>
      <c r="H557" s="187" t="str">
        <f>IFERROR(VLOOKUP(A557,'RNL - Lab 9'!$B$21:$Z$91,24,FALSE)," ")</f>
        <v/>
      </c>
      <c r="I557" s="187" t="str">
        <f>IFERROR(VLOOKUP(A557,'RNL - Lab 9'!$B$21:$Z$91,25,FALSE)," ")</f>
        <v/>
      </c>
    </row>
    <row r="558" spans="1:9" ht="45" x14ac:dyDescent="0.25">
      <c r="A558" s="38" t="str">
        <f t="shared" si="15"/>
        <v xml:space="preserve">L9-Aporte del cultivo al diagnóstico de casos de tuberculosis pulmonar (en relación a la baciloscopia) </v>
      </c>
      <c r="B558" s="55" t="str">
        <f t="shared" si="16"/>
        <v xml:space="preserve">Aporte del cultivo al diagnóstico de casos de tuberculosis pulmonar (en relación a la baciloscopia) </v>
      </c>
      <c r="C558" s="194" t="str">
        <f>IFERROR(VLOOKUP(A558,'RNL - Lab 9'!$B$21:$Z$91,19,FALSE)," ")</f>
        <v/>
      </c>
      <c r="D558" s="187" t="str">
        <f>IFERROR(VLOOKUP(A558,'RNL - Lab 9'!$B$21:$Z$91,20,FALSE)," ")</f>
        <v/>
      </c>
      <c r="E558" s="187" t="str">
        <f>IFERROR(VLOOKUP(A558,'RNL - Lab 9'!$B$21:$Z$91,21,FALSE)," ")</f>
        <v/>
      </c>
      <c r="F558" s="187" t="str">
        <f>IFERROR(VLOOKUP(A558,'RNL - Lab 9'!$B$21:$Z$91,22,FALSE)," ")</f>
        <v/>
      </c>
      <c r="G558" s="187" t="str">
        <f>IFERROR(VLOOKUP(A558,'RNL - Lab 9'!$B$21:$Z$91,23,FALSE)," ")</f>
        <v/>
      </c>
      <c r="H558" s="187" t="str">
        <f>IFERROR(VLOOKUP(A558,'RNL - Lab 9'!$B$21:$Z$91,24,FALSE)," ")</f>
        <v/>
      </c>
      <c r="I558" s="187" t="str">
        <f>IFERROR(VLOOKUP(A558,'RNL - Lab 9'!$B$21:$Z$91,25,FALSE)," ")</f>
        <v/>
      </c>
    </row>
    <row r="559" spans="1:9" ht="45" x14ac:dyDescent="0.25">
      <c r="A559" s="38" t="str">
        <f t="shared" si="15"/>
        <v>L9-Aporte del cultivo al diagnóstico de casos de tuberculosis pulmonar (en relación a pruebas moleculares)</v>
      </c>
      <c r="B559" s="55" t="str">
        <f t="shared" si="16"/>
        <v>Aporte del cultivo al diagnóstico de casos de tuberculosis pulmonar (en relación a pruebas moleculares)</v>
      </c>
      <c r="C559" s="194" t="str">
        <f>IFERROR(VLOOKUP(A559,'RNL - Lab 9'!$B$21:$Z$91,19,FALSE)," ")</f>
        <v/>
      </c>
      <c r="D559" s="187" t="str">
        <f>IFERROR(VLOOKUP(A559,'RNL - Lab 9'!$B$21:$Z$91,20,FALSE)," ")</f>
        <v/>
      </c>
      <c r="E559" s="187" t="str">
        <f>IFERROR(VLOOKUP(A559,'RNL - Lab 9'!$B$21:$Z$91,21,FALSE)," ")</f>
        <v/>
      </c>
      <c r="F559" s="187" t="str">
        <f>IFERROR(VLOOKUP(A559,'RNL - Lab 9'!$B$21:$Z$91,22,FALSE)," ")</f>
        <v/>
      </c>
      <c r="G559" s="187" t="str">
        <f>IFERROR(VLOOKUP(A559,'RNL - Lab 9'!$B$21:$Z$91,23,FALSE)," ")</f>
        <v/>
      </c>
      <c r="H559" s="187" t="str">
        <f>IFERROR(VLOOKUP(A559,'RNL - Lab 9'!$B$21:$Z$91,24,FALSE)," ")</f>
        <v/>
      </c>
      <c r="I559" s="187" t="str">
        <f>IFERROR(VLOOKUP(A559,'RNL - Lab 9'!$B$21:$Z$91,25,FALSE)," ")</f>
        <v/>
      </c>
    </row>
    <row r="560" spans="1:9" ht="30" x14ac:dyDescent="0.25">
      <c r="A560" s="38" t="str">
        <f t="shared" si="15"/>
        <v>L9-Tiempo de respuesta del laboratorio en los resultados del cultivo</v>
      </c>
      <c r="B560" s="55" t="str">
        <f t="shared" si="16"/>
        <v>Tiempo de respuesta del laboratorio en los resultados del cultivo</v>
      </c>
      <c r="C560" s="194" t="str">
        <f>IFERROR(VLOOKUP(A560,'RNL - Lab 9'!$B$21:$Z$91,19,FALSE)," ")</f>
        <v/>
      </c>
      <c r="D560" s="187" t="str">
        <f>IFERROR(VLOOKUP(A560,'RNL - Lab 9'!$B$21:$Z$91,20,FALSE)," ")</f>
        <v/>
      </c>
      <c r="E560" s="187" t="str">
        <f>IFERROR(VLOOKUP(A560,'RNL - Lab 9'!$B$21:$Z$91,21,FALSE)," ")</f>
        <v/>
      </c>
      <c r="F560" s="187" t="str">
        <f>IFERROR(VLOOKUP(A560,'RNL - Lab 9'!$B$21:$Z$91,22,FALSE)," ")</f>
        <v/>
      </c>
      <c r="G560" s="187" t="str">
        <f>IFERROR(VLOOKUP(A560,'RNL - Lab 9'!$B$21:$Z$91,23,FALSE)," ")</f>
        <v/>
      </c>
      <c r="H560" s="187" t="str">
        <f>IFERROR(VLOOKUP(A560,'RNL - Lab 9'!$B$21:$Z$91,24,FALSE)," ")</f>
        <v/>
      </c>
      <c r="I560" s="187" t="str">
        <f>IFERROR(VLOOKUP(A560,'RNL - Lab 9'!$B$21:$Z$91,25,FALSE)," ")</f>
        <v/>
      </c>
    </row>
    <row r="561" spans="1:9" ht="45" x14ac:dyDescent="0.25">
      <c r="A561" s="38" t="str">
        <f t="shared" si="15"/>
        <v>L9-Proporción de muestras de diagnóstico (nuevas y recaídas) con cultivo positivo (MTB y MNT combinados)</v>
      </c>
      <c r="B561" s="55" t="str">
        <f t="shared" si="16"/>
        <v>Proporción de muestras de diagnóstico (nuevas y recaídas) con cultivo positivo (MTB y MNT combinados)</v>
      </c>
      <c r="C561" s="194" t="str">
        <f>IFERROR(VLOOKUP(A561,'RNL - Lab 9'!$B$21:$Z$91,19,FALSE)," ")</f>
        <v/>
      </c>
      <c r="D561" s="187" t="str">
        <f>IFERROR(VLOOKUP(A561,'RNL - Lab 9'!$B$21:$Z$91,20,FALSE)," ")</f>
        <v/>
      </c>
      <c r="E561" s="187" t="str">
        <f>IFERROR(VLOOKUP(A561,'RNL - Lab 9'!$B$21:$Z$91,21,FALSE)," ")</f>
        <v/>
      </c>
      <c r="F561" s="187" t="str">
        <f>IFERROR(VLOOKUP(A561,'RNL - Lab 9'!$B$21:$Z$91,22,FALSE)," ")</f>
        <v/>
      </c>
      <c r="G561" s="187" t="str">
        <f>IFERROR(VLOOKUP(A561,'RNL - Lab 9'!$B$21:$Z$91,23,FALSE)," ")</f>
        <v/>
      </c>
      <c r="H561" s="187" t="str">
        <f>IFERROR(VLOOKUP(A561,'RNL - Lab 9'!$B$21:$Z$91,24,FALSE)," ")</f>
        <v/>
      </c>
      <c r="I561" s="187" t="str">
        <f>IFERROR(VLOOKUP(A561,'RNL - Lab 9'!$B$21:$Z$91,25,FALSE)," ")</f>
        <v/>
      </c>
    </row>
    <row r="562" spans="1:9" ht="45" x14ac:dyDescent="0.25">
      <c r="A562" s="38" t="str">
        <f t="shared" si="15"/>
        <v>L9-Proporción de muestras de diagnóstico (nuevas y recaídas) que resultaron positivas para MTB</v>
      </c>
      <c r="B562" s="55" t="str">
        <f t="shared" si="16"/>
        <v>Proporción de muestras de diagnóstico (nuevas y recaídas) que resultaron positivas para MTB</v>
      </c>
      <c r="C562" s="194" t="str">
        <f>IFERROR(VLOOKUP(A562,'RNL - Lab 9'!$B$21:$Z$91,19,FALSE)," ")</f>
        <v/>
      </c>
      <c r="D562" s="187" t="str">
        <f>IFERROR(VLOOKUP(A562,'RNL - Lab 9'!$B$21:$Z$91,20,FALSE)," ")</f>
        <v/>
      </c>
      <c r="E562" s="187" t="str">
        <f>IFERROR(VLOOKUP(A562,'RNL - Lab 9'!$B$21:$Z$91,21,FALSE)," ")</f>
        <v/>
      </c>
      <c r="F562" s="187" t="str">
        <f>IFERROR(VLOOKUP(A562,'RNL - Lab 9'!$B$21:$Z$91,22,FALSE)," ")</f>
        <v/>
      </c>
      <c r="G562" s="187" t="str">
        <f>IFERROR(VLOOKUP(A562,'RNL - Lab 9'!$B$21:$Z$91,23,FALSE)," ")</f>
        <v/>
      </c>
      <c r="H562" s="187" t="str">
        <f>IFERROR(VLOOKUP(A562,'RNL - Lab 9'!$B$21:$Z$91,24,FALSE)," ")</f>
        <v/>
      </c>
      <c r="I562" s="187" t="str">
        <f>IFERROR(VLOOKUP(A562,'RNL - Lab 9'!$B$21:$Z$91,25,FALSE)," ")</f>
        <v/>
      </c>
    </row>
    <row r="563" spans="1:9" x14ac:dyDescent="0.25">
      <c r="A563" s="38" t="str">
        <f t="shared" si="15"/>
        <v>L9-</v>
      </c>
      <c r="B563" s="55" t="str">
        <f t="shared" si="16"/>
        <v/>
      </c>
      <c r="C563" s="194" t="str">
        <f>IFERROR(VLOOKUP(A563,'RNL - Lab 9'!$B$21:$Z$91,19,FALSE)," ")</f>
        <v/>
      </c>
      <c r="D563" s="187" t="str">
        <f>IFERROR(VLOOKUP(A563,'RNL - Lab 9'!$B$21:$Z$91,20,FALSE)," ")</f>
        <v/>
      </c>
      <c r="E563" s="187" t="str">
        <f>IFERROR(VLOOKUP(A563,'RNL - Lab 9'!$B$21:$Z$91,21,FALSE)," ")</f>
        <v/>
      </c>
      <c r="F563" s="187" t="str">
        <f>IFERROR(VLOOKUP(A563,'RNL - Lab 9'!$B$21:$Z$91,22,FALSE)," ")</f>
        <v/>
      </c>
      <c r="G563" s="187" t="str">
        <f>IFERROR(VLOOKUP(A563,'RNL - Lab 9'!$B$21:$Z$91,23,FALSE)," ")</f>
        <v/>
      </c>
      <c r="H563" s="187" t="str">
        <f>IFERROR(VLOOKUP(A563,'RNL - Lab 9'!$B$21:$Z$91,24,FALSE)," ")</f>
        <v/>
      </c>
      <c r="I563" s="187" t="str">
        <f>IFERROR(VLOOKUP(A563,'RNL - Lab 9'!$B$21:$Z$91,25,FALSE)," ")</f>
        <v/>
      </c>
    </row>
    <row r="564" spans="1:9" x14ac:dyDescent="0.25">
      <c r="A564" s="38" t="str">
        <f t="shared" si="15"/>
        <v>L9-</v>
      </c>
      <c r="B564" s="55" t="str">
        <f t="shared" si="16"/>
        <v/>
      </c>
      <c r="C564" s="194" t="str">
        <f>IFERROR(VLOOKUP(A564,'RNL - Lab 9'!$B$21:$Z$91,19,FALSE)," ")</f>
        <v/>
      </c>
      <c r="D564" s="187" t="str">
        <f>IFERROR(VLOOKUP(A564,'RNL - Lab 9'!$B$21:$Z$91,20,FALSE)," ")</f>
        <v/>
      </c>
      <c r="E564" s="187" t="str">
        <f>IFERROR(VLOOKUP(A564,'RNL - Lab 9'!$B$21:$Z$91,21,FALSE)," ")</f>
        <v/>
      </c>
      <c r="F564" s="187" t="str">
        <f>IFERROR(VLOOKUP(A564,'RNL - Lab 9'!$B$21:$Z$91,22,FALSE)," ")</f>
        <v/>
      </c>
      <c r="G564" s="187" t="str">
        <f>IFERROR(VLOOKUP(A564,'RNL - Lab 9'!$B$21:$Z$91,23,FALSE)," ")</f>
        <v/>
      </c>
      <c r="H564" s="187" t="str">
        <f>IFERROR(VLOOKUP(A564,'RNL - Lab 9'!$B$21:$Z$91,24,FALSE)," ")</f>
        <v/>
      </c>
      <c r="I564" s="187" t="str">
        <f>IFERROR(VLOOKUP(A564,'RNL - Lab 9'!$B$21:$Z$91,25,FALSE)," ")</f>
        <v/>
      </c>
    </row>
    <row r="565" spans="1:9" x14ac:dyDescent="0.25">
      <c r="A565" s="38" t="str">
        <f t="shared" si="15"/>
        <v>L9-</v>
      </c>
      <c r="B565" s="55" t="str">
        <f t="shared" si="16"/>
        <v/>
      </c>
      <c r="C565" s="194" t="str">
        <f>IFERROR(VLOOKUP(A565,'RNL - Lab 9'!$B$21:$Z$91,19,FALSE)," ")</f>
        <v/>
      </c>
      <c r="D565" s="187" t="str">
        <f>IFERROR(VLOOKUP(A565,'RNL - Lab 9'!$B$21:$Z$91,20,FALSE)," ")</f>
        <v/>
      </c>
      <c r="E565" s="187" t="str">
        <f>IFERROR(VLOOKUP(A565,'RNL - Lab 9'!$B$21:$Z$91,21,FALSE)," ")</f>
        <v/>
      </c>
      <c r="F565" s="187" t="str">
        <f>IFERROR(VLOOKUP(A565,'RNL - Lab 9'!$B$21:$Z$91,22,FALSE)," ")</f>
        <v/>
      </c>
      <c r="G565" s="187" t="str">
        <f>IFERROR(VLOOKUP(A565,'RNL - Lab 9'!$B$21:$Z$91,23,FALSE)," ")</f>
        <v/>
      </c>
      <c r="H565" s="187" t="str">
        <f>IFERROR(VLOOKUP(A565,'RNL - Lab 9'!$B$21:$Z$91,24,FALSE)," ")</f>
        <v/>
      </c>
      <c r="I565" s="187" t="str">
        <f>IFERROR(VLOOKUP(A565,'RNL - Lab 9'!$B$21:$Z$91,25,FALSE)," ")</f>
        <v/>
      </c>
    </row>
    <row r="566" spans="1:9" x14ac:dyDescent="0.25">
      <c r="A566" s="38" t="str">
        <f t="shared" si="15"/>
        <v>L9-</v>
      </c>
      <c r="B566" s="55" t="str">
        <f t="shared" si="16"/>
        <v/>
      </c>
      <c r="C566" s="194" t="str">
        <f>IFERROR(VLOOKUP(A566,'RNL - Lab 9'!$B$21:$Z$91,19,FALSE)," ")</f>
        <v/>
      </c>
      <c r="D566" s="187" t="str">
        <f>IFERROR(VLOOKUP(A566,'RNL - Lab 9'!$B$21:$Z$91,20,FALSE)," ")</f>
        <v/>
      </c>
      <c r="E566" s="187" t="str">
        <f>IFERROR(VLOOKUP(A566,'RNL - Lab 9'!$B$21:$Z$91,21,FALSE)," ")</f>
        <v/>
      </c>
      <c r="F566" s="187" t="str">
        <f>IFERROR(VLOOKUP(A566,'RNL - Lab 9'!$B$21:$Z$91,22,FALSE)," ")</f>
        <v/>
      </c>
      <c r="G566" s="187" t="str">
        <f>IFERROR(VLOOKUP(A566,'RNL - Lab 9'!$B$21:$Z$91,23,FALSE)," ")</f>
        <v/>
      </c>
      <c r="H566" s="187" t="str">
        <f>IFERROR(VLOOKUP(A566,'RNL - Lab 9'!$B$21:$Z$91,24,FALSE)," ")</f>
        <v/>
      </c>
      <c r="I566" s="187" t="str">
        <f>IFERROR(VLOOKUP(A566,'RNL - Lab 9'!$B$21:$Z$91,25,FALSE)," ")</f>
        <v/>
      </c>
    </row>
    <row r="567" spans="1:9" x14ac:dyDescent="0.25">
      <c r="A567" s="38" t="str">
        <f t="shared" si="15"/>
        <v>L9-</v>
      </c>
      <c r="B567" s="55" t="str">
        <f t="shared" si="16"/>
        <v/>
      </c>
      <c r="C567" s="194" t="str">
        <f>IFERROR(VLOOKUP(A567,'RNL - Lab 9'!$B$21:$Z$91,19,FALSE)," ")</f>
        <v/>
      </c>
      <c r="D567" s="187" t="str">
        <f>IFERROR(VLOOKUP(A567,'RNL - Lab 9'!$B$21:$Z$91,20,FALSE)," ")</f>
        <v/>
      </c>
      <c r="E567" s="187" t="str">
        <f>IFERROR(VLOOKUP(A567,'RNL - Lab 9'!$B$21:$Z$91,21,FALSE)," ")</f>
        <v/>
      </c>
      <c r="F567" s="187" t="str">
        <f>IFERROR(VLOOKUP(A567,'RNL - Lab 9'!$B$21:$Z$91,22,FALSE)," ")</f>
        <v/>
      </c>
      <c r="G567" s="187" t="str">
        <f>IFERROR(VLOOKUP(A567,'RNL - Lab 9'!$B$21:$Z$91,23,FALSE)," ")</f>
        <v/>
      </c>
      <c r="H567" s="187" t="str">
        <f>IFERROR(VLOOKUP(A567,'RNL - Lab 9'!$B$21:$Z$91,24,FALSE)," ")</f>
        <v/>
      </c>
      <c r="I567" s="187" t="str">
        <f>IFERROR(VLOOKUP(A567,'RNL - Lab 9'!$B$21:$Z$91,25,FALSE)," ")</f>
        <v/>
      </c>
    </row>
    <row r="568" spans="1:9" x14ac:dyDescent="0.25">
      <c r="A568" s="38" t="str">
        <f t="shared" si="15"/>
        <v>L9-CALIDAD PARA PSD (Fenotípicas)</v>
      </c>
      <c r="B568" s="55" t="str">
        <f t="shared" si="16"/>
        <v>CALIDAD PARA PSD (Fenotípicas)</v>
      </c>
      <c r="C568" s="194" t="str">
        <f>IFERROR(VLOOKUP(A568,'RNL - Lab 9'!$B$21:$Z$91,19,FALSE)," ")</f>
        <v/>
      </c>
      <c r="D568" s="187" t="str">
        <f>IFERROR(VLOOKUP(A568,'RNL - Lab 9'!$B$21:$Z$91,20,FALSE)," ")</f>
        <v/>
      </c>
      <c r="E568" s="187" t="str">
        <f>IFERROR(VLOOKUP(A568,'RNL - Lab 9'!$B$21:$Z$91,21,FALSE)," ")</f>
        <v/>
      </c>
      <c r="F568" s="187" t="str">
        <f>IFERROR(VLOOKUP(A568,'RNL - Lab 9'!$B$21:$Z$91,22,FALSE)," ")</f>
        <v/>
      </c>
      <c r="G568" s="187" t="str">
        <f>IFERROR(VLOOKUP(A568,'RNL - Lab 9'!$B$21:$Z$91,23,FALSE)," ")</f>
        <v/>
      </c>
      <c r="H568" s="187" t="str">
        <f>IFERROR(VLOOKUP(A568,'RNL - Lab 9'!$B$21:$Z$91,24,FALSE)," ")</f>
        <v/>
      </c>
      <c r="I568" s="187" t="str">
        <f>IFERROR(VLOOKUP(A568,'RNL - Lab 9'!$B$21:$Z$91,25,FALSE)," ")</f>
        <v/>
      </c>
    </row>
    <row r="569" spans="1:9" ht="45" x14ac:dyDescent="0.25">
      <c r="A569" s="38" t="str">
        <f t="shared" si="15"/>
        <v>L9-Proporción de aislamientos procesados con monorresistencia y multirresistencia a todas las combinaciones de fármacos analizados</v>
      </c>
      <c r="B569" s="55" t="str">
        <f t="shared" si="16"/>
        <v>Proporción de aislamientos procesados con monorresistencia y multirresistencia a todas las combinaciones de fármacos analizados</v>
      </c>
      <c r="C569" s="194" t="str">
        <f>IFERROR(VLOOKUP(A569,'RNL - Lab 9'!$B$21:$Z$91,19,FALSE)," ")</f>
        <v/>
      </c>
      <c r="D569" s="187" t="str">
        <f>IFERROR(VLOOKUP(A569,'RNL - Lab 9'!$B$21:$Z$91,20,FALSE)," ")</f>
        <v/>
      </c>
      <c r="E569" s="187" t="str">
        <f>IFERROR(VLOOKUP(A569,'RNL - Lab 9'!$B$21:$Z$91,21,FALSE)," ")</f>
        <v/>
      </c>
      <c r="F569" s="187" t="str">
        <f>IFERROR(VLOOKUP(A569,'RNL - Lab 9'!$B$21:$Z$91,22,FALSE)," ")</f>
        <v/>
      </c>
      <c r="G569" s="187" t="str">
        <f>IFERROR(VLOOKUP(A569,'RNL - Lab 9'!$B$21:$Z$91,23,FALSE)," ")</f>
        <v/>
      </c>
      <c r="H569" s="187" t="str">
        <f>IFERROR(VLOOKUP(A569,'RNL - Lab 9'!$B$21:$Z$91,24,FALSE)," ")</f>
        <v/>
      </c>
      <c r="I569" s="187" t="str">
        <f>IFERROR(VLOOKUP(A569,'RNL - Lab 9'!$B$21:$Z$91,25,FALSE)," ")</f>
        <v/>
      </c>
    </row>
    <row r="570" spans="1:9" ht="45" x14ac:dyDescent="0.25">
      <c r="A570" s="38" t="str">
        <f t="shared" si="15"/>
        <v>L9-Proporción de aislamientos inoculados para PSD que se descartaron debido a la contaminación</v>
      </c>
      <c r="B570" s="55" t="str">
        <f t="shared" si="16"/>
        <v>Proporción de aislamientos inoculados para PSD que se descartaron debido a la contaminación</v>
      </c>
      <c r="C570" s="194" t="str">
        <f>IFERROR(VLOOKUP(A570,'RNL - Lab 9'!$B$21:$Z$91,19,FALSE)," ")</f>
        <v/>
      </c>
      <c r="D570" s="187" t="str">
        <f>IFERROR(VLOOKUP(A570,'RNL - Lab 9'!$B$21:$Z$91,20,FALSE)," ")</f>
        <v/>
      </c>
      <c r="E570" s="187" t="str">
        <f>IFERROR(VLOOKUP(A570,'RNL - Lab 9'!$B$21:$Z$91,21,FALSE)," ")</f>
        <v/>
      </c>
      <c r="F570" s="187" t="str">
        <f>IFERROR(VLOOKUP(A570,'RNL - Lab 9'!$B$21:$Z$91,22,FALSE)," ")</f>
        <v/>
      </c>
      <c r="G570" s="187" t="str">
        <f>IFERROR(VLOOKUP(A570,'RNL - Lab 9'!$B$21:$Z$91,23,FALSE)," ")</f>
        <v/>
      </c>
      <c r="H570" s="187" t="str">
        <f>IFERROR(VLOOKUP(A570,'RNL - Lab 9'!$B$21:$Z$91,24,FALSE)," ")</f>
        <v/>
      </c>
      <c r="I570" s="187" t="str">
        <f>IFERROR(VLOOKUP(A570,'RNL - Lab 9'!$B$21:$Z$91,25,FALSE)," ")</f>
        <v/>
      </c>
    </row>
    <row r="571" spans="1:9" ht="60" x14ac:dyDescent="0.25">
      <c r="A571" s="38" t="str">
        <f t="shared" si="15"/>
        <v>L9-Proporción de aislamientos procesados para PSD que no fueron interpretables debido a la falta de crecimiento de los tubos / placas de control (sin fármaco)</v>
      </c>
      <c r="B571" s="55" t="str">
        <f t="shared" si="16"/>
        <v>Proporción de aislamientos procesados para PSD que no fueron interpretables debido a la falta de crecimiento de los tubos / placas de control (sin fármaco)</v>
      </c>
      <c r="C571" s="194" t="str">
        <f>IFERROR(VLOOKUP(A571,'RNL - Lab 9'!$B$21:$Z$91,19,FALSE)," ")</f>
        <v/>
      </c>
      <c r="D571" s="187" t="str">
        <f>IFERROR(VLOOKUP(A571,'RNL - Lab 9'!$B$21:$Z$91,20,FALSE)," ")</f>
        <v/>
      </c>
      <c r="E571" s="187" t="str">
        <f>IFERROR(VLOOKUP(A571,'RNL - Lab 9'!$B$21:$Z$91,21,FALSE)," ")</f>
        <v/>
      </c>
      <c r="F571" s="187" t="str">
        <f>IFERROR(VLOOKUP(A571,'RNL - Lab 9'!$B$21:$Z$91,22,FALSE)," ")</f>
        <v/>
      </c>
      <c r="G571" s="187" t="str">
        <f>IFERROR(VLOOKUP(A571,'RNL - Lab 9'!$B$21:$Z$91,23,FALSE)," ")</f>
        <v/>
      </c>
      <c r="H571" s="187" t="str">
        <f>IFERROR(VLOOKUP(A571,'RNL - Lab 9'!$B$21:$Z$91,24,FALSE)," ")</f>
        <v/>
      </c>
      <c r="I571" s="187" t="str">
        <f>IFERROR(VLOOKUP(A571,'RNL - Lab 9'!$B$21:$Z$91,25,FALSE)," ")</f>
        <v/>
      </c>
    </row>
    <row r="572" spans="1:9" ht="60" x14ac:dyDescent="0.25">
      <c r="A572" s="38" t="str">
        <f t="shared" si="15"/>
        <v>L9-Tiempo de entrega de los resultados del laboratorio - Entre el procesamiento de la muestra y la notificación de resultados para PSD</v>
      </c>
      <c r="B572" s="55" t="str">
        <f t="shared" si="16"/>
        <v>Tiempo de entrega de los resultados del laboratorio - Entre el procesamiento de la muestra y la notificación de resultados para PSD</v>
      </c>
      <c r="C572" s="194" t="str">
        <f>IFERROR(VLOOKUP(A572,'RNL - Lab 9'!$B$21:$Z$91,19,FALSE)," ")</f>
        <v/>
      </c>
      <c r="D572" s="187" t="str">
        <f>IFERROR(VLOOKUP(A572,'RNL - Lab 9'!$B$21:$Z$91,20,FALSE)," ")</f>
        <v/>
      </c>
      <c r="E572" s="187" t="str">
        <f>IFERROR(VLOOKUP(A572,'RNL - Lab 9'!$B$21:$Z$91,21,FALSE)," ")</f>
        <v/>
      </c>
      <c r="F572" s="187" t="str">
        <f>IFERROR(VLOOKUP(A572,'RNL - Lab 9'!$B$21:$Z$91,22,FALSE)," ")</f>
        <v/>
      </c>
      <c r="G572" s="187" t="str">
        <f>IFERROR(VLOOKUP(A572,'RNL - Lab 9'!$B$21:$Z$91,23,FALSE)," ")</f>
        <v/>
      </c>
      <c r="H572" s="187" t="str">
        <f>IFERROR(VLOOKUP(A572,'RNL - Lab 9'!$B$21:$Z$91,24,FALSE)," ")</f>
        <v/>
      </c>
      <c r="I572" s="187" t="str">
        <f>IFERROR(VLOOKUP(A572,'RNL - Lab 9'!$B$21:$Z$91,25,FALSE)," ")</f>
        <v/>
      </c>
    </row>
    <row r="573" spans="1:9" x14ac:dyDescent="0.25">
      <c r="A573" s="38" t="str">
        <f>"L9-"&amp;B573</f>
        <v>L9-</v>
      </c>
      <c r="B573" s="55" t="str">
        <f>B61</f>
        <v/>
      </c>
      <c r="C573" s="194" t="str">
        <f>IFERROR(VLOOKUP(A573,'RNL - Lab 9'!$B$21:$Z$91,19,FALSE)," ")</f>
        <v/>
      </c>
      <c r="D573" s="187" t="str">
        <f>IFERROR(VLOOKUP(A573,'RNL - Lab 9'!$B$21:$Z$91,20,FALSE)," ")</f>
        <v/>
      </c>
      <c r="E573" s="187" t="str">
        <f>IFERROR(VLOOKUP(A573,'RNL - Lab 9'!$B$21:$Z$91,21,FALSE)," ")</f>
        <v/>
      </c>
      <c r="F573" s="187" t="str">
        <f>IFERROR(VLOOKUP(A573,'RNL - Lab 9'!$B$21:$Z$91,22,FALSE)," ")</f>
        <v/>
      </c>
      <c r="G573" s="187" t="str">
        <f>IFERROR(VLOOKUP(A573,'RNL - Lab 9'!$B$21:$Z$91,23,FALSE)," ")</f>
        <v/>
      </c>
      <c r="H573" s="187" t="str">
        <f>IFERROR(VLOOKUP(A573,'RNL - Lab 9'!$B$21:$Z$91,24,FALSE)," ")</f>
        <v/>
      </c>
      <c r="I573" s="187" t="str">
        <f>IFERROR(VLOOKUP(A573,'RNL - Lab 9'!$B$21:$Z$91,25,FALSE)," ")</f>
        <v/>
      </c>
    </row>
    <row r="574" spans="1:9" x14ac:dyDescent="0.25">
      <c r="A574" s="38" t="str">
        <f t="shared" si="15"/>
        <v>L9-</v>
      </c>
      <c r="B574" s="55" t="str">
        <f t="shared" si="16"/>
        <v/>
      </c>
      <c r="C574" s="194" t="str">
        <f>IFERROR(VLOOKUP(A574,'RNL - Lab 9'!$B$21:$Z$91,19,FALSE)," ")</f>
        <v/>
      </c>
      <c r="D574" s="187" t="str">
        <f>IFERROR(VLOOKUP(A574,'RNL - Lab 9'!$B$21:$Z$91,20,FALSE)," ")</f>
        <v/>
      </c>
      <c r="E574" s="187" t="str">
        <f>IFERROR(VLOOKUP(A574,'RNL - Lab 9'!$B$21:$Z$91,21,FALSE)," ")</f>
        <v/>
      </c>
      <c r="F574" s="187" t="str">
        <f>IFERROR(VLOOKUP(A574,'RNL - Lab 9'!$B$21:$Z$91,22,FALSE)," ")</f>
        <v/>
      </c>
      <c r="G574" s="187" t="str">
        <f>IFERROR(VLOOKUP(A574,'RNL - Lab 9'!$B$21:$Z$91,23,FALSE)," ")</f>
        <v/>
      </c>
      <c r="H574" s="187" t="str">
        <f>IFERROR(VLOOKUP(A574,'RNL - Lab 9'!$B$21:$Z$91,24,FALSE)," ")</f>
        <v/>
      </c>
      <c r="I574" s="187" t="str">
        <f>IFERROR(VLOOKUP(A574,'RNL - Lab 9'!$B$21:$Z$91,25,FALSE)," ")</f>
        <v/>
      </c>
    </row>
    <row r="575" spans="1:9" x14ac:dyDescent="0.25">
      <c r="A575" s="38" t="str">
        <f t="shared" si="15"/>
        <v>L9-</v>
      </c>
      <c r="B575" s="55" t="str">
        <f t="shared" si="16"/>
        <v/>
      </c>
      <c r="C575" s="194" t="str">
        <f>IFERROR(VLOOKUP(A575,'RNL - Lab 9'!$B$21:$Z$91,19,FALSE)," ")</f>
        <v/>
      </c>
      <c r="D575" s="187" t="str">
        <f>IFERROR(VLOOKUP(A575,'RNL - Lab 9'!$B$21:$Z$91,20,FALSE)," ")</f>
        <v/>
      </c>
      <c r="E575" s="187" t="str">
        <f>IFERROR(VLOOKUP(A575,'RNL - Lab 9'!$B$21:$Z$91,21,FALSE)," ")</f>
        <v/>
      </c>
      <c r="F575" s="187" t="str">
        <f>IFERROR(VLOOKUP(A575,'RNL - Lab 9'!$B$21:$Z$91,22,FALSE)," ")</f>
        <v/>
      </c>
      <c r="G575" s="187" t="str">
        <f>IFERROR(VLOOKUP(A575,'RNL - Lab 9'!$B$21:$Z$91,23,FALSE)," ")</f>
        <v/>
      </c>
      <c r="H575" s="187" t="str">
        <f>IFERROR(VLOOKUP(A575,'RNL - Lab 9'!$B$21:$Z$91,24,FALSE)," ")</f>
        <v/>
      </c>
      <c r="I575" s="187" t="str">
        <f>IFERROR(VLOOKUP(A575,'RNL - Lab 9'!$B$21:$Z$91,25,FALSE)," ")</f>
        <v/>
      </c>
    </row>
    <row r="576" spans="1:9" x14ac:dyDescent="0.25">
      <c r="A576" s="38" t="str">
        <f t="shared" si="15"/>
        <v>L9-</v>
      </c>
      <c r="B576" s="55" t="str">
        <f t="shared" si="16"/>
        <v/>
      </c>
      <c r="C576" s="194" t="str">
        <f>IFERROR(VLOOKUP(A576,'RNL - Lab 9'!$B$21:$Z$91,19,FALSE)," ")</f>
        <v/>
      </c>
      <c r="D576" s="187" t="str">
        <f>IFERROR(VLOOKUP(A576,'RNL - Lab 9'!$B$21:$Z$91,20,FALSE)," ")</f>
        <v/>
      </c>
      <c r="E576" s="187" t="str">
        <f>IFERROR(VLOOKUP(A576,'RNL - Lab 9'!$B$21:$Z$91,21,FALSE)," ")</f>
        <v/>
      </c>
      <c r="F576" s="187" t="str">
        <f>IFERROR(VLOOKUP(A576,'RNL - Lab 9'!$B$21:$Z$91,22,FALSE)," ")</f>
        <v/>
      </c>
      <c r="G576" s="187" t="str">
        <f>IFERROR(VLOOKUP(A576,'RNL - Lab 9'!$B$21:$Z$91,23,FALSE)," ")</f>
        <v/>
      </c>
      <c r="H576" s="187" t="str">
        <f>IFERROR(VLOOKUP(A576,'RNL - Lab 9'!$B$21:$Z$91,24,FALSE)," ")</f>
        <v/>
      </c>
      <c r="I576" s="187" t="str">
        <f>IFERROR(VLOOKUP(A576,'RNL - Lab 9'!$B$21:$Z$91,25,FALSE)," ")</f>
        <v/>
      </c>
    </row>
    <row r="577" spans="1:9" ht="30" x14ac:dyDescent="0.25">
      <c r="A577" s="38" t="str">
        <f t="shared" si="15"/>
        <v>L9-Indicadores y metas de la Iniciativa Mundial de Laboratorio (GLI)</v>
      </c>
      <c r="B577" s="55" t="str">
        <f t="shared" si="16"/>
        <v>Indicadores y metas de la Iniciativa Mundial de Laboratorio (GLI)</v>
      </c>
      <c r="C577" s="194" t="str">
        <f>IFERROR(VLOOKUP(A577,'RNL - Lab 9'!$B$21:$Z$91,19,FALSE)," ")</f>
        <v/>
      </c>
      <c r="D577" s="187" t="str">
        <f>IFERROR(VLOOKUP(A577,'RNL - Lab 9'!$B$21:$Z$91,20,FALSE)," ")</f>
        <v/>
      </c>
      <c r="E577" s="187" t="str">
        <f>IFERROR(VLOOKUP(A577,'RNL - Lab 9'!$B$21:$Z$91,21,FALSE)," ")</f>
        <v/>
      </c>
      <c r="F577" s="187" t="str">
        <f>IFERROR(VLOOKUP(A577,'RNL - Lab 9'!$B$21:$Z$91,22,FALSE)," ")</f>
        <v/>
      </c>
      <c r="G577" s="187" t="str">
        <f>IFERROR(VLOOKUP(A577,'RNL - Lab 9'!$B$21:$Z$91,23,FALSE)," ")</f>
        <v/>
      </c>
      <c r="H577" s="187" t="str">
        <f>IFERROR(VLOOKUP(A577,'RNL - Lab 9'!$B$21:$Z$91,24,FALSE)," ")</f>
        <v/>
      </c>
      <c r="I577" s="187" t="str">
        <f>IFERROR(VLOOKUP(A577,'RNL - Lab 9'!$B$21:$Z$91,25,FALSE)," ")</f>
        <v/>
      </c>
    </row>
    <row r="578" spans="1:9" ht="60" x14ac:dyDescent="0.25">
      <c r="A578" s="38" t="str">
        <f t="shared" si="15"/>
        <v>L9-Porcentaje de casos de tuberculosis nuevos y recaída notificados, evaluados con un diagnóstico rápido recomendado por la OMS como la prueba diagnóstica inicial.</v>
      </c>
      <c r="B578" s="55" t="str">
        <f t="shared" si="16"/>
        <v>Porcentaje de casos de tuberculosis nuevos y recaída notificados, evaluados con un diagnóstico rápido recomendado por la OMS como la prueba diagnóstica inicial.</v>
      </c>
      <c r="C578" s="194" t="str">
        <f>IFERROR(VLOOKUP(A578,'RNL - Lab 9'!$B$21:$Z$91,19,FALSE)," ")</f>
        <v/>
      </c>
      <c r="D578" s="187" t="str">
        <f>IFERROR(VLOOKUP(A578,'RNL - Lab 9'!$B$21:$Z$91,20,FALSE)," ")</f>
        <v/>
      </c>
      <c r="E578" s="187" t="str">
        <f>IFERROR(VLOOKUP(A578,'RNL - Lab 9'!$B$21:$Z$91,21,FALSE)," ")</f>
        <v/>
      </c>
      <c r="F578" s="187" t="str">
        <f>IFERROR(VLOOKUP(A578,'RNL - Lab 9'!$B$21:$Z$91,22,FALSE)," ")</f>
        <v/>
      </c>
      <c r="G578" s="187" t="str">
        <f>IFERROR(VLOOKUP(A578,'RNL - Lab 9'!$B$21:$Z$91,23,FALSE)," ")</f>
        <v/>
      </c>
      <c r="H578" s="187" t="str">
        <f>IFERROR(VLOOKUP(A578,'RNL - Lab 9'!$B$21:$Z$91,24,FALSE)," ")</f>
        <v/>
      </c>
      <c r="I578" s="187" t="str">
        <f>IFERROR(VLOOKUP(A578,'RNL - Lab 9'!$B$21:$Z$91,25,FALSE)," ")</f>
        <v/>
      </c>
    </row>
    <row r="579" spans="1:9" ht="45" x14ac:dyDescent="0.25">
      <c r="A579" s="38" t="str">
        <f t="shared" si="15"/>
        <v>L9-Porcentaje de casos de tuberculosis notificados como nuevos y recaídas con confirmación bacteriológica.</v>
      </c>
      <c r="B579" s="55" t="str">
        <f t="shared" si="16"/>
        <v>Porcentaje de casos de tuberculosis notificados como nuevos y recaídas con confirmación bacteriológica.</v>
      </c>
      <c r="C579" s="194" t="str">
        <f>IFERROR(VLOOKUP(A579,'RNL - Lab 9'!$B$21:$Z$91,19,FALSE)," ")</f>
        <v/>
      </c>
      <c r="D579" s="187" t="str">
        <f>IFERROR(VLOOKUP(A579,'RNL - Lab 9'!$B$21:$Z$91,20,FALSE)," ")</f>
        <v/>
      </c>
      <c r="E579" s="187" t="str">
        <f>IFERROR(VLOOKUP(A579,'RNL - Lab 9'!$B$21:$Z$91,21,FALSE)," ")</f>
        <v/>
      </c>
      <c r="F579" s="187" t="str">
        <f>IFERROR(VLOOKUP(A579,'RNL - Lab 9'!$B$21:$Z$91,22,FALSE)," ")</f>
        <v/>
      </c>
      <c r="G579" s="187" t="str">
        <f>IFERROR(VLOOKUP(A579,'RNL - Lab 9'!$B$21:$Z$91,23,FALSE)," ")</f>
        <v/>
      </c>
      <c r="H579" s="187" t="str">
        <f>IFERROR(VLOOKUP(A579,'RNL - Lab 9'!$B$21:$Z$91,24,FALSE)," ")</f>
        <v/>
      </c>
      <c r="I579" s="187" t="str">
        <f>IFERROR(VLOOKUP(A579,'RNL - Lab 9'!$B$21:$Z$91,25,FALSE)," ")</f>
        <v/>
      </c>
    </row>
    <row r="580" spans="1:9" ht="45" x14ac:dyDescent="0.25">
      <c r="A580" s="38" t="str">
        <f t="shared" si="15"/>
        <v>L9-Porcentaje de casos notificados de TB confirmados bacteriológicamente con resultados de PSD para la rifampicina.</v>
      </c>
      <c r="B580" s="55" t="str">
        <f t="shared" si="16"/>
        <v>Porcentaje de casos notificados de TB confirmados bacteriológicamente con resultados de PSD para la rifampicina.</v>
      </c>
      <c r="C580" s="194" t="str">
        <f>IFERROR(VLOOKUP(A580,'RNL - Lab 9'!$B$21:$Z$91,19,FALSE)," ")</f>
        <v/>
      </c>
      <c r="D580" s="187" t="str">
        <f>IFERROR(VLOOKUP(A580,'RNL - Lab 9'!$B$21:$Z$91,20,FALSE)," ")</f>
        <v/>
      </c>
      <c r="E580" s="187" t="str">
        <f>IFERROR(VLOOKUP(A580,'RNL - Lab 9'!$B$21:$Z$91,21,FALSE)," ")</f>
        <v/>
      </c>
      <c r="F580" s="187" t="str">
        <f>IFERROR(VLOOKUP(A580,'RNL - Lab 9'!$B$21:$Z$91,22,FALSE)," ")</f>
        <v/>
      </c>
      <c r="G580" s="187" t="str">
        <f>IFERROR(VLOOKUP(A580,'RNL - Lab 9'!$B$21:$Z$91,23,FALSE)," ")</f>
        <v/>
      </c>
      <c r="H580" s="187" t="str">
        <f>IFERROR(VLOOKUP(A580,'RNL - Lab 9'!$B$21:$Z$91,24,FALSE)," ")</f>
        <v/>
      </c>
      <c r="I580" s="187" t="str">
        <f>IFERROR(VLOOKUP(A580,'RNL - Lab 9'!$B$21:$Z$91,25,FALSE)," ")</f>
        <v/>
      </c>
    </row>
    <row r="581" spans="1:9" ht="60" x14ac:dyDescent="0.25">
      <c r="A581" s="38" t="str">
        <f t="shared" si="15"/>
        <v>L9-Porcentaje de casos notificados de TB resistente a rifampicina con resultados de PSD para fluoroquinolonas y otras drogas orales de segunda línea.</v>
      </c>
      <c r="B581" s="55" t="str">
        <f t="shared" si="16"/>
        <v>Porcentaje de casos notificados de TB resistente a rifampicina con resultados de PSD para fluoroquinolonas y otras drogas orales de segunda línea.</v>
      </c>
      <c r="C581" s="194" t="str">
        <f>IFERROR(VLOOKUP(A581,'RNL - Lab 9'!$B$21:$Z$91,19,FALSE)," ")</f>
        <v/>
      </c>
      <c r="D581" s="187" t="str">
        <f>IFERROR(VLOOKUP(A581,'RNL - Lab 9'!$B$21:$Z$91,20,FALSE)," ")</f>
        <v/>
      </c>
      <c r="E581" s="187" t="str">
        <f>IFERROR(VLOOKUP(A581,'RNL - Lab 9'!$B$21:$Z$91,21,FALSE)," ")</f>
        <v/>
      </c>
      <c r="F581" s="187" t="str">
        <f>IFERROR(VLOOKUP(A581,'RNL - Lab 9'!$B$21:$Z$91,22,FALSE)," ")</f>
        <v/>
      </c>
      <c r="G581" s="187" t="str">
        <f>IFERROR(VLOOKUP(A581,'RNL - Lab 9'!$B$21:$Z$91,23,FALSE)," ")</f>
        <v/>
      </c>
      <c r="H581" s="187" t="str">
        <f>IFERROR(VLOOKUP(A581,'RNL - Lab 9'!$B$21:$Z$91,24,FALSE)," ")</f>
        <v/>
      </c>
      <c r="I581" s="187" t="str">
        <f>IFERROR(VLOOKUP(A581,'RNL - Lab 9'!$B$21:$Z$91,25,FALSE)," ")</f>
        <v/>
      </c>
    </row>
    <row r="582" spans="1:9" x14ac:dyDescent="0.25">
      <c r="A582" s="38" t="str">
        <f>"L10-"&amp;B582</f>
        <v>L10-BACILOSCOPIA</v>
      </c>
      <c r="B582" s="55" t="str">
        <f>B6</f>
        <v>BACILOSCOPIA</v>
      </c>
      <c r="C582" s="194" t="str">
        <f>IFERROR(VLOOKUP(A582,'RNL - Lab 10'!$B$21:$Z$91,19,FALSE)," ")</f>
        <v xml:space="preserve"> </v>
      </c>
      <c r="D582" s="187" t="str">
        <f>IFERROR(VLOOKUP(A582,'RNL - Lab 10'!$B$21:$Z$91,20,FALSE)," ")</f>
        <v xml:space="preserve"> </v>
      </c>
      <c r="E582" s="187" t="str">
        <f>IFERROR(VLOOKUP(A582,'RNL - Lab 10'!$B$21:$Z$91,21,FALSE)," ")</f>
        <v xml:space="preserve"> </v>
      </c>
      <c r="F582" s="187" t="str">
        <f>IFERROR(VLOOKUP(A582,'RNL - Lab 10'!$B$21:$Z$91,22,FALSE)," ")</f>
        <v xml:space="preserve"> </v>
      </c>
      <c r="G582" s="187" t="str">
        <f>IFERROR(VLOOKUP(A582,'RNL - Lab 10'!$B$21:$Z$91,23,FALSE)," ")</f>
        <v xml:space="preserve"> </v>
      </c>
      <c r="H582" s="187" t="str">
        <f>IFERROR(VLOOKUP(A582,'RNL - Lab 10'!$B$21:$Z$91,24,FALSE)," ")</f>
        <v xml:space="preserve"> </v>
      </c>
      <c r="I582" s="187" t="str">
        <f>IFERROR(VLOOKUP(A582,'RNL - Lab 10'!$B$21:$Z$91,25,FALSE)," ")</f>
        <v xml:space="preserve"> </v>
      </c>
    </row>
    <row r="583" spans="1:9" x14ac:dyDescent="0.25">
      <c r="A583" s="38" t="str">
        <f t="shared" ref="A583:A645" si="17">"L10-"&amp;B583</f>
        <v>L10-Número de baciloscopias realizadas</v>
      </c>
      <c r="B583" s="55" t="str">
        <f t="shared" ref="B583:B645" si="18">B7</f>
        <v>Número de baciloscopias realizadas</v>
      </c>
      <c r="C583" s="194" t="str">
        <f>IFERROR(VLOOKUP(A583,'RNL - Lab 10'!$B$21:$Z$91,19,FALSE)," ")</f>
        <v/>
      </c>
      <c r="D583" s="187" t="str">
        <f>IFERROR(VLOOKUP(A583,'RNL - Lab 10'!$B$21:$Z$91,20,FALSE)," ")</f>
        <v/>
      </c>
      <c r="E583" s="187" t="str">
        <f>IFERROR(VLOOKUP(A583,'RNL - Lab 10'!$B$21:$Z$91,21,FALSE)," ")</f>
        <v/>
      </c>
      <c r="F583" s="187" t="str">
        <f>IFERROR(VLOOKUP(A583,'RNL - Lab 10'!$B$21:$Z$91,22,FALSE)," ")</f>
        <v/>
      </c>
      <c r="G583" s="187" t="str">
        <f>IFERROR(VLOOKUP(A583,'RNL - Lab 10'!$B$21:$Z$91,23,FALSE)," ")</f>
        <v/>
      </c>
      <c r="H583" s="187" t="str">
        <f>IFERROR(VLOOKUP(A583,'RNL - Lab 10'!$B$21:$Z$91,24,FALSE)," ")</f>
        <v/>
      </c>
      <c r="I583" s="187" t="str">
        <f>IFERROR(VLOOKUP(A583,'RNL - Lab 10'!$B$21:$Z$91,25,FALSE)," ")</f>
        <v/>
      </c>
    </row>
    <row r="584" spans="1:9" ht="30" x14ac:dyDescent="0.25">
      <c r="A584" s="38" t="str">
        <f t="shared" si="17"/>
        <v>L10-Porcentaje de baciloscopias de diagnóstico positivas</v>
      </c>
      <c r="B584" s="55" t="str">
        <f t="shared" si="18"/>
        <v>Porcentaje de baciloscopias de diagnóstico positivas</v>
      </c>
      <c r="C584" s="194" t="str">
        <f>IFERROR(VLOOKUP(A584,'RNL - Lab 10'!$B$21:$Z$91,19,FALSE)," ")</f>
        <v/>
      </c>
      <c r="D584" s="187" t="str">
        <f>IFERROR(VLOOKUP(A584,'RNL - Lab 10'!$B$21:$Z$91,20,FALSE)," ")</f>
        <v/>
      </c>
      <c r="E584" s="187" t="str">
        <f>IFERROR(VLOOKUP(A584,'RNL - Lab 10'!$B$21:$Z$91,21,FALSE)," ")</f>
        <v/>
      </c>
      <c r="F584" s="187" t="str">
        <f>IFERROR(VLOOKUP(A584,'RNL - Lab 10'!$B$21:$Z$91,22,FALSE)," ")</f>
        <v/>
      </c>
      <c r="G584" s="187" t="str">
        <f>IFERROR(VLOOKUP(A584,'RNL - Lab 10'!$B$21:$Z$91,23,FALSE)," ")</f>
        <v/>
      </c>
      <c r="H584" s="187" t="str">
        <f>IFERROR(VLOOKUP(A584,'RNL - Lab 10'!$B$21:$Z$91,24,FALSE)," ")</f>
        <v/>
      </c>
      <c r="I584" s="187" t="str">
        <f>IFERROR(VLOOKUP(A584,'RNL - Lab 10'!$B$21:$Z$91,25,FALSE)," ")</f>
        <v/>
      </c>
    </row>
    <row r="585" spans="1:9" ht="45" x14ac:dyDescent="0.25">
      <c r="A585" s="38" t="str">
        <f t="shared" si="17"/>
        <v xml:space="preserve">L10-Porcentaje de baciloscopias de control de tratamiento positiva
</v>
      </c>
      <c r="B585" s="55" t="str">
        <f t="shared" si="18"/>
        <v xml:space="preserve">Porcentaje de baciloscopias de control de tratamiento positiva
</v>
      </c>
      <c r="C585" s="194" t="str">
        <f>IFERROR(VLOOKUP(A585,'RNL - Lab 10'!$B$21:$Z$91,19,FALSE)," ")</f>
        <v/>
      </c>
      <c r="D585" s="187" t="str">
        <f>IFERROR(VLOOKUP(A585,'RNL - Lab 10'!$B$21:$Z$91,20,FALSE)," ")</f>
        <v/>
      </c>
      <c r="E585" s="187" t="str">
        <f>IFERROR(VLOOKUP(A585,'RNL - Lab 10'!$B$21:$Z$91,21,FALSE)," ")</f>
        <v/>
      </c>
      <c r="F585" s="187" t="str">
        <f>IFERROR(VLOOKUP(A585,'RNL - Lab 10'!$B$21:$Z$91,22,FALSE)," ")</f>
        <v/>
      </c>
      <c r="G585" s="187" t="str">
        <f>IFERROR(VLOOKUP(A585,'RNL - Lab 10'!$B$21:$Z$91,23,FALSE)," ")</f>
        <v/>
      </c>
      <c r="H585" s="187" t="str">
        <f>IFERROR(VLOOKUP(A585,'RNL - Lab 10'!$B$21:$Z$91,24,FALSE)," ")</f>
        <v/>
      </c>
      <c r="I585" s="187" t="str">
        <f>IFERROR(VLOOKUP(A585,'RNL - Lab 10'!$B$21:$Z$91,25,FALSE)," ")</f>
        <v/>
      </c>
    </row>
    <row r="586" spans="1:9" ht="45" x14ac:dyDescent="0.25">
      <c r="A586" s="38" t="str">
        <f t="shared" si="17"/>
        <v xml:space="preserve">L10-Porcentaje de casos presuntivos examinados con baciloscopia
</v>
      </c>
      <c r="B586" s="55" t="str">
        <f t="shared" si="18"/>
        <v xml:space="preserve">Porcentaje de casos presuntivos examinados con baciloscopia
</v>
      </c>
      <c r="C586" s="194" t="str">
        <f>IFERROR(VLOOKUP(A586,'RNL - Lab 10'!$B$21:$Z$91,19,FALSE)," ")</f>
        <v/>
      </c>
      <c r="D586" s="187" t="str">
        <f>IFERROR(VLOOKUP(A586,'RNL - Lab 10'!$B$21:$Z$91,20,FALSE)," ")</f>
        <v/>
      </c>
      <c r="E586" s="187" t="str">
        <f>IFERROR(VLOOKUP(A586,'RNL - Lab 10'!$B$21:$Z$91,21,FALSE)," ")</f>
        <v/>
      </c>
      <c r="F586" s="187" t="str">
        <f>IFERROR(VLOOKUP(A586,'RNL - Lab 10'!$B$21:$Z$91,22,FALSE)," ")</f>
        <v/>
      </c>
      <c r="G586" s="187" t="str">
        <f>IFERROR(VLOOKUP(A586,'RNL - Lab 10'!$B$21:$Z$91,23,FALSE)," ")</f>
        <v/>
      </c>
      <c r="H586" s="187" t="str">
        <f>IFERROR(VLOOKUP(A586,'RNL - Lab 10'!$B$21:$Z$91,24,FALSE)," ")</f>
        <v/>
      </c>
      <c r="I586" s="187" t="str">
        <f>IFERROR(VLOOKUP(A586,'RNL - Lab 10'!$B$21:$Z$91,25,FALSE)," ")</f>
        <v/>
      </c>
    </row>
    <row r="587" spans="1:9" ht="45" x14ac:dyDescent="0.25">
      <c r="A587" s="38" t="str">
        <f t="shared" si="17"/>
        <v xml:space="preserve">L10-Porcentaje de casos diagnosticados por baciloscopia entre los casos presuntivos
</v>
      </c>
      <c r="B587" s="55" t="str">
        <f t="shared" si="18"/>
        <v xml:space="preserve">Porcentaje de casos diagnosticados por baciloscopia entre los casos presuntivos
</v>
      </c>
      <c r="C587" s="194" t="str">
        <f>IFERROR(VLOOKUP(A587,'RNL - Lab 10'!$B$21:$Z$91,19,FALSE)," ")</f>
        <v/>
      </c>
      <c r="D587" s="187" t="str">
        <f>IFERROR(VLOOKUP(A587,'RNL - Lab 10'!$B$21:$Z$91,20,FALSE)," ")</f>
        <v/>
      </c>
      <c r="E587" s="187" t="str">
        <f>IFERROR(VLOOKUP(A587,'RNL - Lab 10'!$B$21:$Z$91,21,FALSE)," ")</f>
        <v/>
      </c>
      <c r="F587" s="187" t="str">
        <f>IFERROR(VLOOKUP(A587,'RNL - Lab 10'!$B$21:$Z$91,22,FALSE)," ")</f>
        <v/>
      </c>
      <c r="G587" s="187" t="str">
        <f>IFERROR(VLOOKUP(A587,'RNL - Lab 10'!$B$21:$Z$91,23,FALSE)," ")</f>
        <v/>
      </c>
      <c r="H587" s="187" t="str">
        <f>IFERROR(VLOOKUP(A587,'RNL - Lab 10'!$B$21:$Z$91,24,FALSE)," ")</f>
        <v/>
      </c>
      <c r="I587" s="187" t="str">
        <f>IFERROR(VLOOKUP(A587,'RNL - Lab 10'!$B$21:$Z$91,25,FALSE)," ")</f>
        <v/>
      </c>
    </row>
    <row r="588" spans="1:9" ht="30" x14ac:dyDescent="0.25">
      <c r="A588" s="38" t="str">
        <f t="shared" si="17"/>
        <v>L10-Proporción de muestras deficientes entre las baciloscopias de diagnóstico</v>
      </c>
      <c r="B588" s="55" t="str">
        <f t="shared" si="18"/>
        <v>Proporción de muestras deficientes entre las baciloscopias de diagnóstico</v>
      </c>
      <c r="C588" s="194" t="str">
        <f>IFERROR(VLOOKUP(A588,'RNL - Lab 10'!$B$21:$Z$91,19,FALSE)," ")</f>
        <v/>
      </c>
      <c r="D588" s="187" t="str">
        <f>IFERROR(VLOOKUP(A588,'RNL - Lab 10'!$B$21:$Z$91,20,FALSE)," ")</f>
        <v/>
      </c>
      <c r="E588" s="187" t="str">
        <f>IFERROR(VLOOKUP(A588,'RNL - Lab 10'!$B$21:$Z$91,21,FALSE)," ")</f>
        <v/>
      </c>
      <c r="F588" s="187" t="str">
        <f>IFERROR(VLOOKUP(A588,'RNL - Lab 10'!$B$21:$Z$91,22,FALSE)," ")</f>
        <v/>
      </c>
      <c r="G588" s="187" t="str">
        <f>IFERROR(VLOOKUP(A588,'RNL - Lab 10'!$B$21:$Z$91,23,FALSE)," ")</f>
        <v/>
      </c>
      <c r="H588" s="187" t="str">
        <f>IFERROR(VLOOKUP(A588,'RNL - Lab 10'!$B$21:$Z$91,24,FALSE)," ")</f>
        <v/>
      </c>
      <c r="I588" s="187" t="str">
        <f>IFERROR(VLOOKUP(A588,'RNL - Lab 10'!$B$21:$Z$91,25,FALSE)," ")</f>
        <v/>
      </c>
    </row>
    <row r="589" spans="1:9" x14ac:dyDescent="0.25">
      <c r="A589" s="38" t="str">
        <f t="shared" si="17"/>
        <v>L10-Carga de trabajo</v>
      </c>
      <c r="B589" s="55" t="str">
        <f t="shared" si="18"/>
        <v>Carga de trabajo</v>
      </c>
      <c r="C589" s="194" t="str">
        <f>IFERROR(VLOOKUP(A589,'RNL - Lab 10'!$B$21:$Z$91,19,FALSE)," ")</f>
        <v/>
      </c>
      <c r="D589" s="187" t="str">
        <f>IFERROR(VLOOKUP(A589,'RNL - Lab 10'!$B$21:$Z$91,20,FALSE)," ")</f>
        <v/>
      </c>
      <c r="E589" s="187" t="str">
        <f>IFERROR(VLOOKUP(A589,'RNL - Lab 10'!$B$21:$Z$91,21,FALSE)," ")</f>
        <v/>
      </c>
      <c r="F589" s="187" t="str">
        <f>IFERROR(VLOOKUP(A589,'RNL - Lab 10'!$B$21:$Z$91,22,FALSE)," ")</f>
        <v/>
      </c>
      <c r="G589" s="187" t="str">
        <f>IFERROR(VLOOKUP(A589,'RNL - Lab 10'!$B$21:$Z$91,23,FALSE)," ")</f>
        <v/>
      </c>
      <c r="H589" s="187" t="str">
        <f>IFERROR(VLOOKUP(A589,'RNL - Lab 10'!$B$21:$Z$91,24,FALSE)," ")</f>
        <v/>
      </c>
      <c r="I589" s="187" t="str">
        <f>IFERROR(VLOOKUP(A589,'RNL - Lab 10'!$B$21:$Z$91,25,FALSE)," ")</f>
        <v/>
      </c>
    </row>
    <row r="590" spans="1:9" ht="45" x14ac:dyDescent="0.25">
      <c r="A590" s="38" t="str">
        <f t="shared" si="17"/>
        <v>L10-Porcentaje de baciloscopias de diagnóstico positivas de bajo grado (positiva de + y BAAR contables)</v>
      </c>
      <c r="B590" s="55" t="str">
        <f t="shared" si="18"/>
        <v>Porcentaje de baciloscopias de diagnóstico positivas de bajo grado (positiva de + y BAAR contables)</v>
      </c>
      <c r="C590" s="194" t="str">
        <f>IFERROR(VLOOKUP(A590,'RNL - Lab 10'!$B$21:$Z$91,19,FALSE)," ")</f>
        <v/>
      </c>
      <c r="D590" s="187" t="str">
        <f>IFERROR(VLOOKUP(A590,'RNL - Lab 10'!$B$21:$Z$91,20,FALSE)," ")</f>
        <v/>
      </c>
      <c r="E590" s="187" t="str">
        <f>IFERROR(VLOOKUP(A590,'RNL - Lab 10'!$B$21:$Z$91,21,FALSE)," ")</f>
        <v/>
      </c>
      <c r="F590" s="187" t="str">
        <f>IFERROR(VLOOKUP(A590,'RNL - Lab 10'!$B$21:$Z$91,22,FALSE)," ")</f>
        <v/>
      </c>
      <c r="G590" s="187" t="str">
        <f>IFERROR(VLOOKUP(A590,'RNL - Lab 10'!$B$21:$Z$91,23,FALSE)," ")</f>
        <v/>
      </c>
      <c r="H590" s="187" t="str">
        <f>IFERROR(VLOOKUP(A590,'RNL - Lab 10'!$B$21:$Z$91,24,FALSE)," ")</f>
        <v/>
      </c>
      <c r="I590" s="187" t="str">
        <f>IFERROR(VLOOKUP(A590,'RNL - Lab 10'!$B$21:$Z$91,25,FALSE)," ")</f>
        <v/>
      </c>
    </row>
    <row r="591" spans="1:9" ht="30" x14ac:dyDescent="0.25">
      <c r="A591" s="38" t="str">
        <f t="shared" si="17"/>
        <v>L10-Tiempo de respuesta del laboratorio en el informe del resultado de la baciloscopia</v>
      </c>
      <c r="B591" s="55" t="str">
        <f t="shared" si="18"/>
        <v>Tiempo de respuesta del laboratorio en el informe del resultado de la baciloscopia</v>
      </c>
      <c r="C591" s="194" t="str">
        <f>IFERROR(VLOOKUP(A591,'RNL - Lab 10'!$B$21:$Z$91,19,FALSE)," ")</f>
        <v/>
      </c>
      <c r="D591" s="187" t="str">
        <f>IFERROR(VLOOKUP(A591,'RNL - Lab 10'!$B$21:$Z$91,20,FALSE)," ")</f>
        <v/>
      </c>
      <c r="E591" s="187" t="str">
        <f>IFERROR(VLOOKUP(A591,'RNL - Lab 10'!$B$21:$Z$91,21,FALSE)," ")</f>
        <v/>
      </c>
      <c r="F591" s="187" t="str">
        <f>IFERROR(VLOOKUP(A591,'RNL - Lab 10'!$B$21:$Z$91,22,FALSE)," ")</f>
        <v/>
      </c>
      <c r="G591" s="187" t="str">
        <f>IFERROR(VLOOKUP(A591,'RNL - Lab 10'!$B$21:$Z$91,23,FALSE)," ")</f>
        <v/>
      </c>
      <c r="H591" s="187" t="str">
        <f>IFERROR(VLOOKUP(A591,'RNL - Lab 10'!$B$21:$Z$91,24,FALSE)," ")</f>
        <v/>
      </c>
      <c r="I591" s="187" t="str">
        <f>IFERROR(VLOOKUP(A591,'RNL - Lab 10'!$B$21:$Z$91,25,FALSE)," ")</f>
        <v/>
      </c>
    </row>
    <row r="592" spans="1:9" x14ac:dyDescent="0.25">
      <c r="A592" s="38" t="str">
        <f t="shared" si="17"/>
        <v>L10-</v>
      </c>
      <c r="B592" s="55" t="str">
        <f t="shared" si="18"/>
        <v/>
      </c>
      <c r="C592" s="194" t="str">
        <f>IFERROR(VLOOKUP(A592,'RNL - Lab 10'!$B$21:$Z$91,19,FALSE)," ")</f>
        <v/>
      </c>
      <c r="D592" s="187" t="str">
        <f>IFERROR(VLOOKUP(A592,'RNL - Lab 10'!$B$21:$Z$91,20,FALSE)," ")</f>
        <v/>
      </c>
      <c r="E592" s="187" t="str">
        <f>IFERROR(VLOOKUP(A592,'RNL - Lab 10'!$B$21:$Z$91,21,FALSE)," ")</f>
        <v/>
      </c>
      <c r="F592" s="187" t="str">
        <f>IFERROR(VLOOKUP(A592,'RNL - Lab 10'!$B$21:$Z$91,22,FALSE)," ")</f>
        <v/>
      </c>
      <c r="G592" s="187" t="str">
        <f>IFERROR(VLOOKUP(A592,'RNL - Lab 10'!$B$21:$Z$91,23,FALSE)," ")</f>
        <v/>
      </c>
      <c r="H592" s="187" t="str">
        <f>IFERROR(VLOOKUP(A592,'RNL - Lab 10'!$B$21:$Z$91,24,FALSE)," ")</f>
        <v/>
      </c>
      <c r="I592" s="187" t="str">
        <f>IFERROR(VLOOKUP(A592,'RNL - Lab 10'!$B$21:$Z$91,25,FALSE)," ")</f>
        <v/>
      </c>
    </row>
    <row r="593" spans="1:9" x14ac:dyDescent="0.25">
      <c r="A593" s="38" t="str">
        <f t="shared" si="17"/>
        <v>L10-</v>
      </c>
      <c r="B593" s="55" t="str">
        <f t="shared" si="18"/>
        <v/>
      </c>
      <c r="C593" s="194" t="str">
        <f>IFERROR(VLOOKUP(A593,'RNL - Lab 10'!$B$21:$Z$91,19,FALSE)," ")</f>
        <v/>
      </c>
      <c r="D593" s="187" t="str">
        <f>IFERROR(VLOOKUP(A593,'RNL - Lab 10'!$B$21:$Z$91,20,FALSE)," ")</f>
        <v/>
      </c>
      <c r="E593" s="187" t="str">
        <f>IFERROR(VLOOKUP(A593,'RNL - Lab 10'!$B$21:$Z$91,21,FALSE)," ")</f>
        <v/>
      </c>
      <c r="F593" s="187" t="str">
        <f>IFERROR(VLOOKUP(A593,'RNL - Lab 10'!$B$21:$Z$91,22,FALSE)," ")</f>
        <v/>
      </c>
      <c r="G593" s="187" t="str">
        <f>IFERROR(VLOOKUP(A593,'RNL - Lab 10'!$B$21:$Z$91,23,FALSE)," ")</f>
        <v/>
      </c>
      <c r="H593" s="187" t="str">
        <f>IFERROR(VLOOKUP(A593,'RNL - Lab 10'!$B$21:$Z$91,24,FALSE)," ")</f>
        <v/>
      </c>
      <c r="I593" s="187" t="str">
        <f>IFERROR(VLOOKUP(A593,'RNL - Lab 10'!$B$21:$Z$91,25,FALSE)," ")</f>
        <v/>
      </c>
    </row>
    <row r="594" spans="1:9" x14ac:dyDescent="0.25">
      <c r="A594" s="38" t="str">
        <f t="shared" si="17"/>
        <v>L10-</v>
      </c>
      <c r="B594" s="55" t="str">
        <f t="shared" si="18"/>
        <v/>
      </c>
      <c r="C594" s="194" t="str">
        <f>IFERROR(VLOOKUP(A594,'RNL - Lab 10'!$B$21:$Z$91,19,FALSE)," ")</f>
        <v/>
      </c>
      <c r="D594" s="187" t="str">
        <f>IFERROR(VLOOKUP(A594,'RNL - Lab 10'!$B$21:$Z$91,20,FALSE)," ")</f>
        <v/>
      </c>
      <c r="E594" s="187" t="str">
        <f>IFERROR(VLOOKUP(A594,'RNL - Lab 10'!$B$21:$Z$91,21,FALSE)," ")</f>
        <v/>
      </c>
      <c r="F594" s="187" t="str">
        <f>IFERROR(VLOOKUP(A594,'RNL - Lab 10'!$B$21:$Z$91,22,FALSE)," ")</f>
        <v/>
      </c>
      <c r="G594" s="187" t="str">
        <f>IFERROR(VLOOKUP(A594,'RNL - Lab 10'!$B$21:$Z$91,23,FALSE)," ")</f>
        <v/>
      </c>
      <c r="H594" s="187" t="str">
        <f>IFERROR(VLOOKUP(A594,'RNL - Lab 10'!$B$21:$Z$91,24,FALSE)," ")</f>
        <v/>
      </c>
      <c r="I594" s="187" t="str">
        <f>IFERROR(VLOOKUP(A594,'RNL - Lab 10'!$B$21:$Z$91,25,FALSE)," ")</f>
        <v/>
      </c>
    </row>
    <row r="595" spans="1:9" x14ac:dyDescent="0.25">
      <c r="A595" s="38" t="str">
        <f t="shared" si="17"/>
        <v>L10-</v>
      </c>
      <c r="B595" s="55" t="str">
        <f t="shared" si="18"/>
        <v/>
      </c>
      <c r="C595" s="194" t="str">
        <f>IFERROR(VLOOKUP(A595,'RNL - Lab 10'!$B$21:$Z$91,19,FALSE)," ")</f>
        <v/>
      </c>
      <c r="D595" s="187" t="str">
        <f>IFERROR(VLOOKUP(A595,'RNL - Lab 10'!$B$21:$Z$91,20,FALSE)," ")</f>
        <v/>
      </c>
      <c r="E595" s="187" t="str">
        <f>IFERROR(VLOOKUP(A595,'RNL - Lab 10'!$B$21:$Z$91,21,FALSE)," ")</f>
        <v/>
      </c>
      <c r="F595" s="187" t="str">
        <f>IFERROR(VLOOKUP(A595,'RNL - Lab 10'!$B$21:$Z$91,22,FALSE)," ")</f>
        <v/>
      </c>
      <c r="G595" s="187" t="str">
        <f>IFERROR(VLOOKUP(A595,'RNL - Lab 10'!$B$21:$Z$91,23,FALSE)," ")</f>
        <v/>
      </c>
      <c r="H595" s="187" t="str">
        <f>IFERROR(VLOOKUP(A595,'RNL - Lab 10'!$B$21:$Z$91,24,FALSE)," ")</f>
        <v/>
      </c>
      <c r="I595" s="187" t="str">
        <f>IFERROR(VLOOKUP(A595,'RNL - Lab 10'!$B$21:$Z$91,25,FALSE)," ")</f>
        <v/>
      </c>
    </row>
    <row r="596" spans="1:9" ht="30" x14ac:dyDescent="0.25">
      <c r="A596" s="38" t="str">
        <f t="shared" si="17"/>
        <v>L10-PRUEBAS MOLECULARES 
(GeneXpert y LPA)</v>
      </c>
      <c r="B596" s="55" t="str">
        <f t="shared" si="18"/>
        <v>PRUEBAS MOLECULARES 
(GeneXpert y LPA)</v>
      </c>
      <c r="C596" s="194" t="str">
        <f>IFERROR(VLOOKUP(A596,'RNL - Lab 10'!$B$21:$Z$91,19,FALSE)," ")</f>
        <v/>
      </c>
      <c r="D596" s="187" t="str">
        <f>IFERROR(VLOOKUP(A596,'RNL - Lab 10'!$B$21:$Z$91,20,FALSE)," ")</f>
        <v/>
      </c>
      <c r="E596" s="187" t="str">
        <f>IFERROR(VLOOKUP(A596,'RNL - Lab 10'!$B$21:$Z$91,21,FALSE)," ")</f>
        <v/>
      </c>
      <c r="F596" s="187" t="str">
        <f>IFERROR(VLOOKUP(A596,'RNL - Lab 10'!$B$21:$Z$91,22,FALSE)," ")</f>
        <v/>
      </c>
      <c r="G596" s="187" t="str">
        <f>IFERROR(VLOOKUP(A596,'RNL - Lab 10'!$B$21:$Z$91,23,FALSE)," ")</f>
        <v/>
      </c>
      <c r="H596" s="187" t="str">
        <f>IFERROR(VLOOKUP(A596,'RNL - Lab 10'!$B$21:$Z$91,24,FALSE)," ")</f>
        <v/>
      </c>
      <c r="I596" s="187" t="str">
        <f>IFERROR(VLOOKUP(A596,'RNL - Lab 10'!$B$21:$Z$91,25,FALSE)," ")</f>
        <v/>
      </c>
    </row>
    <row r="597" spans="1:9" x14ac:dyDescent="0.25">
      <c r="A597" s="38" t="str">
        <f t="shared" si="17"/>
        <v>L10-Número de pruebas rápidas realizadas</v>
      </c>
      <c r="B597" s="55" t="str">
        <f t="shared" si="18"/>
        <v>Número de pruebas rápidas realizadas</v>
      </c>
      <c r="C597" s="194" t="str">
        <f>IFERROR(VLOOKUP(A597,'RNL - Lab 10'!$B$21:$Z$91,19,FALSE)," ")</f>
        <v/>
      </c>
      <c r="D597" s="187" t="str">
        <f>IFERROR(VLOOKUP(A597,'RNL - Lab 10'!$B$21:$Z$91,20,FALSE)," ")</f>
        <v/>
      </c>
      <c r="E597" s="187" t="str">
        <f>IFERROR(VLOOKUP(A597,'RNL - Lab 10'!$B$21:$Z$91,21,FALSE)," ")</f>
        <v/>
      </c>
      <c r="F597" s="187" t="str">
        <f>IFERROR(VLOOKUP(A597,'RNL - Lab 10'!$B$21:$Z$91,22,FALSE)," ")</f>
        <v/>
      </c>
      <c r="G597" s="187" t="str">
        <f>IFERROR(VLOOKUP(A597,'RNL - Lab 10'!$B$21:$Z$91,23,FALSE)," ")</f>
        <v/>
      </c>
      <c r="H597" s="187" t="str">
        <f>IFERROR(VLOOKUP(A597,'RNL - Lab 10'!$B$21:$Z$91,24,FALSE)," ")</f>
        <v/>
      </c>
      <c r="I597" s="187" t="str">
        <f>IFERROR(VLOOKUP(A597,'RNL - Lab 10'!$B$21:$Z$91,25,FALSE)," ")</f>
        <v/>
      </c>
    </row>
    <row r="598" spans="1:9" ht="30" x14ac:dyDescent="0.25">
      <c r="A598" s="38" t="str">
        <f t="shared" si="17"/>
        <v>L10-Proporción de M. tuberculosis detectado sensible a fármacos R, H o HyR</v>
      </c>
      <c r="B598" s="55" t="str">
        <f t="shared" si="18"/>
        <v>Proporción de M. tuberculosis detectado sensible a fármacos R, H o HyR</v>
      </c>
      <c r="C598" s="194" t="str">
        <f>IFERROR(VLOOKUP(A598,'RNL - Lab 10'!$B$21:$Z$91,19,FALSE)," ")</f>
        <v/>
      </c>
      <c r="D598" s="187" t="str">
        <f>IFERROR(VLOOKUP(A598,'RNL - Lab 10'!$B$21:$Z$91,20,FALSE)," ")</f>
        <v/>
      </c>
      <c r="E598" s="187" t="str">
        <f>IFERROR(VLOOKUP(A598,'RNL - Lab 10'!$B$21:$Z$91,21,FALSE)," ")</f>
        <v/>
      </c>
      <c r="F598" s="187" t="str">
        <f>IFERROR(VLOOKUP(A598,'RNL - Lab 10'!$B$21:$Z$91,22,FALSE)," ")</f>
        <v/>
      </c>
      <c r="G598" s="187" t="str">
        <f>IFERROR(VLOOKUP(A598,'RNL - Lab 10'!$B$21:$Z$91,23,FALSE)," ")</f>
        <v/>
      </c>
      <c r="H598" s="187" t="str">
        <f>IFERROR(VLOOKUP(A598,'RNL - Lab 10'!$B$21:$Z$91,24,FALSE)," ")</f>
        <v/>
      </c>
      <c r="I598" s="187" t="str">
        <f>IFERROR(VLOOKUP(A598,'RNL - Lab 10'!$B$21:$Z$91,25,FALSE)," ")</f>
        <v/>
      </c>
    </row>
    <row r="599" spans="1:9" ht="30" x14ac:dyDescent="0.25">
      <c r="A599" s="38" t="str">
        <f t="shared" si="17"/>
        <v>L10-Proporción de M. tuberculosis detectado resistente a R</v>
      </c>
      <c r="B599" s="55" t="str">
        <f t="shared" si="18"/>
        <v>Proporción de M. tuberculosis detectado resistente a R</v>
      </c>
      <c r="C599" s="194" t="str">
        <f>IFERROR(VLOOKUP(A599,'RNL - Lab 10'!$B$21:$Z$91,19,FALSE)," ")</f>
        <v/>
      </c>
      <c r="D599" s="187" t="str">
        <f>IFERROR(VLOOKUP(A599,'RNL - Lab 10'!$B$21:$Z$91,20,FALSE)," ")</f>
        <v/>
      </c>
      <c r="E599" s="187" t="str">
        <f>IFERROR(VLOOKUP(A599,'RNL - Lab 10'!$B$21:$Z$91,21,FALSE)," ")</f>
        <v/>
      </c>
      <c r="F599" s="187" t="str">
        <f>IFERROR(VLOOKUP(A599,'RNL - Lab 10'!$B$21:$Z$91,22,FALSE)," ")</f>
        <v/>
      </c>
      <c r="G599" s="187" t="str">
        <f>IFERROR(VLOOKUP(A599,'RNL - Lab 10'!$B$21:$Z$91,23,FALSE)," ")</f>
        <v/>
      </c>
      <c r="H599" s="187" t="str">
        <f>IFERROR(VLOOKUP(A599,'RNL - Lab 10'!$B$21:$Z$91,24,FALSE)," ")</f>
        <v/>
      </c>
      <c r="I599" s="187" t="str">
        <f>IFERROR(VLOOKUP(A599,'RNL - Lab 10'!$B$21:$Z$91,25,FALSE)," ")</f>
        <v/>
      </c>
    </row>
    <row r="600" spans="1:9" ht="30" x14ac:dyDescent="0.25">
      <c r="A600" s="38" t="str">
        <f t="shared" si="17"/>
        <v>L10-Proporción de M. tuberculosis detectado resistente a H</v>
      </c>
      <c r="B600" s="55" t="str">
        <f t="shared" si="18"/>
        <v>Proporción de M. tuberculosis detectado resistente a H</v>
      </c>
      <c r="C600" s="194" t="str">
        <f>IFERROR(VLOOKUP(A600,'RNL - Lab 10'!$B$21:$Z$91,19,FALSE)," ")</f>
        <v/>
      </c>
      <c r="D600" s="187" t="str">
        <f>IFERROR(VLOOKUP(A600,'RNL - Lab 10'!$B$21:$Z$91,20,FALSE)," ")</f>
        <v/>
      </c>
      <c r="E600" s="187" t="str">
        <f>IFERROR(VLOOKUP(A600,'RNL - Lab 10'!$B$21:$Z$91,21,FALSE)," ")</f>
        <v/>
      </c>
      <c r="F600" s="187" t="str">
        <f>IFERROR(VLOOKUP(A600,'RNL - Lab 10'!$B$21:$Z$91,22,FALSE)," ")</f>
        <v/>
      </c>
      <c r="G600" s="187" t="str">
        <f>IFERROR(VLOOKUP(A600,'RNL - Lab 10'!$B$21:$Z$91,23,FALSE)," ")</f>
        <v/>
      </c>
      <c r="H600" s="187" t="str">
        <f>IFERROR(VLOOKUP(A600,'RNL - Lab 10'!$B$21:$Z$91,24,FALSE)," ")</f>
        <v/>
      </c>
      <c r="I600" s="187" t="str">
        <f>IFERROR(VLOOKUP(A600,'RNL - Lab 10'!$B$21:$Z$91,25,FALSE)," ")</f>
        <v/>
      </c>
    </row>
    <row r="601" spans="1:9" ht="45" x14ac:dyDescent="0.25">
      <c r="A601" s="38" t="str">
        <f t="shared" si="17"/>
        <v xml:space="preserve">L10-Proporción de M. tuberculosis detectado resistente a HyR
</v>
      </c>
      <c r="B601" s="55" t="str">
        <f t="shared" si="18"/>
        <v xml:space="preserve">Proporción de M. tuberculosis detectado resistente a HyR
</v>
      </c>
      <c r="C601" s="194" t="str">
        <f>IFERROR(VLOOKUP(A601,'RNL - Lab 10'!$B$21:$Z$91,19,FALSE)," ")</f>
        <v/>
      </c>
      <c r="D601" s="187" t="str">
        <f>IFERROR(VLOOKUP(A601,'RNL - Lab 10'!$B$21:$Z$91,20,FALSE)," ")</f>
        <v/>
      </c>
      <c r="E601" s="187" t="str">
        <f>IFERROR(VLOOKUP(A601,'RNL - Lab 10'!$B$21:$Z$91,21,FALSE)," ")</f>
        <v/>
      </c>
      <c r="F601" s="187" t="str">
        <f>IFERROR(VLOOKUP(A601,'RNL - Lab 10'!$B$21:$Z$91,22,FALSE)," ")</f>
        <v/>
      </c>
      <c r="G601" s="187" t="str">
        <f>IFERROR(VLOOKUP(A601,'RNL - Lab 10'!$B$21:$Z$91,23,FALSE)," ")</f>
        <v/>
      </c>
      <c r="H601" s="187" t="str">
        <f>IFERROR(VLOOKUP(A601,'RNL - Lab 10'!$B$21:$Z$91,24,FALSE)," ")</f>
        <v/>
      </c>
      <c r="I601" s="187" t="str">
        <f>IFERROR(VLOOKUP(A601,'RNL - Lab 10'!$B$21:$Z$91,25,FALSE)," ")</f>
        <v/>
      </c>
    </row>
    <row r="602" spans="1:9" ht="45" x14ac:dyDescent="0.25">
      <c r="A602" s="38" t="str">
        <f t="shared" si="17"/>
        <v xml:space="preserve">L10-Proporción de M. tuberculosis detectado con resistencia a fármacos indeterminada
</v>
      </c>
      <c r="B602" s="55" t="str">
        <f t="shared" si="18"/>
        <v xml:space="preserve">Proporción de M. tuberculosis detectado con resistencia a fármacos indeterminada
</v>
      </c>
      <c r="C602" s="194" t="str">
        <f>IFERROR(VLOOKUP(A602,'RNL - Lab 10'!$B$21:$Z$91,19,FALSE)," ")</f>
        <v/>
      </c>
      <c r="D602" s="187" t="str">
        <f>IFERROR(VLOOKUP(A602,'RNL - Lab 10'!$B$21:$Z$91,20,FALSE)," ")</f>
        <v/>
      </c>
      <c r="E602" s="187" t="str">
        <f>IFERROR(VLOOKUP(A602,'RNL - Lab 10'!$B$21:$Z$91,21,FALSE)," ")</f>
        <v/>
      </c>
      <c r="F602" s="187" t="str">
        <f>IFERROR(VLOOKUP(A602,'RNL - Lab 10'!$B$21:$Z$91,22,FALSE)," ")</f>
        <v/>
      </c>
      <c r="G602" s="187" t="str">
        <f>IFERROR(VLOOKUP(A602,'RNL - Lab 10'!$B$21:$Z$91,23,FALSE)," ")</f>
        <v/>
      </c>
      <c r="H602" s="187" t="str">
        <f>IFERROR(VLOOKUP(A602,'RNL - Lab 10'!$B$21:$Z$91,24,FALSE)," ")</f>
        <v/>
      </c>
      <c r="I602" s="187" t="str">
        <f>IFERROR(VLOOKUP(A602,'RNL - Lab 10'!$B$21:$Z$91,25,FALSE)," ")</f>
        <v/>
      </c>
    </row>
    <row r="603" spans="1:9" ht="30" x14ac:dyDescent="0.25">
      <c r="A603" s="38" t="str">
        <f t="shared" si="17"/>
        <v xml:space="preserve">L10-Proporción de M. tuberculosis no detectado 
</v>
      </c>
      <c r="B603" s="55" t="str">
        <f t="shared" si="18"/>
        <v xml:space="preserve">Proporción de M. tuberculosis no detectado 
</v>
      </c>
      <c r="C603" s="194" t="str">
        <f>IFERROR(VLOOKUP(A603,'RNL - Lab 10'!$B$21:$Z$91,19,FALSE)," ")</f>
        <v/>
      </c>
      <c r="D603" s="187" t="str">
        <f>IFERROR(VLOOKUP(A603,'RNL - Lab 10'!$B$21:$Z$91,20,FALSE)," ")</f>
        <v/>
      </c>
      <c r="E603" s="187" t="str">
        <f>IFERROR(VLOOKUP(A603,'RNL - Lab 10'!$B$21:$Z$91,21,FALSE)," ")</f>
        <v/>
      </c>
      <c r="F603" s="187" t="str">
        <f>IFERROR(VLOOKUP(A603,'RNL - Lab 10'!$B$21:$Z$91,22,FALSE)," ")</f>
        <v/>
      </c>
      <c r="G603" s="187" t="str">
        <f>IFERROR(VLOOKUP(A603,'RNL - Lab 10'!$B$21:$Z$91,23,FALSE)," ")</f>
        <v/>
      </c>
      <c r="H603" s="187" t="str">
        <f>IFERROR(VLOOKUP(A603,'RNL - Lab 10'!$B$21:$Z$91,24,FALSE)," ")</f>
        <v/>
      </c>
      <c r="I603" s="187" t="str">
        <f>IFERROR(VLOOKUP(A603,'RNL - Lab 10'!$B$21:$Z$91,25,FALSE)," ")</f>
        <v/>
      </c>
    </row>
    <row r="604" spans="1:9" ht="30" x14ac:dyDescent="0.25">
      <c r="A604" s="38" t="str">
        <f t="shared" si="17"/>
        <v xml:space="preserve">L10-Proporción de errores
</v>
      </c>
      <c r="B604" s="55" t="str">
        <f t="shared" si="18"/>
        <v xml:space="preserve">Proporción de errores
</v>
      </c>
      <c r="C604" s="194" t="str">
        <f>IFERROR(VLOOKUP(A604,'RNL - Lab 10'!$B$21:$Z$91,19,FALSE)," ")</f>
        <v/>
      </c>
      <c r="D604" s="187" t="str">
        <f>IFERROR(VLOOKUP(A604,'RNL - Lab 10'!$B$21:$Z$91,20,FALSE)," ")</f>
        <v/>
      </c>
      <c r="E604" s="187" t="str">
        <f>IFERROR(VLOOKUP(A604,'RNL - Lab 10'!$B$21:$Z$91,21,FALSE)," ")</f>
        <v/>
      </c>
      <c r="F604" s="187" t="str">
        <f>IFERROR(VLOOKUP(A604,'RNL - Lab 10'!$B$21:$Z$91,22,FALSE)," ")</f>
        <v/>
      </c>
      <c r="G604" s="187" t="str">
        <f>IFERROR(VLOOKUP(A604,'RNL - Lab 10'!$B$21:$Z$91,23,FALSE)," ")</f>
        <v/>
      </c>
      <c r="H604" s="187" t="str">
        <f>IFERROR(VLOOKUP(A604,'RNL - Lab 10'!$B$21:$Z$91,24,FALSE)," ")</f>
        <v/>
      </c>
      <c r="I604" s="187" t="str">
        <f>IFERROR(VLOOKUP(A604,'RNL - Lab 10'!$B$21:$Z$91,25,FALSE)," ")</f>
        <v/>
      </c>
    </row>
    <row r="605" spans="1:9" ht="30" x14ac:dyDescent="0.25">
      <c r="A605" s="38" t="str">
        <f t="shared" si="17"/>
        <v xml:space="preserve">L10-Proporción de resultados inválidos
</v>
      </c>
      <c r="B605" s="55" t="str">
        <f t="shared" si="18"/>
        <v xml:space="preserve">Proporción de resultados inválidos
</v>
      </c>
      <c r="C605" s="194" t="str">
        <f>IFERROR(VLOOKUP(A605,'RNL - Lab 10'!$B$21:$Z$91,19,FALSE)," ")</f>
        <v/>
      </c>
      <c r="D605" s="187" t="str">
        <f>IFERROR(VLOOKUP(A605,'RNL - Lab 10'!$B$21:$Z$91,20,FALSE)," ")</f>
        <v/>
      </c>
      <c r="E605" s="187" t="str">
        <f>IFERROR(VLOOKUP(A605,'RNL - Lab 10'!$B$21:$Z$91,21,FALSE)," ")</f>
        <v/>
      </c>
      <c r="F605" s="187" t="str">
        <f>IFERROR(VLOOKUP(A605,'RNL - Lab 10'!$B$21:$Z$91,22,FALSE)," ")</f>
        <v/>
      </c>
      <c r="G605" s="187" t="str">
        <f>IFERROR(VLOOKUP(A605,'RNL - Lab 10'!$B$21:$Z$91,23,FALSE)," ")</f>
        <v/>
      </c>
      <c r="H605" s="187" t="str">
        <f>IFERROR(VLOOKUP(A605,'RNL - Lab 10'!$B$21:$Z$91,24,FALSE)," ")</f>
        <v/>
      </c>
      <c r="I605" s="187" t="str">
        <f>IFERROR(VLOOKUP(A605,'RNL - Lab 10'!$B$21:$Z$91,25,FALSE)," ")</f>
        <v/>
      </c>
    </row>
    <row r="606" spans="1:9" ht="60" x14ac:dyDescent="0.25">
      <c r="A606" s="38" t="str">
        <f t="shared" si="17"/>
        <v xml:space="preserve">L10-Proporción de casos con M. tuberculosis detectado resistente a R, H, RyH con PSF de segunda línea
</v>
      </c>
      <c r="B606" s="55" t="str">
        <f t="shared" si="18"/>
        <v xml:space="preserve">Proporción de casos con M. tuberculosis detectado resistente a R, H, RyH con PSF de segunda línea
</v>
      </c>
      <c r="C606" s="194" t="str">
        <f>IFERROR(VLOOKUP(A606,'RNL - Lab 10'!$B$21:$Z$91,19,FALSE)," ")</f>
        <v/>
      </c>
      <c r="D606" s="187" t="str">
        <f>IFERROR(VLOOKUP(A606,'RNL - Lab 10'!$B$21:$Z$91,20,FALSE)," ")</f>
        <v/>
      </c>
      <c r="E606" s="187" t="str">
        <f>IFERROR(VLOOKUP(A606,'RNL - Lab 10'!$B$21:$Z$91,21,FALSE)," ")</f>
        <v/>
      </c>
      <c r="F606" s="187" t="str">
        <f>IFERROR(VLOOKUP(A606,'RNL - Lab 10'!$B$21:$Z$91,22,FALSE)," ")</f>
        <v/>
      </c>
      <c r="G606" s="187" t="str">
        <f>IFERROR(VLOOKUP(A606,'RNL - Lab 10'!$B$21:$Z$91,23,FALSE)," ")</f>
        <v/>
      </c>
      <c r="H606" s="187" t="str">
        <f>IFERROR(VLOOKUP(A606,'RNL - Lab 10'!$B$21:$Z$91,24,FALSE)," ")</f>
        <v/>
      </c>
      <c r="I606" s="187" t="str">
        <f>IFERROR(VLOOKUP(A606,'RNL - Lab 10'!$B$21:$Z$91,25,FALSE)," ")</f>
        <v/>
      </c>
    </row>
    <row r="607" spans="1:9" ht="60" x14ac:dyDescent="0.25">
      <c r="A607" s="38" t="str">
        <f t="shared" si="17"/>
        <v xml:space="preserve">L10-Proporción de casos nuevos con M. tuberculosis detectado resistente a R, H, RyH con PSF de segunda línea
</v>
      </c>
      <c r="B607" s="55" t="str">
        <f t="shared" si="18"/>
        <v xml:space="preserve">Proporción de casos nuevos con M. tuberculosis detectado resistente a R, H, RyH con PSF de segunda línea
</v>
      </c>
      <c r="C607" s="194" t="str">
        <f>IFERROR(VLOOKUP(A607,'RNL - Lab 10'!$B$21:$Z$91,19,FALSE)," ")</f>
        <v/>
      </c>
      <c r="D607" s="187" t="str">
        <f>IFERROR(VLOOKUP(A607,'RNL - Lab 10'!$B$21:$Z$91,20,FALSE)," ")</f>
        <v/>
      </c>
      <c r="E607" s="187" t="str">
        <f>IFERROR(VLOOKUP(A607,'RNL - Lab 10'!$B$21:$Z$91,21,FALSE)," ")</f>
        <v/>
      </c>
      <c r="F607" s="187" t="str">
        <f>IFERROR(VLOOKUP(A607,'RNL - Lab 10'!$B$21:$Z$91,22,FALSE)," ")</f>
        <v/>
      </c>
      <c r="G607" s="187" t="str">
        <f>IFERROR(VLOOKUP(A607,'RNL - Lab 10'!$B$21:$Z$91,23,FALSE)," ")</f>
        <v/>
      </c>
      <c r="H607" s="187" t="str">
        <f>IFERROR(VLOOKUP(A607,'RNL - Lab 10'!$B$21:$Z$91,24,FALSE)," ")</f>
        <v/>
      </c>
      <c r="I607" s="187" t="str">
        <f>IFERROR(VLOOKUP(A607,'RNL - Lab 10'!$B$21:$Z$91,25,FALSE)," ")</f>
        <v/>
      </c>
    </row>
    <row r="608" spans="1:9" ht="60" x14ac:dyDescent="0.25">
      <c r="A608" s="38" t="str">
        <f t="shared" si="17"/>
        <v xml:space="preserve">L10-Proporción de casos antes tratados con M. tuberculosis detectado resistente a R, H, RyH con PSF de segunda línea
</v>
      </c>
      <c r="B608" s="55" t="str">
        <f t="shared" si="18"/>
        <v xml:space="preserve">Proporción de casos antes tratados con M. tuberculosis detectado resistente a R, H, RyH con PSF de segunda línea
</v>
      </c>
      <c r="C608" s="194" t="str">
        <f>IFERROR(VLOOKUP(A608,'RNL - Lab 10'!$B$21:$Z$91,19,FALSE)," ")</f>
        <v/>
      </c>
      <c r="D608" s="187" t="str">
        <f>IFERROR(VLOOKUP(A608,'RNL - Lab 10'!$B$21:$Z$91,20,FALSE)," ")</f>
        <v/>
      </c>
      <c r="E608" s="187" t="str">
        <f>IFERROR(VLOOKUP(A608,'RNL - Lab 10'!$B$21:$Z$91,21,FALSE)," ")</f>
        <v/>
      </c>
      <c r="F608" s="187" t="str">
        <f>IFERROR(VLOOKUP(A608,'RNL - Lab 10'!$B$21:$Z$91,22,FALSE)," ")</f>
        <v/>
      </c>
      <c r="G608" s="187" t="str">
        <f>IFERROR(VLOOKUP(A608,'RNL - Lab 10'!$B$21:$Z$91,23,FALSE)," ")</f>
        <v/>
      </c>
      <c r="H608" s="187" t="str">
        <f>IFERROR(VLOOKUP(A608,'RNL - Lab 10'!$B$21:$Z$91,24,FALSE)," ")</f>
        <v/>
      </c>
      <c r="I608" s="187" t="str">
        <f>IFERROR(VLOOKUP(A608,'RNL - Lab 10'!$B$21:$Z$91,25,FALSE)," ")</f>
        <v/>
      </c>
    </row>
    <row r="609" spans="1:9" ht="30" x14ac:dyDescent="0.25">
      <c r="A609" s="38" t="str">
        <f t="shared" si="17"/>
        <v>L10-Proporción de M. tuberculosis Sensible a fluoroquinolonas</v>
      </c>
      <c r="B609" s="55" t="str">
        <f t="shared" si="18"/>
        <v>Proporción de M. tuberculosis Sensible a fluoroquinolonas</v>
      </c>
      <c r="C609" s="194" t="str">
        <f>IFERROR(VLOOKUP(A609,'RNL - Lab 10'!$B$21:$Z$91,19,FALSE)," ")</f>
        <v/>
      </c>
      <c r="D609" s="187" t="str">
        <f>IFERROR(VLOOKUP(A609,'RNL - Lab 10'!$B$21:$Z$91,20,FALSE)," ")</f>
        <v/>
      </c>
      <c r="E609" s="187" t="str">
        <f>IFERROR(VLOOKUP(A609,'RNL - Lab 10'!$B$21:$Z$91,21,FALSE)," ")</f>
        <v/>
      </c>
      <c r="F609" s="187" t="str">
        <f>IFERROR(VLOOKUP(A609,'RNL - Lab 10'!$B$21:$Z$91,22,FALSE)," ")</f>
        <v/>
      </c>
      <c r="G609" s="187" t="str">
        <f>IFERROR(VLOOKUP(A609,'RNL - Lab 10'!$B$21:$Z$91,23,FALSE)," ")</f>
        <v/>
      </c>
      <c r="H609" s="187" t="str">
        <f>IFERROR(VLOOKUP(A609,'RNL - Lab 10'!$B$21:$Z$91,24,FALSE)," ")</f>
        <v/>
      </c>
      <c r="I609" s="187" t="str">
        <f>IFERROR(VLOOKUP(A609,'RNL - Lab 10'!$B$21:$Z$91,25,FALSE)," ")</f>
        <v/>
      </c>
    </row>
    <row r="610" spans="1:9" ht="30" x14ac:dyDescent="0.25">
      <c r="A610" s="38" t="str">
        <f t="shared" si="17"/>
        <v>L10-Proporción de M. tuberculosis Resistente a fluoroquinolonas</v>
      </c>
      <c r="B610" s="55" t="str">
        <f t="shared" si="18"/>
        <v>Proporción de M. tuberculosis Resistente a fluoroquinolonas</v>
      </c>
      <c r="C610" s="194" t="str">
        <f>IFERROR(VLOOKUP(A610,'RNL - Lab 10'!$B$21:$Z$91,19,FALSE)," ")</f>
        <v/>
      </c>
      <c r="D610" s="187" t="str">
        <f>IFERROR(VLOOKUP(A610,'RNL - Lab 10'!$B$21:$Z$91,20,FALSE)," ")</f>
        <v/>
      </c>
      <c r="E610" s="187" t="str">
        <f>IFERROR(VLOOKUP(A610,'RNL - Lab 10'!$B$21:$Z$91,21,FALSE)," ")</f>
        <v/>
      </c>
      <c r="F610" s="187" t="str">
        <f>IFERROR(VLOOKUP(A610,'RNL - Lab 10'!$B$21:$Z$91,22,FALSE)," ")</f>
        <v/>
      </c>
      <c r="G610" s="187" t="str">
        <f>IFERROR(VLOOKUP(A610,'RNL - Lab 10'!$B$21:$Z$91,23,FALSE)," ")</f>
        <v/>
      </c>
      <c r="H610" s="187" t="str">
        <f>IFERROR(VLOOKUP(A610,'RNL - Lab 10'!$B$21:$Z$91,24,FALSE)," ")</f>
        <v/>
      </c>
      <c r="I610" s="187" t="str">
        <f>IFERROR(VLOOKUP(A610,'RNL - Lab 10'!$B$21:$Z$91,25,FALSE)," ")</f>
        <v/>
      </c>
    </row>
    <row r="611" spans="1:9" ht="30" x14ac:dyDescent="0.25">
      <c r="A611" s="38" t="str">
        <f t="shared" si="17"/>
        <v>L10-Proporción de M. tuberculosis Sensible a otras drogas de segunda línea (drogas orales)</v>
      </c>
      <c r="B611" s="55" t="str">
        <f t="shared" si="18"/>
        <v>Proporción de M. tuberculosis Sensible a otras drogas de segunda línea (drogas orales)</v>
      </c>
      <c r="C611" s="194" t="str">
        <f>IFERROR(VLOOKUP(A611,'RNL - Lab 10'!$B$21:$Z$91,19,FALSE)," ")</f>
        <v/>
      </c>
      <c r="D611" s="187" t="str">
        <f>IFERROR(VLOOKUP(A611,'RNL - Lab 10'!$B$21:$Z$91,20,FALSE)," ")</f>
        <v/>
      </c>
      <c r="E611" s="187" t="str">
        <f>IFERROR(VLOOKUP(A611,'RNL - Lab 10'!$B$21:$Z$91,21,FALSE)," ")</f>
        <v/>
      </c>
      <c r="F611" s="187" t="str">
        <f>IFERROR(VLOOKUP(A611,'RNL - Lab 10'!$B$21:$Z$91,22,FALSE)," ")</f>
        <v/>
      </c>
      <c r="G611" s="187" t="str">
        <f>IFERROR(VLOOKUP(A611,'RNL - Lab 10'!$B$21:$Z$91,23,FALSE)," ")</f>
        <v/>
      </c>
      <c r="H611" s="187" t="str">
        <f>IFERROR(VLOOKUP(A611,'RNL - Lab 10'!$B$21:$Z$91,24,FALSE)," ")</f>
        <v/>
      </c>
      <c r="I611" s="187" t="str">
        <f>IFERROR(VLOOKUP(A611,'RNL - Lab 10'!$B$21:$Z$91,25,FALSE)," ")</f>
        <v/>
      </c>
    </row>
    <row r="612" spans="1:9" ht="30" x14ac:dyDescent="0.25">
      <c r="A612" s="38" t="str">
        <f t="shared" si="17"/>
        <v>L10-Proporción de M. tuberculosis Resistente a otras drogas de segunda línea (drogas orales)</v>
      </c>
      <c r="B612" s="55" t="str">
        <f t="shared" si="18"/>
        <v>Proporción de M. tuberculosis Resistente a otras drogas de segunda línea (drogas orales)</v>
      </c>
      <c r="C612" s="194" t="str">
        <f>IFERROR(VLOOKUP(A612,'RNL - Lab 10'!$B$21:$Z$91,19,FALSE)," ")</f>
        <v/>
      </c>
      <c r="D612" s="187" t="str">
        <f>IFERROR(VLOOKUP(A612,'RNL - Lab 10'!$B$21:$Z$91,20,FALSE)," ")</f>
        <v/>
      </c>
      <c r="E612" s="187" t="str">
        <f>IFERROR(VLOOKUP(A612,'RNL - Lab 10'!$B$21:$Z$91,21,FALSE)," ")</f>
        <v/>
      </c>
      <c r="F612" s="187" t="str">
        <f>IFERROR(VLOOKUP(A612,'RNL - Lab 10'!$B$21:$Z$91,22,FALSE)," ")</f>
        <v/>
      </c>
      <c r="G612" s="187" t="str">
        <f>IFERROR(VLOOKUP(A612,'RNL - Lab 10'!$B$21:$Z$91,23,FALSE)," ")</f>
        <v/>
      </c>
      <c r="H612" s="187" t="str">
        <f>IFERROR(VLOOKUP(A612,'RNL - Lab 10'!$B$21:$Z$91,24,FALSE)," ")</f>
        <v/>
      </c>
      <c r="I612" s="187" t="str">
        <f>IFERROR(VLOOKUP(A612,'RNL - Lab 10'!$B$21:$Z$91,25,FALSE)," ")</f>
        <v/>
      </c>
    </row>
    <row r="613" spans="1:9" ht="30" x14ac:dyDescent="0.25">
      <c r="A613" s="38" t="str">
        <f t="shared" si="17"/>
        <v>L10-Tiempo de respuesta del laboratorio en las pruebas moleculares</v>
      </c>
      <c r="B613" s="55" t="str">
        <f t="shared" si="18"/>
        <v>Tiempo de respuesta del laboratorio en las pruebas moleculares</v>
      </c>
      <c r="C613" s="194" t="str">
        <f>IFERROR(VLOOKUP(A613,'RNL - Lab 10'!$B$21:$Z$91,19,FALSE)," ")</f>
        <v/>
      </c>
      <c r="D613" s="187" t="str">
        <f>IFERROR(VLOOKUP(A613,'RNL - Lab 10'!$B$21:$Z$91,20,FALSE)," ")</f>
        <v/>
      </c>
      <c r="E613" s="187" t="str">
        <f>IFERROR(VLOOKUP(A613,'RNL - Lab 10'!$B$21:$Z$91,21,FALSE)," ")</f>
        <v/>
      </c>
      <c r="F613" s="187" t="str">
        <f>IFERROR(VLOOKUP(A613,'RNL - Lab 10'!$B$21:$Z$91,22,FALSE)," ")</f>
        <v/>
      </c>
      <c r="G613" s="187" t="str">
        <f>IFERROR(VLOOKUP(A613,'RNL - Lab 10'!$B$21:$Z$91,23,FALSE)," ")</f>
        <v/>
      </c>
      <c r="H613" s="187" t="str">
        <f>IFERROR(VLOOKUP(A613,'RNL - Lab 10'!$B$21:$Z$91,24,FALSE)," ")</f>
        <v/>
      </c>
      <c r="I613" s="187" t="str">
        <f>IFERROR(VLOOKUP(A613,'RNL - Lab 10'!$B$21:$Z$91,25,FALSE)," ")</f>
        <v/>
      </c>
    </row>
    <row r="614" spans="1:9" x14ac:dyDescent="0.25">
      <c r="A614" s="38" t="str">
        <f t="shared" si="17"/>
        <v>L10-</v>
      </c>
      <c r="B614" s="55" t="str">
        <f t="shared" si="18"/>
        <v/>
      </c>
      <c r="C614" s="194" t="str">
        <f>IFERROR(VLOOKUP(A614,'RNL - Lab 10'!$B$21:$Z$91,19,FALSE)," ")</f>
        <v/>
      </c>
      <c r="D614" s="187" t="str">
        <f>IFERROR(VLOOKUP(A614,'RNL - Lab 10'!$B$21:$Z$91,20,FALSE)," ")</f>
        <v/>
      </c>
      <c r="E614" s="187" t="str">
        <f>IFERROR(VLOOKUP(A614,'RNL - Lab 10'!$B$21:$Z$91,21,FALSE)," ")</f>
        <v/>
      </c>
      <c r="F614" s="187" t="str">
        <f>IFERROR(VLOOKUP(A614,'RNL - Lab 10'!$B$21:$Z$91,22,FALSE)," ")</f>
        <v/>
      </c>
      <c r="G614" s="187" t="str">
        <f>IFERROR(VLOOKUP(A614,'RNL - Lab 10'!$B$21:$Z$91,23,FALSE)," ")</f>
        <v/>
      </c>
      <c r="H614" s="187" t="str">
        <f>IFERROR(VLOOKUP(A614,'RNL - Lab 10'!$B$21:$Z$91,24,FALSE)," ")</f>
        <v/>
      </c>
      <c r="I614" s="187" t="str">
        <f>IFERROR(VLOOKUP(A614,'RNL - Lab 10'!$B$21:$Z$91,25,FALSE)," ")</f>
        <v/>
      </c>
    </row>
    <row r="615" spans="1:9" x14ac:dyDescent="0.25">
      <c r="A615" s="38" t="str">
        <f t="shared" si="17"/>
        <v>L10-</v>
      </c>
      <c r="B615" s="55" t="str">
        <f t="shared" si="18"/>
        <v/>
      </c>
      <c r="C615" s="194" t="str">
        <f>IFERROR(VLOOKUP(A615,'RNL - Lab 10'!$B$21:$Z$91,19,FALSE)," ")</f>
        <v/>
      </c>
      <c r="D615" s="187" t="str">
        <f>IFERROR(VLOOKUP(A615,'RNL - Lab 10'!$B$21:$Z$91,20,FALSE)," ")</f>
        <v/>
      </c>
      <c r="E615" s="187" t="str">
        <f>IFERROR(VLOOKUP(A615,'RNL - Lab 10'!$B$21:$Z$91,21,FALSE)," ")</f>
        <v/>
      </c>
      <c r="F615" s="187" t="str">
        <f>IFERROR(VLOOKUP(A615,'RNL - Lab 10'!$B$21:$Z$91,22,FALSE)," ")</f>
        <v/>
      </c>
      <c r="G615" s="187" t="str">
        <f>IFERROR(VLOOKUP(A615,'RNL - Lab 10'!$B$21:$Z$91,23,FALSE)," ")</f>
        <v/>
      </c>
      <c r="H615" s="187" t="str">
        <f>IFERROR(VLOOKUP(A615,'RNL - Lab 10'!$B$21:$Z$91,24,FALSE)," ")</f>
        <v/>
      </c>
      <c r="I615" s="187" t="str">
        <f>IFERROR(VLOOKUP(A615,'RNL - Lab 10'!$B$21:$Z$91,25,FALSE)," ")</f>
        <v/>
      </c>
    </row>
    <row r="616" spans="1:9" x14ac:dyDescent="0.25">
      <c r="A616" s="38" t="str">
        <f t="shared" si="17"/>
        <v>L10-</v>
      </c>
      <c r="B616" s="55" t="str">
        <f t="shared" si="18"/>
        <v/>
      </c>
      <c r="C616" s="194" t="str">
        <f>IFERROR(VLOOKUP(A616,'RNL - Lab 10'!$B$21:$Z$91,19,FALSE)," ")</f>
        <v/>
      </c>
      <c r="D616" s="187" t="str">
        <f>IFERROR(VLOOKUP(A616,'RNL - Lab 10'!$B$21:$Z$91,20,FALSE)," ")</f>
        <v/>
      </c>
      <c r="E616" s="187" t="str">
        <f>IFERROR(VLOOKUP(A616,'RNL - Lab 10'!$B$21:$Z$91,21,FALSE)," ")</f>
        <v/>
      </c>
      <c r="F616" s="187" t="str">
        <f>IFERROR(VLOOKUP(A616,'RNL - Lab 10'!$B$21:$Z$91,22,FALSE)," ")</f>
        <v/>
      </c>
      <c r="G616" s="187" t="str">
        <f>IFERROR(VLOOKUP(A616,'RNL - Lab 10'!$B$21:$Z$91,23,FALSE)," ")</f>
        <v/>
      </c>
      <c r="H616" s="187" t="str">
        <f>IFERROR(VLOOKUP(A616,'RNL - Lab 10'!$B$21:$Z$91,24,FALSE)," ")</f>
        <v/>
      </c>
      <c r="I616" s="187" t="str">
        <f>IFERROR(VLOOKUP(A616,'RNL - Lab 10'!$B$21:$Z$91,25,FALSE)," ")</f>
        <v/>
      </c>
    </row>
    <row r="617" spans="1:9" x14ac:dyDescent="0.25">
      <c r="A617" s="38" t="str">
        <f t="shared" si="17"/>
        <v>L10-</v>
      </c>
      <c r="B617" s="55" t="str">
        <f t="shared" si="18"/>
        <v/>
      </c>
      <c r="C617" s="194" t="str">
        <f>IFERROR(VLOOKUP(A617,'RNL - Lab 10'!$B$21:$Z$91,19,FALSE)," ")</f>
        <v/>
      </c>
      <c r="D617" s="187" t="str">
        <f>IFERROR(VLOOKUP(A617,'RNL - Lab 10'!$B$21:$Z$91,20,FALSE)," ")</f>
        <v/>
      </c>
      <c r="E617" s="187" t="str">
        <f>IFERROR(VLOOKUP(A617,'RNL - Lab 10'!$B$21:$Z$91,21,FALSE)," ")</f>
        <v/>
      </c>
      <c r="F617" s="187" t="str">
        <f>IFERROR(VLOOKUP(A617,'RNL - Lab 10'!$B$21:$Z$91,22,FALSE)," ")</f>
        <v/>
      </c>
      <c r="G617" s="187" t="str">
        <f>IFERROR(VLOOKUP(A617,'RNL - Lab 10'!$B$21:$Z$91,23,FALSE)," ")</f>
        <v/>
      </c>
      <c r="H617" s="187" t="str">
        <f>IFERROR(VLOOKUP(A617,'RNL - Lab 10'!$B$21:$Z$91,24,FALSE)," ")</f>
        <v/>
      </c>
      <c r="I617" s="187" t="str">
        <f>IFERROR(VLOOKUP(A617,'RNL - Lab 10'!$B$21:$Z$91,25,FALSE)," ")</f>
        <v/>
      </c>
    </row>
    <row r="618" spans="1:9" x14ac:dyDescent="0.25">
      <c r="A618" s="38" t="str">
        <f t="shared" si="17"/>
        <v>L10-</v>
      </c>
      <c r="B618" s="55" t="str">
        <f t="shared" si="18"/>
        <v/>
      </c>
      <c r="C618" s="194" t="str">
        <f>IFERROR(VLOOKUP(A618,'RNL - Lab 10'!$B$21:$Z$91,19,FALSE)," ")</f>
        <v/>
      </c>
      <c r="D618" s="187" t="str">
        <f>IFERROR(VLOOKUP(A618,'RNL - Lab 10'!$B$21:$Z$91,20,FALSE)," ")</f>
        <v/>
      </c>
      <c r="E618" s="187" t="str">
        <f>IFERROR(VLOOKUP(A618,'RNL - Lab 10'!$B$21:$Z$91,21,FALSE)," ")</f>
        <v/>
      </c>
      <c r="F618" s="187" t="str">
        <f>IFERROR(VLOOKUP(A618,'RNL - Lab 10'!$B$21:$Z$91,22,FALSE)," ")</f>
        <v/>
      </c>
      <c r="G618" s="187" t="str">
        <f>IFERROR(VLOOKUP(A618,'RNL - Lab 10'!$B$21:$Z$91,23,FALSE)," ")</f>
        <v/>
      </c>
      <c r="H618" s="187" t="str">
        <f>IFERROR(VLOOKUP(A618,'RNL - Lab 10'!$B$21:$Z$91,24,FALSE)," ")</f>
        <v/>
      </c>
      <c r="I618" s="187" t="str">
        <f>IFERROR(VLOOKUP(A618,'RNL - Lab 10'!$B$21:$Z$91,25,FALSE)," ")</f>
        <v/>
      </c>
    </row>
    <row r="619" spans="1:9" x14ac:dyDescent="0.25">
      <c r="A619" s="38" t="str">
        <f t="shared" si="17"/>
        <v>L10-CULTIVO</v>
      </c>
      <c r="B619" s="55" t="str">
        <f t="shared" si="18"/>
        <v>CULTIVO</v>
      </c>
      <c r="C619" s="194" t="str">
        <f>IFERROR(VLOOKUP(A619,'RNL - Lab 10'!$B$21:$Z$91,19,FALSE)," ")</f>
        <v/>
      </c>
      <c r="D619" s="187" t="str">
        <f>IFERROR(VLOOKUP(A619,'RNL - Lab 10'!$B$21:$Z$91,20,FALSE)," ")</f>
        <v/>
      </c>
      <c r="E619" s="187" t="str">
        <f>IFERROR(VLOOKUP(A619,'RNL - Lab 10'!$B$21:$Z$91,21,FALSE)," ")</f>
        <v/>
      </c>
      <c r="F619" s="187" t="str">
        <f>IFERROR(VLOOKUP(A619,'RNL - Lab 10'!$B$21:$Z$91,22,FALSE)," ")</f>
        <v/>
      </c>
      <c r="G619" s="187" t="str">
        <f>IFERROR(VLOOKUP(A619,'RNL - Lab 10'!$B$21:$Z$91,23,FALSE)," ")</f>
        <v/>
      </c>
      <c r="H619" s="187" t="str">
        <f>IFERROR(VLOOKUP(A619,'RNL - Lab 10'!$B$21:$Z$91,24,FALSE)," ")</f>
        <v/>
      </c>
      <c r="I619" s="187" t="str">
        <f>IFERROR(VLOOKUP(A619,'RNL - Lab 10'!$B$21:$Z$91,25,FALSE)," ")</f>
        <v/>
      </c>
    </row>
    <row r="620" spans="1:9" ht="30" x14ac:dyDescent="0.25">
      <c r="A620" s="38" t="str">
        <f t="shared" si="17"/>
        <v>L10-Porcentaje de muestras baciloscopia positiva y cultivo negativo</v>
      </c>
      <c r="B620" s="55" t="str">
        <f t="shared" si="18"/>
        <v>Porcentaje de muestras baciloscopia positiva y cultivo negativo</v>
      </c>
      <c r="C620" s="194" t="str">
        <f>IFERROR(VLOOKUP(A620,'RNL - Lab 10'!$B$21:$Z$91,19,FALSE)," ")</f>
        <v/>
      </c>
      <c r="D620" s="187" t="str">
        <f>IFERROR(VLOOKUP(A620,'RNL - Lab 10'!$B$21:$Z$91,20,FALSE)," ")</f>
        <v/>
      </c>
      <c r="E620" s="187" t="str">
        <f>IFERROR(VLOOKUP(A620,'RNL - Lab 10'!$B$21:$Z$91,21,FALSE)," ")</f>
        <v/>
      </c>
      <c r="F620" s="187" t="str">
        <f>IFERROR(VLOOKUP(A620,'RNL - Lab 10'!$B$21:$Z$91,22,FALSE)," ")</f>
        <v/>
      </c>
      <c r="G620" s="187" t="str">
        <f>IFERROR(VLOOKUP(A620,'RNL - Lab 10'!$B$21:$Z$91,23,FALSE)," ")</f>
        <v/>
      </c>
      <c r="H620" s="187" t="str">
        <f>IFERROR(VLOOKUP(A620,'RNL - Lab 10'!$B$21:$Z$91,24,FALSE)," ")</f>
        <v/>
      </c>
      <c r="I620" s="187" t="str">
        <f>IFERROR(VLOOKUP(A620,'RNL - Lab 10'!$B$21:$Z$91,25,FALSE)," ")</f>
        <v/>
      </c>
    </row>
    <row r="621" spans="1:9" ht="45" x14ac:dyDescent="0.25">
      <c r="A621" s="38" t="str">
        <f t="shared" si="17"/>
        <v>L10-Porcentaje de cultivos contaminados (se calcula sobre los cultivos realizados a las muestras respiratorias)</v>
      </c>
      <c r="B621" s="55" t="str">
        <f t="shared" si="18"/>
        <v>Porcentaje de cultivos contaminados (se calcula sobre los cultivos realizados a las muestras respiratorias)</v>
      </c>
      <c r="C621" s="194" t="str">
        <f>IFERROR(VLOOKUP(A621,'RNL - Lab 10'!$B$21:$Z$91,19,FALSE)," ")</f>
        <v/>
      </c>
      <c r="D621" s="187" t="str">
        <f>IFERROR(VLOOKUP(A621,'RNL - Lab 10'!$B$21:$Z$91,20,FALSE)," ")</f>
        <v/>
      </c>
      <c r="E621" s="187" t="str">
        <f>IFERROR(VLOOKUP(A621,'RNL - Lab 10'!$B$21:$Z$91,21,FALSE)," ")</f>
        <v/>
      </c>
      <c r="F621" s="187" t="str">
        <f>IFERROR(VLOOKUP(A621,'RNL - Lab 10'!$B$21:$Z$91,22,FALSE)," ")</f>
        <v/>
      </c>
      <c r="G621" s="187" t="str">
        <f>IFERROR(VLOOKUP(A621,'RNL - Lab 10'!$B$21:$Z$91,23,FALSE)," ")</f>
        <v/>
      </c>
      <c r="H621" s="187" t="str">
        <f>IFERROR(VLOOKUP(A621,'RNL - Lab 10'!$B$21:$Z$91,24,FALSE)," ")</f>
        <v/>
      </c>
      <c r="I621" s="187" t="str">
        <f>IFERROR(VLOOKUP(A621,'RNL - Lab 10'!$B$21:$Z$91,25,FALSE)," ")</f>
        <v/>
      </c>
    </row>
    <row r="622" spans="1:9" ht="45" x14ac:dyDescent="0.25">
      <c r="A622" s="38" t="str">
        <f t="shared" si="17"/>
        <v xml:space="preserve">L10-Aporte del cultivo al diagnóstico de casos de tuberculosis pulmonar (en relación a la baciloscopia) </v>
      </c>
      <c r="B622" s="55" t="str">
        <f t="shared" si="18"/>
        <v xml:space="preserve">Aporte del cultivo al diagnóstico de casos de tuberculosis pulmonar (en relación a la baciloscopia) </v>
      </c>
      <c r="C622" s="194" t="str">
        <f>IFERROR(VLOOKUP(A622,'RNL - Lab 10'!$B$21:$Z$91,19,FALSE)," ")</f>
        <v/>
      </c>
      <c r="D622" s="187" t="str">
        <f>IFERROR(VLOOKUP(A622,'RNL - Lab 10'!$B$21:$Z$91,20,FALSE)," ")</f>
        <v/>
      </c>
      <c r="E622" s="187" t="str">
        <f>IFERROR(VLOOKUP(A622,'RNL - Lab 10'!$B$21:$Z$91,21,FALSE)," ")</f>
        <v/>
      </c>
      <c r="F622" s="187" t="str">
        <f>IFERROR(VLOOKUP(A622,'RNL - Lab 10'!$B$21:$Z$91,22,FALSE)," ")</f>
        <v/>
      </c>
      <c r="G622" s="187" t="str">
        <f>IFERROR(VLOOKUP(A622,'RNL - Lab 10'!$B$21:$Z$91,23,FALSE)," ")</f>
        <v/>
      </c>
      <c r="H622" s="187" t="str">
        <f>IFERROR(VLOOKUP(A622,'RNL - Lab 10'!$B$21:$Z$91,24,FALSE)," ")</f>
        <v/>
      </c>
      <c r="I622" s="187" t="str">
        <f>IFERROR(VLOOKUP(A622,'RNL - Lab 10'!$B$21:$Z$91,25,FALSE)," ")</f>
        <v/>
      </c>
    </row>
    <row r="623" spans="1:9" ht="45" x14ac:dyDescent="0.25">
      <c r="A623" s="38" t="str">
        <f t="shared" si="17"/>
        <v>L10-Aporte del cultivo al diagnóstico de casos de tuberculosis pulmonar (en relación a pruebas moleculares)</v>
      </c>
      <c r="B623" s="55" t="str">
        <f t="shared" si="18"/>
        <v>Aporte del cultivo al diagnóstico de casos de tuberculosis pulmonar (en relación a pruebas moleculares)</v>
      </c>
      <c r="C623" s="194" t="str">
        <f>IFERROR(VLOOKUP(A623,'RNL - Lab 10'!$B$21:$Z$91,19,FALSE)," ")</f>
        <v/>
      </c>
      <c r="D623" s="187" t="str">
        <f>IFERROR(VLOOKUP(A623,'RNL - Lab 10'!$B$21:$Z$91,20,FALSE)," ")</f>
        <v/>
      </c>
      <c r="E623" s="187" t="str">
        <f>IFERROR(VLOOKUP(A623,'RNL - Lab 10'!$B$21:$Z$91,21,FALSE)," ")</f>
        <v/>
      </c>
      <c r="F623" s="187" t="str">
        <f>IFERROR(VLOOKUP(A623,'RNL - Lab 10'!$B$21:$Z$91,22,FALSE)," ")</f>
        <v/>
      </c>
      <c r="G623" s="187" t="str">
        <f>IFERROR(VLOOKUP(A623,'RNL - Lab 10'!$B$21:$Z$91,23,FALSE)," ")</f>
        <v/>
      </c>
      <c r="H623" s="187" t="str">
        <f>IFERROR(VLOOKUP(A623,'RNL - Lab 10'!$B$21:$Z$91,24,FALSE)," ")</f>
        <v/>
      </c>
      <c r="I623" s="187" t="str">
        <f>IFERROR(VLOOKUP(A623,'RNL - Lab 10'!$B$21:$Z$91,25,FALSE)," ")</f>
        <v/>
      </c>
    </row>
    <row r="624" spans="1:9" ht="30" x14ac:dyDescent="0.25">
      <c r="A624" s="38" t="str">
        <f t="shared" si="17"/>
        <v>L10-Tiempo de respuesta del laboratorio en los resultados del cultivo</v>
      </c>
      <c r="B624" s="55" t="str">
        <f t="shared" si="18"/>
        <v>Tiempo de respuesta del laboratorio en los resultados del cultivo</v>
      </c>
      <c r="C624" s="194" t="str">
        <f>IFERROR(VLOOKUP(A624,'RNL - Lab 10'!$B$21:$Z$91,19,FALSE)," ")</f>
        <v/>
      </c>
      <c r="D624" s="187" t="str">
        <f>IFERROR(VLOOKUP(A624,'RNL - Lab 10'!$B$21:$Z$91,20,FALSE)," ")</f>
        <v/>
      </c>
      <c r="E624" s="187" t="str">
        <f>IFERROR(VLOOKUP(A624,'RNL - Lab 10'!$B$21:$Z$91,21,FALSE)," ")</f>
        <v/>
      </c>
      <c r="F624" s="187" t="str">
        <f>IFERROR(VLOOKUP(A624,'RNL - Lab 10'!$B$21:$Z$91,22,FALSE)," ")</f>
        <v/>
      </c>
      <c r="G624" s="187" t="str">
        <f>IFERROR(VLOOKUP(A624,'RNL - Lab 10'!$B$21:$Z$91,23,FALSE)," ")</f>
        <v/>
      </c>
      <c r="H624" s="187" t="str">
        <f>IFERROR(VLOOKUP(A624,'RNL - Lab 10'!$B$21:$Z$91,24,FALSE)," ")</f>
        <v/>
      </c>
      <c r="I624" s="187" t="str">
        <f>IFERROR(VLOOKUP(A624,'RNL - Lab 10'!$B$21:$Z$91,25,FALSE)," ")</f>
        <v/>
      </c>
    </row>
    <row r="625" spans="1:9" ht="45" x14ac:dyDescent="0.25">
      <c r="A625" s="38" t="str">
        <f t="shared" si="17"/>
        <v>L10-Proporción de muestras de diagnóstico (nuevas y recaídas) con cultivo positivo (MTB y MNT combinados)</v>
      </c>
      <c r="B625" s="55" t="str">
        <f t="shared" si="18"/>
        <v>Proporción de muestras de diagnóstico (nuevas y recaídas) con cultivo positivo (MTB y MNT combinados)</v>
      </c>
      <c r="C625" s="194" t="str">
        <f>IFERROR(VLOOKUP(A625,'RNL - Lab 10'!$B$21:$Z$91,19,FALSE)," ")</f>
        <v/>
      </c>
      <c r="D625" s="187" t="str">
        <f>IFERROR(VLOOKUP(A625,'RNL - Lab 10'!$B$21:$Z$91,20,FALSE)," ")</f>
        <v/>
      </c>
      <c r="E625" s="187" t="str">
        <f>IFERROR(VLOOKUP(A625,'RNL - Lab 10'!$B$21:$Z$91,21,FALSE)," ")</f>
        <v/>
      </c>
      <c r="F625" s="187" t="str">
        <f>IFERROR(VLOOKUP(A625,'RNL - Lab 10'!$B$21:$Z$91,22,FALSE)," ")</f>
        <v/>
      </c>
      <c r="G625" s="187" t="str">
        <f>IFERROR(VLOOKUP(A625,'RNL - Lab 10'!$B$21:$Z$91,23,FALSE)," ")</f>
        <v/>
      </c>
      <c r="H625" s="187" t="str">
        <f>IFERROR(VLOOKUP(A625,'RNL - Lab 10'!$B$21:$Z$91,24,FALSE)," ")</f>
        <v/>
      </c>
      <c r="I625" s="187" t="str">
        <f>IFERROR(VLOOKUP(A625,'RNL - Lab 10'!$B$21:$Z$91,25,FALSE)," ")</f>
        <v/>
      </c>
    </row>
    <row r="626" spans="1:9" ht="45" x14ac:dyDescent="0.25">
      <c r="A626" s="38" t="str">
        <f t="shared" si="17"/>
        <v>L10-Proporción de muestras de diagnóstico (nuevas y recaídas) que resultaron positivas para MTB</v>
      </c>
      <c r="B626" s="55" t="str">
        <f t="shared" si="18"/>
        <v>Proporción de muestras de diagnóstico (nuevas y recaídas) que resultaron positivas para MTB</v>
      </c>
      <c r="C626" s="194" t="str">
        <f>IFERROR(VLOOKUP(A626,'RNL - Lab 10'!$B$21:$Z$91,19,FALSE)," ")</f>
        <v/>
      </c>
      <c r="D626" s="187" t="str">
        <f>IFERROR(VLOOKUP(A626,'RNL - Lab 10'!$B$21:$Z$91,20,FALSE)," ")</f>
        <v/>
      </c>
      <c r="E626" s="187" t="str">
        <f>IFERROR(VLOOKUP(A626,'RNL - Lab 10'!$B$21:$Z$91,21,FALSE)," ")</f>
        <v/>
      </c>
      <c r="F626" s="187" t="str">
        <f>IFERROR(VLOOKUP(A626,'RNL - Lab 10'!$B$21:$Z$91,22,FALSE)," ")</f>
        <v/>
      </c>
      <c r="G626" s="187" t="str">
        <f>IFERROR(VLOOKUP(A626,'RNL - Lab 10'!$B$21:$Z$91,23,FALSE)," ")</f>
        <v/>
      </c>
      <c r="H626" s="187" t="str">
        <f>IFERROR(VLOOKUP(A626,'RNL - Lab 10'!$B$21:$Z$91,24,FALSE)," ")</f>
        <v/>
      </c>
      <c r="I626" s="187" t="str">
        <f>IFERROR(VLOOKUP(A626,'RNL - Lab 10'!$B$21:$Z$91,25,FALSE)," ")</f>
        <v/>
      </c>
    </row>
    <row r="627" spans="1:9" x14ac:dyDescent="0.25">
      <c r="A627" s="38" t="str">
        <f t="shared" si="17"/>
        <v>L10-</v>
      </c>
      <c r="B627" s="55" t="str">
        <f t="shared" si="18"/>
        <v/>
      </c>
      <c r="C627" s="194" t="str">
        <f>IFERROR(VLOOKUP(A627,'RNL - Lab 10'!$B$21:$Z$91,19,FALSE)," ")</f>
        <v/>
      </c>
      <c r="D627" s="187" t="str">
        <f>IFERROR(VLOOKUP(A627,'RNL - Lab 10'!$B$21:$Z$91,20,FALSE)," ")</f>
        <v/>
      </c>
      <c r="E627" s="187" t="str">
        <f>IFERROR(VLOOKUP(A627,'RNL - Lab 10'!$B$21:$Z$91,21,FALSE)," ")</f>
        <v/>
      </c>
      <c r="F627" s="187" t="str">
        <f>IFERROR(VLOOKUP(A627,'RNL - Lab 10'!$B$21:$Z$91,22,FALSE)," ")</f>
        <v/>
      </c>
      <c r="G627" s="187" t="str">
        <f>IFERROR(VLOOKUP(A627,'RNL - Lab 10'!$B$21:$Z$91,23,FALSE)," ")</f>
        <v/>
      </c>
      <c r="H627" s="187" t="str">
        <f>IFERROR(VLOOKUP(A627,'RNL - Lab 10'!$B$21:$Z$91,24,FALSE)," ")</f>
        <v/>
      </c>
      <c r="I627" s="187" t="str">
        <f>IFERROR(VLOOKUP(A627,'RNL - Lab 10'!$B$21:$Z$91,25,FALSE)," ")</f>
        <v/>
      </c>
    </row>
    <row r="628" spans="1:9" x14ac:dyDescent="0.25">
      <c r="A628" s="38" t="str">
        <f t="shared" si="17"/>
        <v>L10-</v>
      </c>
      <c r="B628" s="55" t="str">
        <f t="shared" si="18"/>
        <v/>
      </c>
      <c r="C628" s="194" t="str">
        <f>IFERROR(VLOOKUP(A628,'RNL - Lab 10'!$B$21:$Z$91,19,FALSE)," ")</f>
        <v/>
      </c>
      <c r="D628" s="187" t="str">
        <f>IFERROR(VLOOKUP(A628,'RNL - Lab 10'!$B$21:$Z$91,20,FALSE)," ")</f>
        <v/>
      </c>
      <c r="E628" s="187" t="str">
        <f>IFERROR(VLOOKUP(A628,'RNL - Lab 10'!$B$21:$Z$91,21,FALSE)," ")</f>
        <v/>
      </c>
      <c r="F628" s="187" t="str">
        <f>IFERROR(VLOOKUP(A628,'RNL - Lab 10'!$B$21:$Z$91,22,FALSE)," ")</f>
        <v/>
      </c>
      <c r="G628" s="187" t="str">
        <f>IFERROR(VLOOKUP(A628,'RNL - Lab 10'!$B$21:$Z$91,23,FALSE)," ")</f>
        <v/>
      </c>
      <c r="H628" s="187" t="str">
        <f>IFERROR(VLOOKUP(A628,'RNL - Lab 10'!$B$21:$Z$91,24,FALSE)," ")</f>
        <v/>
      </c>
      <c r="I628" s="187" t="str">
        <f>IFERROR(VLOOKUP(A628,'RNL - Lab 10'!$B$21:$Z$91,25,FALSE)," ")</f>
        <v/>
      </c>
    </row>
    <row r="629" spans="1:9" x14ac:dyDescent="0.25">
      <c r="A629" s="38" t="str">
        <f t="shared" si="17"/>
        <v>L10-</v>
      </c>
      <c r="B629" s="55" t="str">
        <f t="shared" si="18"/>
        <v/>
      </c>
      <c r="C629" s="194" t="str">
        <f>IFERROR(VLOOKUP(A629,'RNL - Lab 10'!$B$21:$Z$91,19,FALSE)," ")</f>
        <v/>
      </c>
      <c r="D629" s="187" t="str">
        <f>IFERROR(VLOOKUP(A629,'RNL - Lab 10'!$B$21:$Z$91,20,FALSE)," ")</f>
        <v/>
      </c>
      <c r="E629" s="187" t="str">
        <f>IFERROR(VLOOKUP(A629,'RNL - Lab 10'!$B$21:$Z$91,21,FALSE)," ")</f>
        <v/>
      </c>
      <c r="F629" s="187" t="str">
        <f>IFERROR(VLOOKUP(A629,'RNL - Lab 10'!$B$21:$Z$91,22,FALSE)," ")</f>
        <v/>
      </c>
      <c r="G629" s="187" t="str">
        <f>IFERROR(VLOOKUP(A629,'RNL - Lab 10'!$B$21:$Z$91,23,FALSE)," ")</f>
        <v/>
      </c>
      <c r="H629" s="187" t="str">
        <f>IFERROR(VLOOKUP(A629,'RNL - Lab 10'!$B$21:$Z$91,24,FALSE)," ")</f>
        <v/>
      </c>
      <c r="I629" s="187" t="str">
        <f>IFERROR(VLOOKUP(A629,'RNL - Lab 10'!$B$21:$Z$91,25,FALSE)," ")</f>
        <v/>
      </c>
    </row>
    <row r="630" spans="1:9" x14ac:dyDescent="0.25">
      <c r="A630" s="38" t="str">
        <f t="shared" si="17"/>
        <v>L10-</v>
      </c>
      <c r="B630" s="55" t="str">
        <f t="shared" si="18"/>
        <v/>
      </c>
      <c r="C630" s="194" t="str">
        <f>IFERROR(VLOOKUP(A630,'RNL - Lab 10'!$B$21:$Z$91,19,FALSE)," ")</f>
        <v/>
      </c>
      <c r="D630" s="187" t="str">
        <f>IFERROR(VLOOKUP(A630,'RNL - Lab 10'!$B$21:$Z$91,20,FALSE)," ")</f>
        <v/>
      </c>
      <c r="E630" s="187" t="str">
        <f>IFERROR(VLOOKUP(A630,'RNL - Lab 10'!$B$21:$Z$91,21,FALSE)," ")</f>
        <v/>
      </c>
      <c r="F630" s="187" t="str">
        <f>IFERROR(VLOOKUP(A630,'RNL - Lab 10'!$B$21:$Z$91,22,FALSE)," ")</f>
        <v/>
      </c>
      <c r="G630" s="187" t="str">
        <f>IFERROR(VLOOKUP(A630,'RNL - Lab 10'!$B$21:$Z$91,23,FALSE)," ")</f>
        <v/>
      </c>
      <c r="H630" s="187" t="str">
        <f>IFERROR(VLOOKUP(A630,'RNL - Lab 10'!$B$21:$Z$91,24,FALSE)," ")</f>
        <v/>
      </c>
      <c r="I630" s="187" t="str">
        <f>IFERROR(VLOOKUP(A630,'RNL - Lab 10'!$B$21:$Z$91,25,FALSE)," ")</f>
        <v/>
      </c>
    </row>
    <row r="631" spans="1:9" x14ac:dyDescent="0.25">
      <c r="A631" s="38" t="str">
        <f t="shared" si="17"/>
        <v>L10-</v>
      </c>
      <c r="B631" s="55" t="str">
        <f t="shared" si="18"/>
        <v/>
      </c>
      <c r="C631" s="194" t="str">
        <f>IFERROR(VLOOKUP(A631,'RNL - Lab 10'!$B$21:$Z$91,19,FALSE)," ")</f>
        <v/>
      </c>
      <c r="D631" s="187" t="str">
        <f>IFERROR(VLOOKUP(A631,'RNL - Lab 10'!$B$21:$Z$91,20,FALSE)," ")</f>
        <v/>
      </c>
      <c r="E631" s="187" t="str">
        <f>IFERROR(VLOOKUP(A631,'RNL - Lab 10'!$B$21:$Z$91,21,FALSE)," ")</f>
        <v/>
      </c>
      <c r="F631" s="187" t="str">
        <f>IFERROR(VLOOKUP(A631,'RNL - Lab 10'!$B$21:$Z$91,22,FALSE)," ")</f>
        <v/>
      </c>
      <c r="G631" s="187" t="str">
        <f>IFERROR(VLOOKUP(A631,'RNL - Lab 10'!$B$21:$Z$91,23,FALSE)," ")</f>
        <v/>
      </c>
      <c r="H631" s="187" t="str">
        <f>IFERROR(VLOOKUP(A631,'RNL - Lab 10'!$B$21:$Z$91,24,FALSE)," ")</f>
        <v/>
      </c>
      <c r="I631" s="187" t="str">
        <f>IFERROR(VLOOKUP(A631,'RNL - Lab 10'!$B$21:$Z$91,25,FALSE)," ")</f>
        <v/>
      </c>
    </row>
    <row r="632" spans="1:9" x14ac:dyDescent="0.25">
      <c r="A632" s="38" t="str">
        <f t="shared" si="17"/>
        <v>L10-CALIDAD PARA PSD (Fenotípicas)</v>
      </c>
      <c r="B632" s="55" t="str">
        <f t="shared" si="18"/>
        <v>CALIDAD PARA PSD (Fenotípicas)</v>
      </c>
      <c r="C632" s="194" t="str">
        <f>IFERROR(VLOOKUP(A632,'RNL - Lab 10'!$B$21:$Z$91,19,FALSE)," ")</f>
        <v/>
      </c>
      <c r="D632" s="187" t="str">
        <f>IFERROR(VLOOKUP(A632,'RNL - Lab 10'!$B$21:$Z$91,20,FALSE)," ")</f>
        <v/>
      </c>
      <c r="E632" s="187" t="str">
        <f>IFERROR(VLOOKUP(A632,'RNL - Lab 10'!$B$21:$Z$91,21,FALSE)," ")</f>
        <v/>
      </c>
      <c r="F632" s="187" t="str">
        <f>IFERROR(VLOOKUP(A632,'RNL - Lab 10'!$B$21:$Z$91,22,FALSE)," ")</f>
        <v/>
      </c>
      <c r="G632" s="187" t="str">
        <f>IFERROR(VLOOKUP(A632,'RNL - Lab 10'!$B$21:$Z$91,23,FALSE)," ")</f>
        <v/>
      </c>
      <c r="H632" s="187" t="str">
        <f>IFERROR(VLOOKUP(A632,'RNL - Lab 10'!$B$21:$Z$91,24,FALSE)," ")</f>
        <v/>
      </c>
      <c r="I632" s="187" t="str">
        <f>IFERROR(VLOOKUP(A632,'RNL - Lab 10'!$B$21:$Z$91,25,FALSE)," ")</f>
        <v/>
      </c>
    </row>
    <row r="633" spans="1:9" ht="45" x14ac:dyDescent="0.25">
      <c r="A633" s="38" t="str">
        <f t="shared" si="17"/>
        <v>L10-Proporción de aislamientos procesados con monorresistencia y multirresistencia a todas las combinaciones de fármacos analizados</v>
      </c>
      <c r="B633" s="55" t="str">
        <f t="shared" si="18"/>
        <v>Proporción de aislamientos procesados con monorresistencia y multirresistencia a todas las combinaciones de fármacos analizados</v>
      </c>
      <c r="C633" s="194" t="str">
        <f>IFERROR(VLOOKUP(A633,'RNL - Lab 10'!$B$21:$Z$91,19,FALSE)," ")</f>
        <v/>
      </c>
      <c r="D633" s="187" t="str">
        <f>IFERROR(VLOOKUP(A633,'RNL - Lab 10'!$B$21:$Z$91,20,FALSE)," ")</f>
        <v/>
      </c>
      <c r="E633" s="187" t="str">
        <f>IFERROR(VLOOKUP(A633,'RNL - Lab 10'!$B$21:$Z$91,21,FALSE)," ")</f>
        <v/>
      </c>
      <c r="F633" s="187" t="str">
        <f>IFERROR(VLOOKUP(A633,'RNL - Lab 10'!$B$21:$Z$91,22,FALSE)," ")</f>
        <v/>
      </c>
      <c r="G633" s="187" t="str">
        <f>IFERROR(VLOOKUP(A633,'RNL - Lab 10'!$B$21:$Z$91,23,FALSE)," ")</f>
        <v/>
      </c>
      <c r="H633" s="187" t="str">
        <f>IFERROR(VLOOKUP(A633,'RNL - Lab 10'!$B$21:$Z$91,24,FALSE)," ")</f>
        <v/>
      </c>
      <c r="I633" s="187" t="str">
        <f>IFERROR(VLOOKUP(A633,'RNL - Lab 10'!$B$21:$Z$91,25,FALSE)," ")</f>
        <v/>
      </c>
    </row>
    <row r="634" spans="1:9" ht="45" x14ac:dyDescent="0.25">
      <c r="A634" s="38" t="str">
        <f t="shared" si="17"/>
        <v>L10-Proporción de aislamientos inoculados para PSD que se descartaron debido a la contaminación</v>
      </c>
      <c r="B634" s="55" t="str">
        <f t="shared" si="18"/>
        <v>Proporción de aislamientos inoculados para PSD que se descartaron debido a la contaminación</v>
      </c>
      <c r="C634" s="194" t="str">
        <f>IFERROR(VLOOKUP(A634,'RNL - Lab 10'!$B$21:$Z$91,19,FALSE)," ")</f>
        <v/>
      </c>
      <c r="D634" s="187" t="str">
        <f>IFERROR(VLOOKUP(A634,'RNL - Lab 10'!$B$21:$Z$91,20,FALSE)," ")</f>
        <v/>
      </c>
      <c r="E634" s="187" t="str">
        <f>IFERROR(VLOOKUP(A634,'RNL - Lab 10'!$B$21:$Z$91,21,FALSE)," ")</f>
        <v/>
      </c>
      <c r="F634" s="187" t="str">
        <f>IFERROR(VLOOKUP(A634,'RNL - Lab 10'!$B$21:$Z$91,22,FALSE)," ")</f>
        <v/>
      </c>
      <c r="G634" s="187" t="str">
        <f>IFERROR(VLOOKUP(A634,'RNL - Lab 10'!$B$21:$Z$91,23,FALSE)," ")</f>
        <v/>
      </c>
      <c r="H634" s="187" t="str">
        <f>IFERROR(VLOOKUP(A634,'RNL - Lab 10'!$B$21:$Z$91,24,FALSE)," ")</f>
        <v/>
      </c>
      <c r="I634" s="187" t="str">
        <f>IFERROR(VLOOKUP(A634,'RNL - Lab 10'!$B$21:$Z$91,25,FALSE)," ")</f>
        <v/>
      </c>
    </row>
    <row r="635" spans="1:9" ht="60" x14ac:dyDescent="0.25">
      <c r="A635" s="38" t="str">
        <f t="shared" si="17"/>
        <v>L10-Proporción de aislamientos procesados para PSD que no fueron interpretables debido a la falta de crecimiento de los tubos / placas de control (sin fármaco)</v>
      </c>
      <c r="B635" s="55" t="str">
        <f t="shared" si="18"/>
        <v>Proporción de aislamientos procesados para PSD que no fueron interpretables debido a la falta de crecimiento de los tubos / placas de control (sin fármaco)</v>
      </c>
      <c r="C635" s="194" t="str">
        <f>IFERROR(VLOOKUP(A635,'RNL - Lab 10'!$B$21:$Z$91,19,FALSE)," ")</f>
        <v/>
      </c>
      <c r="D635" s="187" t="str">
        <f>IFERROR(VLOOKUP(A635,'RNL - Lab 10'!$B$21:$Z$91,20,FALSE)," ")</f>
        <v/>
      </c>
      <c r="E635" s="187" t="str">
        <f>IFERROR(VLOOKUP(A635,'RNL - Lab 10'!$B$21:$Z$91,21,FALSE)," ")</f>
        <v/>
      </c>
      <c r="F635" s="187" t="str">
        <f>IFERROR(VLOOKUP(A635,'RNL - Lab 10'!$B$21:$Z$91,22,FALSE)," ")</f>
        <v/>
      </c>
      <c r="G635" s="187" t="str">
        <f>IFERROR(VLOOKUP(A635,'RNL - Lab 10'!$B$21:$Z$91,23,FALSE)," ")</f>
        <v/>
      </c>
      <c r="H635" s="187" t="str">
        <f>IFERROR(VLOOKUP(A635,'RNL - Lab 10'!$B$21:$Z$91,24,FALSE)," ")</f>
        <v/>
      </c>
      <c r="I635" s="187" t="str">
        <f>IFERROR(VLOOKUP(A635,'RNL - Lab 10'!$B$21:$Z$91,25,FALSE)," ")</f>
        <v/>
      </c>
    </row>
    <row r="636" spans="1:9" ht="60" x14ac:dyDescent="0.25">
      <c r="A636" s="38" t="str">
        <f t="shared" si="17"/>
        <v>L10-Tiempo de entrega de los resultados del laboratorio - Entre el procesamiento de la muestra y la notificación de resultados para PSD</v>
      </c>
      <c r="B636" s="55" t="str">
        <f t="shared" si="18"/>
        <v>Tiempo de entrega de los resultados del laboratorio - Entre el procesamiento de la muestra y la notificación de resultados para PSD</v>
      </c>
      <c r="C636" s="194" t="str">
        <f>IFERROR(VLOOKUP(A636,'RNL - Lab 10'!$B$21:$Z$91,19,FALSE)," ")</f>
        <v/>
      </c>
      <c r="D636" s="187" t="str">
        <f>IFERROR(VLOOKUP(A636,'RNL - Lab 10'!$B$21:$Z$91,20,FALSE)," ")</f>
        <v/>
      </c>
      <c r="E636" s="187" t="str">
        <f>IFERROR(VLOOKUP(A636,'RNL - Lab 10'!$B$21:$Z$91,21,FALSE)," ")</f>
        <v/>
      </c>
      <c r="F636" s="187" t="str">
        <f>IFERROR(VLOOKUP(A636,'RNL - Lab 10'!$B$21:$Z$91,22,FALSE)," ")</f>
        <v/>
      </c>
      <c r="G636" s="187" t="str">
        <f>IFERROR(VLOOKUP(A636,'RNL - Lab 10'!$B$21:$Z$91,23,FALSE)," ")</f>
        <v/>
      </c>
      <c r="H636" s="187" t="str">
        <f>IFERROR(VLOOKUP(A636,'RNL - Lab 10'!$B$21:$Z$91,24,FALSE)," ")</f>
        <v/>
      </c>
      <c r="I636" s="187" t="str">
        <f>IFERROR(VLOOKUP(A636,'RNL - Lab 10'!$B$21:$Z$91,25,FALSE)," ")</f>
        <v/>
      </c>
    </row>
    <row r="637" spans="1:9" x14ac:dyDescent="0.25">
      <c r="A637" s="38" t="str">
        <f t="shared" si="17"/>
        <v>L10-</v>
      </c>
      <c r="B637" s="55" t="str">
        <f t="shared" si="18"/>
        <v/>
      </c>
      <c r="C637" s="194" t="str">
        <f>IFERROR(VLOOKUP(A637,'RNL - Lab 10'!$B$21:$Z$91,19,FALSE)," ")</f>
        <v/>
      </c>
      <c r="D637" s="187" t="str">
        <f>IFERROR(VLOOKUP(A637,'RNL - Lab 10'!$B$21:$Z$91,20,FALSE)," ")</f>
        <v/>
      </c>
      <c r="E637" s="187" t="str">
        <f>IFERROR(VLOOKUP(A637,'RNL - Lab 10'!$B$21:$Z$91,21,FALSE)," ")</f>
        <v/>
      </c>
      <c r="F637" s="187" t="str">
        <f>IFERROR(VLOOKUP(A637,'RNL - Lab 10'!$B$21:$Z$91,22,FALSE)," ")</f>
        <v/>
      </c>
      <c r="G637" s="187" t="str">
        <f>IFERROR(VLOOKUP(A637,'RNL - Lab 10'!$B$21:$Z$91,23,FALSE)," ")</f>
        <v/>
      </c>
      <c r="H637" s="187" t="str">
        <f>IFERROR(VLOOKUP(A637,'RNL - Lab 10'!$B$21:$Z$91,24,FALSE)," ")</f>
        <v/>
      </c>
      <c r="I637" s="187" t="str">
        <f>IFERROR(VLOOKUP(A637,'RNL - Lab 10'!$B$21:$Z$91,25,FALSE)," ")</f>
        <v/>
      </c>
    </row>
    <row r="638" spans="1:9" x14ac:dyDescent="0.25">
      <c r="A638" s="38" t="str">
        <f t="shared" si="17"/>
        <v>L10-</v>
      </c>
      <c r="B638" s="55" t="str">
        <f t="shared" si="18"/>
        <v/>
      </c>
      <c r="C638" s="194" t="str">
        <f>IFERROR(VLOOKUP(A638,'RNL - Lab 10'!$B$21:$Z$91,19,FALSE)," ")</f>
        <v/>
      </c>
      <c r="D638" s="187" t="str">
        <f>IFERROR(VLOOKUP(A638,'RNL - Lab 10'!$B$21:$Z$91,20,FALSE)," ")</f>
        <v/>
      </c>
      <c r="E638" s="187" t="str">
        <f>IFERROR(VLOOKUP(A638,'RNL - Lab 10'!$B$21:$Z$91,21,FALSE)," ")</f>
        <v/>
      </c>
      <c r="F638" s="187" t="str">
        <f>IFERROR(VLOOKUP(A638,'RNL - Lab 10'!$B$21:$Z$91,22,FALSE)," ")</f>
        <v/>
      </c>
      <c r="G638" s="187" t="str">
        <f>IFERROR(VLOOKUP(A638,'RNL - Lab 10'!$B$21:$Z$91,23,FALSE)," ")</f>
        <v/>
      </c>
      <c r="H638" s="187" t="str">
        <f>IFERROR(VLOOKUP(A638,'RNL - Lab 10'!$B$21:$Z$91,24,FALSE)," ")</f>
        <v/>
      </c>
      <c r="I638" s="187" t="str">
        <f>IFERROR(VLOOKUP(A638,'RNL - Lab 10'!$B$21:$Z$91,25,FALSE)," ")</f>
        <v/>
      </c>
    </row>
    <row r="639" spans="1:9" x14ac:dyDescent="0.25">
      <c r="A639" s="38" t="str">
        <f t="shared" si="17"/>
        <v>L10-</v>
      </c>
      <c r="B639" s="55" t="str">
        <f t="shared" si="18"/>
        <v/>
      </c>
      <c r="C639" s="194" t="str">
        <f>IFERROR(VLOOKUP(A639,'RNL - Lab 10'!$B$21:$Z$91,19,FALSE)," ")</f>
        <v/>
      </c>
      <c r="D639" s="187" t="str">
        <f>IFERROR(VLOOKUP(A639,'RNL - Lab 10'!$B$21:$Z$91,20,FALSE)," ")</f>
        <v/>
      </c>
      <c r="E639" s="187" t="str">
        <f>IFERROR(VLOOKUP(A639,'RNL - Lab 10'!$B$21:$Z$91,21,FALSE)," ")</f>
        <v/>
      </c>
      <c r="F639" s="187" t="str">
        <f>IFERROR(VLOOKUP(A639,'RNL - Lab 10'!$B$21:$Z$91,22,FALSE)," ")</f>
        <v/>
      </c>
      <c r="G639" s="187" t="str">
        <f>IFERROR(VLOOKUP(A639,'RNL - Lab 10'!$B$21:$Z$91,23,FALSE)," ")</f>
        <v/>
      </c>
      <c r="H639" s="187" t="str">
        <f>IFERROR(VLOOKUP(A639,'RNL - Lab 10'!$B$21:$Z$91,24,FALSE)," ")</f>
        <v/>
      </c>
      <c r="I639" s="187" t="str">
        <f>IFERROR(VLOOKUP(A639,'RNL - Lab 10'!$B$21:$Z$91,25,FALSE)," ")</f>
        <v/>
      </c>
    </row>
    <row r="640" spans="1:9" x14ac:dyDescent="0.25">
      <c r="A640" s="38" t="str">
        <f t="shared" si="17"/>
        <v>L10-</v>
      </c>
      <c r="B640" s="55" t="str">
        <f t="shared" si="18"/>
        <v/>
      </c>
      <c r="C640" s="194" t="str">
        <f>IFERROR(VLOOKUP(A640,'RNL - Lab 10'!$B$21:$Z$91,19,FALSE)," ")</f>
        <v/>
      </c>
      <c r="D640" s="187" t="str">
        <f>IFERROR(VLOOKUP(A640,'RNL - Lab 10'!$B$21:$Z$91,20,FALSE)," ")</f>
        <v/>
      </c>
      <c r="E640" s="187" t="str">
        <f>IFERROR(VLOOKUP(A640,'RNL - Lab 10'!$B$21:$Z$91,21,FALSE)," ")</f>
        <v/>
      </c>
      <c r="F640" s="187" t="str">
        <f>IFERROR(VLOOKUP(A640,'RNL - Lab 10'!$B$21:$Z$91,22,FALSE)," ")</f>
        <v/>
      </c>
      <c r="G640" s="187" t="str">
        <f>IFERROR(VLOOKUP(A640,'RNL - Lab 10'!$B$21:$Z$91,23,FALSE)," ")</f>
        <v/>
      </c>
      <c r="H640" s="187" t="str">
        <f>IFERROR(VLOOKUP(A640,'RNL - Lab 10'!$B$21:$Z$91,24,FALSE)," ")</f>
        <v/>
      </c>
      <c r="I640" s="187" t="str">
        <f>IFERROR(VLOOKUP(A640,'RNL - Lab 10'!$B$21:$Z$91,25,FALSE)," ")</f>
        <v/>
      </c>
    </row>
    <row r="641" spans="1:9" ht="30" x14ac:dyDescent="0.25">
      <c r="A641" s="38" t="str">
        <f t="shared" si="17"/>
        <v>L10-Indicadores y metas de la Iniciativa Mundial de Laboratorio (GLI)</v>
      </c>
      <c r="B641" s="55" t="str">
        <f t="shared" si="18"/>
        <v>Indicadores y metas de la Iniciativa Mundial de Laboratorio (GLI)</v>
      </c>
      <c r="C641" s="194" t="str">
        <f>IFERROR(VLOOKUP(A641,'RNL - Lab 10'!$B$21:$Z$91,19,FALSE)," ")</f>
        <v/>
      </c>
      <c r="D641" s="187" t="str">
        <f>IFERROR(VLOOKUP(A641,'RNL - Lab 10'!$B$21:$Z$91,20,FALSE)," ")</f>
        <v/>
      </c>
      <c r="E641" s="187" t="str">
        <f>IFERROR(VLOOKUP(A641,'RNL - Lab 10'!$B$21:$Z$91,21,FALSE)," ")</f>
        <v/>
      </c>
      <c r="F641" s="187" t="str">
        <f>IFERROR(VLOOKUP(A641,'RNL - Lab 10'!$B$21:$Z$91,22,FALSE)," ")</f>
        <v/>
      </c>
      <c r="G641" s="187" t="str">
        <f>IFERROR(VLOOKUP(A641,'RNL - Lab 10'!$B$21:$Z$91,23,FALSE)," ")</f>
        <v/>
      </c>
      <c r="H641" s="187" t="str">
        <f>IFERROR(VLOOKUP(A641,'RNL - Lab 10'!$B$21:$Z$91,24,FALSE)," ")</f>
        <v/>
      </c>
      <c r="I641" s="187" t="str">
        <f>IFERROR(VLOOKUP(A641,'RNL - Lab 10'!$B$21:$Z$91,25,FALSE)," ")</f>
        <v/>
      </c>
    </row>
    <row r="642" spans="1:9" ht="60" x14ac:dyDescent="0.25">
      <c r="A642" s="38" t="str">
        <f t="shared" si="17"/>
        <v>L10-Porcentaje de casos de tuberculosis nuevos y recaída notificados, evaluados con un diagnóstico rápido recomendado por la OMS como la prueba diagnóstica inicial.</v>
      </c>
      <c r="B642" s="55" t="str">
        <f t="shared" si="18"/>
        <v>Porcentaje de casos de tuberculosis nuevos y recaída notificados, evaluados con un diagnóstico rápido recomendado por la OMS como la prueba diagnóstica inicial.</v>
      </c>
      <c r="C642" s="194" t="str">
        <f>IFERROR(VLOOKUP(A642,'RNL - Lab 10'!$B$21:$Z$91,19,FALSE)," ")</f>
        <v/>
      </c>
      <c r="D642" s="187" t="str">
        <f>IFERROR(VLOOKUP(A642,'RNL - Lab 10'!$B$21:$Z$91,20,FALSE)," ")</f>
        <v/>
      </c>
      <c r="E642" s="187" t="str">
        <f>IFERROR(VLOOKUP(A642,'RNL - Lab 10'!$B$21:$Z$91,21,FALSE)," ")</f>
        <v/>
      </c>
      <c r="F642" s="187" t="str">
        <f>IFERROR(VLOOKUP(A642,'RNL - Lab 10'!$B$21:$Z$91,22,FALSE)," ")</f>
        <v/>
      </c>
      <c r="G642" s="187" t="str">
        <f>IFERROR(VLOOKUP(A642,'RNL - Lab 10'!$B$21:$Z$91,23,FALSE)," ")</f>
        <v/>
      </c>
      <c r="H642" s="187" t="str">
        <f>IFERROR(VLOOKUP(A642,'RNL - Lab 10'!$B$21:$Z$91,24,FALSE)," ")</f>
        <v/>
      </c>
      <c r="I642" s="187" t="str">
        <f>IFERROR(VLOOKUP(A642,'RNL - Lab 10'!$B$21:$Z$91,25,FALSE)," ")</f>
        <v/>
      </c>
    </row>
    <row r="643" spans="1:9" ht="45" x14ac:dyDescent="0.25">
      <c r="A643" s="38" t="str">
        <f t="shared" si="17"/>
        <v>L10-Porcentaje de casos de tuberculosis notificados como nuevos y recaídas con confirmación bacteriológica.</v>
      </c>
      <c r="B643" s="55" t="str">
        <f t="shared" si="18"/>
        <v>Porcentaje de casos de tuberculosis notificados como nuevos y recaídas con confirmación bacteriológica.</v>
      </c>
      <c r="C643" s="194" t="str">
        <f>IFERROR(VLOOKUP(A643,'RNL - Lab 10'!$B$21:$Z$91,19,FALSE)," ")</f>
        <v/>
      </c>
      <c r="D643" s="187" t="str">
        <f>IFERROR(VLOOKUP(A643,'RNL - Lab 10'!$B$21:$Z$91,20,FALSE)," ")</f>
        <v/>
      </c>
      <c r="E643" s="187" t="str">
        <f>IFERROR(VLOOKUP(A643,'RNL - Lab 10'!$B$21:$Z$91,21,FALSE)," ")</f>
        <v/>
      </c>
      <c r="F643" s="187" t="str">
        <f>IFERROR(VLOOKUP(A643,'RNL - Lab 10'!$B$21:$Z$91,22,FALSE)," ")</f>
        <v/>
      </c>
      <c r="G643" s="187" t="str">
        <f>IFERROR(VLOOKUP(A643,'RNL - Lab 10'!$B$21:$Z$91,23,FALSE)," ")</f>
        <v/>
      </c>
      <c r="H643" s="187" t="str">
        <f>IFERROR(VLOOKUP(A643,'RNL - Lab 10'!$B$21:$Z$91,24,FALSE)," ")</f>
        <v/>
      </c>
      <c r="I643" s="187" t="str">
        <f>IFERROR(VLOOKUP(A643,'RNL - Lab 10'!$B$21:$Z$91,25,FALSE)," ")</f>
        <v/>
      </c>
    </row>
    <row r="644" spans="1:9" ht="45" x14ac:dyDescent="0.25">
      <c r="A644" s="38" t="str">
        <f t="shared" si="17"/>
        <v>L10-Porcentaje de casos notificados de TB confirmados bacteriológicamente con resultados de PSD para la rifampicina.</v>
      </c>
      <c r="B644" s="55" t="str">
        <f t="shared" si="18"/>
        <v>Porcentaje de casos notificados de TB confirmados bacteriológicamente con resultados de PSD para la rifampicina.</v>
      </c>
      <c r="C644" s="194" t="str">
        <f>IFERROR(VLOOKUP(A644,'RNL - Lab 10'!$B$21:$Z$91,19,FALSE)," ")</f>
        <v/>
      </c>
      <c r="D644" s="187" t="str">
        <f>IFERROR(VLOOKUP(A644,'RNL - Lab 10'!$B$21:$Z$91,20,FALSE)," ")</f>
        <v/>
      </c>
      <c r="E644" s="187" t="str">
        <f>IFERROR(VLOOKUP(A644,'RNL - Lab 10'!$B$21:$Z$91,21,FALSE)," ")</f>
        <v/>
      </c>
      <c r="F644" s="187" t="str">
        <f>IFERROR(VLOOKUP(A644,'RNL - Lab 10'!$B$21:$Z$91,22,FALSE)," ")</f>
        <v/>
      </c>
      <c r="G644" s="187" t="str">
        <f>IFERROR(VLOOKUP(A644,'RNL - Lab 10'!$B$21:$Z$91,23,FALSE)," ")</f>
        <v/>
      </c>
      <c r="H644" s="187" t="str">
        <f>IFERROR(VLOOKUP(A644,'RNL - Lab 10'!$B$21:$Z$91,24,FALSE)," ")</f>
        <v/>
      </c>
      <c r="I644" s="187" t="str">
        <f>IFERROR(VLOOKUP(A644,'RNL - Lab 10'!$B$21:$Z$91,25,FALSE)," ")</f>
        <v/>
      </c>
    </row>
    <row r="645" spans="1:9" ht="60" x14ac:dyDescent="0.25">
      <c r="A645" s="38" t="str">
        <f t="shared" si="17"/>
        <v>L10-Porcentaje de casos notificados de TB resistente a rifampicina con resultados de PSD para fluoroquinolonas y otras drogas orales de segunda línea.</v>
      </c>
      <c r="B645" s="55" t="str">
        <f t="shared" si="18"/>
        <v>Porcentaje de casos notificados de TB resistente a rifampicina con resultados de PSD para fluoroquinolonas y otras drogas orales de segunda línea.</v>
      </c>
      <c r="C645" s="194" t="str">
        <f>IFERROR(VLOOKUP(A645,'RNL - Lab 10'!$B$21:$Z$91,19,FALSE)," ")</f>
        <v/>
      </c>
      <c r="D645" s="187" t="str">
        <f>IFERROR(VLOOKUP(A645,'RNL - Lab 10'!$B$21:$Z$91,20,FALSE)," ")</f>
        <v/>
      </c>
      <c r="E645" s="187" t="str">
        <f>IFERROR(VLOOKUP(A645,'RNL - Lab 10'!$B$21:$Z$91,21,FALSE)," ")</f>
        <v/>
      </c>
      <c r="F645" s="187" t="str">
        <f>IFERROR(VLOOKUP(A645,'RNL - Lab 10'!$B$21:$Z$91,22,FALSE)," ")</f>
        <v/>
      </c>
      <c r="G645" s="187" t="str">
        <f>IFERROR(VLOOKUP(A645,'RNL - Lab 10'!$B$21:$Z$91,23,FALSE)," ")</f>
        <v/>
      </c>
      <c r="H645" s="187" t="str">
        <f>IFERROR(VLOOKUP(A645,'RNL - Lab 10'!$B$21:$Z$91,24,FALSE)," ")</f>
        <v/>
      </c>
      <c r="I645" s="187" t="str">
        <f>IFERROR(VLOOKUP(A645,'RNL - Lab 10'!$B$21:$Z$91,25,FALSE)," ")</f>
        <v/>
      </c>
    </row>
  </sheetData>
  <mergeCells count="9">
    <mergeCell ref="B20:H20"/>
    <mergeCell ref="B43:H43"/>
    <mergeCell ref="B56:H56"/>
    <mergeCell ref="B65:H65"/>
    <mergeCell ref="I4:I5"/>
    <mergeCell ref="B4:B5"/>
    <mergeCell ref="C4:E4"/>
    <mergeCell ref="F4:H4"/>
    <mergeCell ref="B6:H6"/>
  </mergeCells>
  <conditionalFormatting sqref="C21:I42">
    <cfRule type="cellIs" dxfId="396" priority="47" operator="equal">
      <formula>"El Indicador recalculado es igual al reportado "</formula>
    </cfRule>
    <cfRule type="cellIs" dxfId="395" priority="48" operator="equal">
      <formula>"El Denominador revisado en la base de datos es igual al reporte consolidado "</formula>
    </cfRule>
    <cfRule type="cellIs" dxfId="394" priority="49" operator="equal">
      <formula>"El Denominador revisado en los registros fisicos es igual al reporte consolidado "</formula>
    </cfRule>
    <cfRule type="cellIs" dxfId="393" priority="50" operator="equal">
      <formula>"El Denominador revisado en los registros fisicos es igual a los registros de la base de datos"</formula>
    </cfRule>
    <cfRule type="cellIs" dxfId="392" priority="51" operator="equal">
      <formula>"El numerador revisado en la base de datos es igual al reporte consolidado"</formula>
    </cfRule>
    <cfRule type="cellIs" dxfId="391" priority="53" operator="equal">
      <formula>"El numerador revisado en los registros fisicos es igual al reporte consolidado "</formula>
    </cfRule>
  </conditionalFormatting>
  <conditionalFormatting sqref="C21:I42">
    <cfRule type="cellIs" dxfId="390" priority="52" operator="equal">
      <formula>"El numerador revisado en los registros fisicos es igual a los registros de la base de datos"</formula>
    </cfRule>
  </conditionalFormatting>
  <conditionalFormatting sqref="C70:I645">
    <cfRule type="cellIs" dxfId="389" priority="19" operator="equal">
      <formula>"El Indicador recalculado es igual al reportado "</formula>
    </cfRule>
    <cfRule type="cellIs" dxfId="388" priority="20" operator="equal">
      <formula>"El Denominador revisado en la base de datos es igual al reporte consolidado "</formula>
    </cfRule>
    <cfRule type="cellIs" dxfId="387" priority="21" operator="equal">
      <formula>"El Denominador revisado en los registros fisicos es igual al reporte consolidado "</formula>
    </cfRule>
    <cfRule type="cellIs" dxfId="386" priority="22" operator="equal">
      <formula>"El Denominador revisado en los registros fisicos es igual a los registros de la base de datos"</formula>
    </cfRule>
    <cfRule type="cellIs" dxfId="385" priority="23" operator="equal">
      <formula>"El numerador revisado en la base de datos es igual al reporte consolidado"</formula>
    </cfRule>
    <cfRule type="cellIs" dxfId="384" priority="25" operator="equal">
      <formula>"El numerador revisado en los registros fisicos es igual al reporte consolidado "</formula>
    </cfRule>
  </conditionalFormatting>
  <conditionalFormatting sqref="C70:I645">
    <cfRule type="cellIs" dxfId="383" priority="24" operator="equal">
      <formula>"El numerador revisado en los registros fisicos es igual a los registros de la base de datos"</formula>
    </cfRule>
  </conditionalFormatting>
  <conditionalFormatting sqref="C44:I55">
    <cfRule type="cellIs" dxfId="382" priority="40" operator="equal">
      <formula>"El Indicador recalculado es igual al reportado "</formula>
    </cfRule>
    <cfRule type="cellIs" dxfId="381" priority="41" operator="equal">
      <formula>"El Denominador revisado en la base de datos es igual al reporte consolidado "</formula>
    </cfRule>
    <cfRule type="cellIs" dxfId="380" priority="42" operator="equal">
      <formula>"El Denominador revisado en los registros fisicos es igual al reporte consolidado "</formula>
    </cfRule>
    <cfRule type="cellIs" dxfId="379" priority="43" operator="equal">
      <formula>"El Denominador revisado en los registros fisicos es igual a los registros de la base de datos"</formula>
    </cfRule>
    <cfRule type="cellIs" dxfId="378" priority="44" operator="equal">
      <formula>"El numerador revisado en la base de datos es igual al reporte consolidado"</formula>
    </cfRule>
    <cfRule type="cellIs" dxfId="377" priority="46" operator="equal">
      <formula>"El numerador revisado en los registros fisicos es igual al reporte consolidado "</formula>
    </cfRule>
  </conditionalFormatting>
  <conditionalFormatting sqref="C44:I55">
    <cfRule type="cellIs" dxfId="376" priority="45" operator="equal">
      <formula>"El numerador revisado en los registros fisicos es igual a los registros de la base de datos"</formula>
    </cfRule>
  </conditionalFormatting>
  <conditionalFormatting sqref="C57:I64">
    <cfRule type="cellIs" dxfId="375" priority="33" operator="equal">
      <formula>"El Indicador recalculado es igual al reportado "</formula>
    </cfRule>
    <cfRule type="cellIs" dxfId="374" priority="34" operator="equal">
      <formula>"El Denominador revisado en la base de datos es igual al reporte consolidado "</formula>
    </cfRule>
    <cfRule type="cellIs" dxfId="373" priority="35" operator="equal">
      <formula>"El Denominador revisado en los registros fisicos es igual al reporte consolidado "</formula>
    </cfRule>
    <cfRule type="cellIs" dxfId="372" priority="36" operator="equal">
      <formula>"El Denominador revisado en los registros fisicos es igual a los registros de la base de datos"</formula>
    </cfRule>
    <cfRule type="cellIs" dxfId="371" priority="37" operator="equal">
      <formula>"El numerador revisado en la base de datos es igual al reporte consolidado"</formula>
    </cfRule>
    <cfRule type="cellIs" dxfId="370" priority="39" operator="equal">
      <formula>"El numerador revisado en los registros fisicos es igual al reporte consolidado "</formula>
    </cfRule>
  </conditionalFormatting>
  <conditionalFormatting sqref="C57:I64">
    <cfRule type="cellIs" dxfId="369" priority="38" operator="equal">
      <formula>"El numerador revisado en los registros fisicos es igual a los registros de la base de datos"</formula>
    </cfRule>
  </conditionalFormatting>
  <conditionalFormatting sqref="C66:I69">
    <cfRule type="cellIs" dxfId="368" priority="26" operator="equal">
      <formula>"El Indicador recalculado es igual al reportado "</formula>
    </cfRule>
    <cfRule type="cellIs" dxfId="367" priority="27" operator="equal">
      <formula>"El Denominador revisado en la base de datos es igual al reporte consolidado "</formula>
    </cfRule>
    <cfRule type="cellIs" dxfId="366" priority="28" operator="equal">
      <formula>"El Denominador revisado en los registros fisicos es igual al reporte consolidado "</formula>
    </cfRule>
    <cfRule type="cellIs" dxfId="365" priority="29" operator="equal">
      <formula>"El Denominador revisado en los registros fisicos es igual a los registros de la base de datos"</formula>
    </cfRule>
    <cfRule type="cellIs" dxfId="364" priority="30" operator="equal">
      <formula>"El numerador revisado en la base de datos es igual al reporte consolidado"</formula>
    </cfRule>
    <cfRule type="cellIs" dxfId="363" priority="32" operator="equal">
      <formula>"El numerador revisado en los registros fisicos es igual al reporte consolidado "</formula>
    </cfRule>
  </conditionalFormatting>
  <conditionalFormatting sqref="C66:I69">
    <cfRule type="cellIs" dxfId="362" priority="31" operator="equal">
      <formula>"El numerador revisado en los registros fisicos es igual a los registros de la base de datos"</formula>
    </cfRule>
  </conditionalFormatting>
  <conditionalFormatting sqref="C7:I19">
    <cfRule type="cellIs" dxfId="361" priority="2" operator="equal">
      <formula>"El Indicador recalculado es igual al reportado "</formula>
    </cfRule>
    <cfRule type="cellIs" dxfId="360" priority="3" operator="equal">
      <formula>"El Denominador revisado en la base de datos es igual al reporte consolidado "</formula>
    </cfRule>
    <cfRule type="cellIs" dxfId="359" priority="4" operator="equal">
      <formula>"El Denominador revisado en los registros fisicos es igual al reporte consolidado "</formula>
    </cfRule>
    <cfRule type="cellIs" dxfId="358" priority="5" operator="equal">
      <formula>"El Denominador revisado en los registros fisicos es igual a los registros de la base de datos"</formula>
    </cfRule>
    <cfRule type="cellIs" dxfId="357" priority="6" operator="equal">
      <formula>"El numerador revisado en la base de datos es igual al reporte consolidado"</formula>
    </cfRule>
    <cfRule type="cellIs" dxfId="356" priority="8" operator="equal">
      <formula>"El numerador revisado en los registros fisicos es igual al reporte consolidado "</formula>
    </cfRule>
  </conditionalFormatting>
  <conditionalFormatting sqref="C7:I19">
    <cfRule type="cellIs" dxfId="355" priority="7" operator="equal">
      <formula>"El numerador revisado en los registros fisicos es igual a los registros de la base de datos"</formula>
    </cfRule>
  </conditionalFormatting>
  <conditionalFormatting sqref="C7:I19">
    <cfRule type="containsBlanks" dxfId="354" priority="1">
      <formula>LEN(TRIM(C7))=0</formula>
    </cfRule>
    <cfRule type="cellIs" dxfId="353" priority="9" operator="not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69"/>
  <sheetViews>
    <sheetView zoomScale="85" zoomScaleNormal="85" workbookViewId="0">
      <selection activeCell="D2" sqref="D2:I2"/>
    </sheetView>
  </sheetViews>
  <sheetFormatPr baseColWidth="10" defaultRowHeight="15" x14ac:dyDescent="0.25"/>
  <cols>
    <col min="1" max="1" width="1.28515625" customWidth="1"/>
    <col min="2" max="2" width="47.5703125" style="37" customWidth="1"/>
    <col min="3" max="5" width="9.140625" customWidth="1"/>
    <col min="6" max="8" width="10.5703125" customWidth="1"/>
    <col min="10" max="10" width="4.28515625" customWidth="1"/>
    <col min="11" max="16" width="10" hidden="1" customWidth="1"/>
  </cols>
  <sheetData>
    <row r="2" spans="2:16" ht="30" customHeight="1" x14ac:dyDescent="0.25">
      <c r="B2" s="259" t="s">
        <v>615</v>
      </c>
      <c r="C2" s="301"/>
      <c r="D2" s="438" t="str">
        <f>IFERROR(VLOOKUP(C2,LISTAS!$B$3:$C$12,2,FALSE)," ")</f>
        <v xml:space="preserve"> </v>
      </c>
      <c r="E2" s="438"/>
      <c r="F2" s="438"/>
      <c r="G2" s="438"/>
      <c r="H2" s="438"/>
      <c r="I2" s="438"/>
    </row>
    <row r="3" spans="2:16" ht="15.75" thickBot="1" x14ac:dyDescent="0.3"/>
    <row r="4" spans="2:16" x14ac:dyDescent="0.25">
      <c r="B4" s="449" t="s">
        <v>100</v>
      </c>
      <c r="C4" s="448" t="s">
        <v>546</v>
      </c>
      <c r="D4" s="448"/>
      <c r="E4" s="448"/>
      <c r="F4" s="448" t="s">
        <v>547</v>
      </c>
      <c r="G4" s="448"/>
      <c r="H4" s="448"/>
      <c r="I4" s="440" t="s">
        <v>553</v>
      </c>
      <c r="K4" s="434" t="s">
        <v>546</v>
      </c>
      <c r="L4" s="434"/>
      <c r="M4" s="434"/>
      <c r="N4" s="434" t="s">
        <v>547</v>
      </c>
      <c r="O4" s="434"/>
      <c r="P4" s="434"/>
    </row>
    <row r="5" spans="2:16" x14ac:dyDescent="0.25">
      <c r="B5" s="450"/>
      <c r="C5" s="186" t="s">
        <v>548</v>
      </c>
      <c r="D5" s="186" t="s">
        <v>549</v>
      </c>
      <c r="E5" s="186" t="s">
        <v>550</v>
      </c>
      <c r="F5" s="186" t="s">
        <v>548</v>
      </c>
      <c r="G5" s="186" t="s">
        <v>549</v>
      </c>
      <c r="H5" s="186" t="s">
        <v>550</v>
      </c>
      <c r="I5" s="441"/>
      <c r="K5" s="186" t="s">
        <v>548</v>
      </c>
      <c r="L5" s="186" t="s">
        <v>549</v>
      </c>
      <c r="M5" s="186" t="s">
        <v>550</v>
      </c>
      <c r="N5" s="186" t="s">
        <v>548</v>
      </c>
      <c r="O5" s="186" t="s">
        <v>549</v>
      </c>
      <c r="P5" s="186" t="s">
        <v>550</v>
      </c>
    </row>
    <row r="6" spans="2:16" x14ac:dyDescent="0.25">
      <c r="B6" s="445" t="str">
        <f>+'RNL - Lab 1'!C24</f>
        <v>BACILOSCOPIA</v>
      </c>
      <c r="C6" s="446"/>
      <c r="D6" s="446"/>
      <c r="E6" s="446"/>
      <c r="F6" s="446"/>
      <c r="G6" s="446"/>
      <c r="H6" s="446"/>
      <c r="I6" s="447"/>
      <c r="K6" s="38"/>
      <c r="L6" s="38"/>
      <c r="M6" s="38"/>
      <c r="N6" s="38"/>
      <c r="O6" s="38"/>
      <c r="P6" s="38"/>
    </row>
    <row r="7" spans="2:16" s="196" customFormat="1" ht="27" customHeight="1" thickBot="1" x14ac:dyDescent="0.3">
      <c r="B7" s="198" t="str">
        <f>IF((+'RNL - Lab 1'!C25)="","",'RNL - Lab 1'!C25)</f>
        <v>Número de baciloscopias realizadas</v>
      </c>
      <c r="C7" s="200" t="str">
        <f>IFERROR(VLOOKUP($C$2&amp;"-"&amp;$B7,Analisis_consolidadoLista!$A$7:$I$645,3,FALSE),"")</f>
        <v/>
      </c>
      <c r="D7" s="200" t="str">
        <f>IFERROR(VLOOKUP($C$2&amp;"-"&amp;$B7,Analisis_consolidadoLista!$A$7:$I$645,4,FALSE),"")</f>
        <v/>
      </c>
      <c r="E7" s="200" t="str">
        <f>IFERROR(VLOOKUP($C$2&amp;"-"&amp;$B7,Analisis_consolidadoLista!$A$7:$I$645,5,FALSE),"")</f>
        <v/>
      </c>
      <c r="F7" s="200" t="str">
        <f>IFERROR(VLOOKUP($C$2&amp;"-"&amp;$B7,Analisis_consolidadoLista!$A$7:$I$645,6,FALSE),"")</f>
        <v/>
      </c>
      <c r="G7" s="200" t="str">
        <f>IFERROR(VLOOKUP($C$2&amp;"-"&amp;$B7,Analisis_consolidadoLista!$A$7:$I$645,7,FALSE),"")</f>
        <v/>
      </c>
      <c r="H7" s="200" t="str">
        <f>IFERROR(VLOOKUP($C$2&amp;"-"&amp;$B7,Analisis_consolidadoLista!$A$7:$I$645,8,FALSE),"")</f>
        <v/>
      </c>
      <c r="I7" s="200" t="str">
        <f>IFERROR(VLOOKUP($C$2&amp;"-"&amp;$B7,Analisis_consolidadoLista!$A$7:$I$645,9,FALSE),"")</f>
        <v/>
      </c>
      <c r="K7" s="195"/>
      <c r="L7" s="43"/>
      <c r="M7" s="43"/>
      <c r="N7" s="43"/>
      <c r="O7" s="43"/>
      <c r="P7" s="43"/>
    </row>
    <row r="8" spans="2:16" s="196" customFormat="1" ht="33.75" customHeight="1" thickBot="1" x14ac:dyDescent="0.3">
      <c r="B8" s="198" t="str">
        <f>IF((+'RNL - Lab 1'!C26)="","",'RNL - Lab 1'!C26)</f>
        <v>Porcentaje de baciloscopias de diagnóstico positivas</v>
      </c>
      <c r="C8" s="200" t="str">
        <f>IFERROR(VLOOKUP($C$2&amp;"-"&amp;$B8,Analisis_consolidadoLista!$A$7:$I$645,3,FALSE),"")</f>
        <v/>
      </c>
      <c r="D8" s="200" t="str">
        <f>IFERROR(VLOOKUP($C$2&amp;"-"&amp;$B8,Analisis_consolidadoLista!$A$7:$I$645,4,FALSE),"")</f>
        <v/>
      </c>
      <c r="E8" s="200" t="str">
        <f>IFERROR(VLOOKUP($C$2&amp;"-"&amp;$B8,Analisis_consolidadoLista!$A$7:$I$645,5,FALSE),"")</f>
        <v/>
      </c>
      <c r="F8" s="200" t="str">
        <f>IFERROR(VLOOKUP($C$2&amp;"-"&amp;$B8,Analisis_consolidadoLista!$A$7:$I$645,6,FALSE),"")</f>
        <v/>
      </c>
      <c r="G8" s="200" t="str">
        <f>IFERROR(VLOOKUP($C$2&amp;"-"&amp;$B8,Analisis_consolidadoLista!$A$7:$I$645,7,FALSE),"")</f>
        <v/>
      </c>
      <c r="H8" s="200" t="str">
        <f>IFERROR(VLOOKUP($C$2&amp;"-"&amp;$B8,Analisis_consolidadoLista!$A$7:$I$645,8,FALSE),"")</f>
        <v/>
      </c>
      <c r="I8" s="200" t="str">
        <f>IFERROR(VLOOKUP($C$2&amp;"-"&amp;$B8,Analisis_consolidadoLista!$A$7:$I$645,9,FALSE),"")</f>
        <v/>
      </c>
      <c r="K8" s="197"/>
      <c r="L8" s="197"/>
      <c r="M8" s="197"/>
      <c r="N8" s="197"/>
      <c r="O8" s="197"/>
      <c r="P8" s="197"/>
    </row>
    <row r="9" spans="2:16" s="196" customFormat="1" ht="37.5" customHeight="1" thickBot="1" x14ac:dyDescent="0.3">
      <c r="B9" s="198" t="str">
        <f>IF((+'RNL - Lab 1'!C27)="","",'RNL - Lab 1'!C27)</f>
        <v xml:space="preserve">Porcentaje de baciloscopias de control de tratamiento positiva
</v>
      </c>
      <c r="C9" s="200" t="str">
        <f>IFERROR(VLOOKUP($C$2&amp;"-"&amp;$B9,Analisis_consolidadoLista!$A$7:$I$645,3,FALSE),"")</f>
        <v/>
      </c>
      <c r="D9" s="200" t="str">
        <f>IFERROR(VLOOKUP($C$2&amp;"-"&amp;$B9,Analisis_consolidadoLista!$A$7:$I$645,4,FALSE),"")</f>
        <v/>
      </c>
      <c r="E9" s="200" t="str">
        <f>IFERROR(VLOOKUP($C$2&amp;"-"&amp;$B9,Analisis_consolidadoLista!$A$7:$I$645,5,FALSE),"")</f>
        <v/>
      </c>
      <c r="F9" s="200" t="str">
        <f>IFERROR(VLOOKUP($C$2&amp;"-"&amp;$B9,Analisis_consolidadoLista!$A$7:$I$645,6,FALSE),"")</f>
        <v/>
      </c>
      <c r="G9" s="200" t="str">
        <f>IFERROR(VLOOKUP($C$2&amp;"-"&amp;$B9,Analisis_consolidadoLista!$A$7:$I$645,7,FALSE),"")</f>
        <v/>
      </c>
      <c r="H9" s="200" t="str">
        <f>IFERROR(VLOOKUP($C$2&amp;"-"&amp;$B9,Analisis_consolidadoLista!$A$7:$I$645,8,FALSE),"")</f>
        <v/>
      </c>
      <c r="I9" s="200" t="str">
        <f>IFERROR(VLOOKUP($C$2&amp;"-"&amp;$B9,Analisis_consolidadoLista!$A$7:$I$645,9,FALSE),"")</f>
        <v/>
      </c>
      <c r="K9" s="197"/>
      <c r="L9" s="197"/>
      <c r="M9" s="197"/>
      <c r="N9" s="197"/>
      <c r="O9" s="197"/>
      <c r="P9" s="197"/>
    </row>
    <row r="10" spans="2:16" s="196" customFormat="1" ht="35.25" customHeight="1" thickBot="1" x14ac:dyDescent="0.3">
      <c r="B10" s="198" t="str">
        <f>IF((+'RNL - Lab 1'!C28)="","",'RNL - Lab 1'!C28)</f>
        <v xml:space="preserve">Porcentaje de casos presuntivos examinados con baciloscopia
</v>
      </c>
      <c r="C10" s="200" t="str">
        <f>IFERROR(VLOOKUP($C$2&amp;"-"&amp;$B10,Analisis_consolidadoLista!$A$7:$I$645,3,FALSE),"")</f>
        <v/>
      </c>
      <c r="D10" s="200" t="str">
        <f>IFERROR(VLOOKUP($C$2&amp;"-"&amp;$B10,Analisis_consolidadoLista!$A$7:$I$645,4,FALSE),"")</f>
        <v/>
      </c>
      <c r="E10" s="200" t="str">
        <f>IFERROR(VLOOKUP($C$2&amp;"-"&amp;$B10,Analisis_consolidadoLista!$A$7:$I$645,5,FALSE),"")</f>
        <v/>
      </c>
      <c r="F10" s="200" t="str">
        <f>IFERROR(VLOOKUP($C$2&amp;"-"&amp;$B10,Analisis_consolidadoLista!$A$7:$I$645,6,FALSE),"")</f>
        <v/>
      </c>
      <c r="G10" s="200" t="str">
        <f>IFERROR(VLOOKUP($C$2&amp;"-"&amp;$B10,Analisis_consolidadoLista!$A$7:$I$645,7,FALSE),"")</f>
        <v/>
      </c>
      <c r="H10" s="200" t="str">
        <f>IFERROR(VLOOKUP($C$2&amp;"-"&amp;$B10,Analisis_consolidadoLista!$A$7:$I$645,8,FALSE),"")</f>
        <v/>
      </c>
      <c r="I10" s="200" t="str">
        <f>IFERROR(VLOOKUP($C$2&amp;"-"&amp;$B10,Analisis_consolidadoLista!$A$7:$I$645,9,FALSE),"")</f>
        <v/>
      </c>
      <c r="K10" s="197"/>
      <c r="L10" s="197"/>
      <c r="M10" s="197"/>
      <c r="N10" s="197"/>
      <c r="O10" s="197"/>
      <c r="P10" s="197"/>
    </row>
    <row r="11" spans="2:16" s="196" customFormat="1" ht="41.25" customHeight="1" thickBot="1" x14ac:dyDescent="0.3">
      <c r="B11" s="198" t="str">
        <f>IF((+'RNL - Lab 1'!C29)="","",'RNL - Lab 1'!C29)</f>
        <v xml:space="preserve">Porcentaje de casos diagnosticados por baciloscopia entre los casos presuntivos
</v>
      </c>
      <c r="C11" s="200" t="str">
        <f>IFERROR(VLOOKUP($C$2&amp;"-"&amp;$B11,Analisis_consolidadoLista!$A$7:$I$645,3,FALSE),"")</f>
        <v/>
      </c>
      <c r="D11" s="200" t="str">
        <f>IFERROR(VLOOKUP($C$2&amp;"-"&amp;$B11,Analisis_consolidadoLista!$A$7:$I$645,4,FALSE),"")</f>
        <v/>
      </c>
      <c r="E11" s="200" t="str">
        <f>IFERROR(VLOOKUP($C$2&amp;"-"&amp;$B11,Analisis_consolidadoLista!$A$7:$I$645,5,FALSE),"")</f>
        <v/>
      </c>
      <c r="F11" s="200" t="str">
        <f>IFERROR(VLOOKUP($C$2&amp;"-"&amp;$B11,Analisis_consolidadoLista!$A$7:$I$645,6,FALSE),"")</f>
        <v/>
      </c>
      <c r="G11" s="200" t="str">
        <f>IFERROR(VLOOKUP($C$2&amp;"-"&amp;$B11,Analisis_consolidadoLista!$A$7:$I$645,7,FALSE),"")</f>
        <v/>
      </c>
      <c r="H11" s="200" t="str">
        <f>IFERROR(VLOOKUP($C$2&amp;"-"&amp;$B11,Analisis_consolidadoLista!$A$7:$I$645,8,FALSE),"")</f>
        <v/>
      </c>
      <c r="I11" s="200" t="str">
        <f>IFERROR(VLOOKUP($C$2&amp;"-"&amp;$B11,Analisis_consolidadoLista!$A$7:$I$645,9,FALSE),"")</f>
        <v/>
      </c>
      <c r="K11" s="197"/>
      <c r="L11" s="197"/>
      <c r="M11" s="197"/>
      <c r="N11" s="197"/>
      <c r="O11" s="197"/>
      <c r="P11" s="197"/>
    </row>
    <row r="12" spans="2:16" s="196" customFormat="1" ht="34.5" customHeight="1" thickBot="1" x14ac:dyDescent="0.3">
      <c r="B12" s="198" t="str">
        <f>IF((+'RNL - Lab 1'!C30)="","",'RNL - Lab 1'!C30)</f>
        <v>Proporción de muestras deficientes entre las baciloscopias de diagnóstico</v>
      </c>
      <c r="C12" s="200" t="str">
        <f>IFERROR(VLOOKUP($C$2&amp;"-"&amp;$B12,Analisis_consolidadoLista!$A$7:$I$645,3,FALSE),"")</f>
        <v/>
      </c>
      <c r="D12" s="200" t="str">
        <f>IFERROR(VLOOKUP($C$2&amp;"-"&amp;$B12,Analisis_consolidadoLista!$A$7:$I$645,4,FALSE),"")</f>
        <v/>
      </c>
      <c r="E12" s="200" t="str">
        <f>IFERROR(VLOOKUP($C$2&amp;"-"&amp;$B12,Analisis_consolidadoLista!$A$7:$I$645,5,FALSE),"")</f>
        <v/>
      </c>
      <c r="F12" s="200" t="str">
        <f>IFERROR(VLOOKUP($C$2&amp;"-"&amp;$B12,Analisis_consolidadoLista!$A$7:$I$645,6,FALSE),"")</f>
        <v/>
      </c>
      <c r="G12" s="200" t="str">
        <f>IFERROR(VLOOKUP($C$2&amp;"-"&amp;$B12,Analisis_consolidadoLista!$A$7:$I$645,7,FALSE),"")</f>
        <v/>
      </c>
      <c r="H12" s="200" t="str">
        <f>IFERROR(VLOOKUP($C$2&amp;"-"&amp;$B12,Analisis_consolidadoLista!$A$7:$I$645,8,FALSE),"")</f>
        <v/>
      </c>
      <c r="I12" s="200" t="str">
        <f>IFERROR(VLOOKUP($C$2&amp;"-"&amp;$B12,Analisis_consolidadoLista!$A$7:$I$645,9,FALSE),"")</f>
        <v/>
      </c>
      <c r="K12" s="197"/>
      <c r="L12" s="197"/>
      <c r="M12" s="197"/>
      <c r="N12" s="197"/>
      <c r="O12" s="197"/>
      <c r="P12" s="197"/>
    </row>
    <row r="13" spans="2:16" s="196" customFormat="1" ht="27" customHeight="1" thickBot="1" x14ac:dyDescent="0.3">
      <c r="B13" s="198" t="str">
        <f>IF((+'RNL - Lab 1'!C31)="","",'RNL - Lab 1'!C31)</f>
        <v>Carga de trabajo</v>
      </c>
      <c r="C13" s="200" t="str">
        <f>IFERROR(VLOOKUP($C$2&amp;"-"&amp;$B13,Analisis_consolidadoLista!$A$7:$I$645,3,FALSE),"")</f>
        <v/>
      </c>
      <c r="D13" s="200" t="str">
        <f>IFERROR(VLOOKUP($C$2&amp;"-"&amp;$B13,Analisis_consolidadoLista!$A$7:$I$645,4,FALSE),"")</f>
        <v/>
      </c>
      <c r="E13" s="200" t="str">
        <f>IFERROR(VLOOKUP($C$2&amp;"-"&amp;$B13,Analisis_consolidadoLista!$A$7:$I$645,5,FALSE),"")</f>
        <v/>
      </c>
      <c r="F13" s="200" t="str">
        <f>IFERROR(VLOOKUP($C$2&amp;"-"&amp;$B13,Analisis_consolidadoLista!$A$7:$I$645,6,FALSE),"")</f>
        <v/>
      </c>
      <c r="G13" s="200" t="str">
        <f>IFERROR(VLOOKUP($C$2&amp;"-"&amp;$B13,Analisis_consolidadoLista!$A$7:$I$645,7,FALSE),"")</f>
        <v/>
      </c>
      <c r="H13" s="200" t="str">
        <f>IFERROR(VLOOKUP($C$2&amp;"-"&amp;$B13,Analisis_consolidadoLista!$A$7:$I$645,8,FALSE),"")</f>
        <v/>
      </c>
      <c r="I13" s="200" t="str">
        <f>IFERROR(VLOOKUP($C$2&amp;"-"&amp;$B13,Analisis_consolidadoLista!$A$7:$I$645,9,FALSE),"")</f>
        <v/>
      </c>
      <c r="K13" s="197"/>
      <c r="L13" s="197"/>
      <c r="M13" s="197"/>
      <c r="N13" s="197"/>
      <c r="O13" s="197"/>
      <c r="P13" s="197"/>
    </row>
    <row r="14" spans="2:16" s="196" customFormat="1" ht="42" customHeight="1" thickBot="1" x14ac:dyDescent="0.3">
      <c r="B14" s="198" t="str">
        <f>IF((+'RNL - Lab 1'!C32)="","",'RNL - Lab 1'!C32)</f>
        <v>Porcentaje de baciloscopias de diagnóstico positivas de bajo grado (positiva de + y BAAR contables)</v>
      </c>
      <c r="C14" s="200" t="str">
        <f>IFERROR(VLOOKUP($C$2&amp;"-"&amp;$B14,Analisis_consolidadoLista!$A$7:$I$645,3,FALSE),"")</f>
        <v/>
      </c>
      <c r="D14" s="200" t="str">
        <f>IFERROR(VLOOKUP($C$2&amp;"-"&amp;$B14,Analisis_consolidadoLista!$A$7:$I$645,4,FALSE),"")</f>
        <v/>
      </c>
      <c r="E14" s="200" t="str">
        <f>IFERROR(VLOOKUP($C$2&amp;"-"&amp;$B14,Analisis_consolidadoLista!$A$7:$I$645,5,FALSE),"")</f>
        <v/>
      </c>
      <c r="F14" s="200" t="str">
        <f>IFERROR(VLOOKUP($C$2&amp;"-"&amp;$B14,Analisis_consolidadoLista!$A$7:$I$645,6,FALSE),"")</f>
        <v/>
      </c>
      <c r="G14" s="200" t="str">
        <f>IFERROR(VLOOKUP($C$2&amp;"-"&amp;$B14,Analisis_consolidadoLista!$A$7:$I$645,7,FALSE),"")</f>
        <v/>
      </c>
      <c r="H14" s="200" t="str">
        <f>IFERROR(VLOOKUP($C$2&amp;"-"&amp;$B14,Analisis_consolidadoLista!$A$7:$I$645,8,FALSE),"")</f>
        <v/>
      </c>
      <c r="I14" s="200" t="str">
        <f>IFERROR(VLOOKUP($C$2&amp;"-"&amp;$B14,Analisis_consolidadoLista!$A$7:$I$645,9,FALSE),"")</f>
        <v/>
      </c>
      <c r="K14" s="197"/>
      <c r="L14" s="197"/>
      <c r="M14" s="197"/>
      <c r="N14" s="197"/>
      <c r="O14" s="197"/>
      <c r="P14" s="197"/>
    </row>
    <row r="15" spans="2:16" s="196" customFormat="1" ht="41.25" customHeight="1" thickBot="1" x14ac:dyDescent="0.3">
      <c r="B15" s="198" t="str">
        <f>IF((+'RNL - Lab 1'!C33)="","",'RNL - Lab 1'!C33)</f>
        <v>Tiempo de respuesta del laboratorio en el informe del resultado de la baciloscopia</v>
      </c>
      <c r="C15" s="200" t="str">
        <f>IFERROR(VLOOKUP($C$2&amp;"-"&amp;$B15,Analisis_consolidadoLista!$A$7:$I$645,3,FALSE),"")</f>
        <v/>
      </c>
      <c r="D15" s="200" t="str">
        <f>IFERROR(VLOOKUP($C$2&amp;"-"&amp;$B15,Analisis_consolidadoLista!$A$7:$I$645,4,FALSE),"")</f>
        <v/>
      </c>
      <c r="E15" s="200" t="str">
        <f>IFERROR(VLOOKUP($C$2&amp;"-"&amp;$B15,Analisis_consolidadoLista!$A$7:$I$645,5,FALSE),"")</f>
        <v/>
      </c>
      <c r="F15" s="200" t="str">
        <f>IFERROR(VLOOKUP($C$2&amp;"-"&amp;$B15,Analisis_consolidadoLista!$A$7:$I$645,6,FALSE),"")</f>
        <v/>
      </c>
      <c r="G15" s="200" t="str">
        <f>IFERROR(VLOOKUP($C$2&amp;"-"&amp;$B15,Analisis_consolidadoLista!$A$7:$I$645,7,FALSE),"")</f>
        <v/>
      </c>
      <c r="H15" s="200" t="str">
        <f>IFERROR(VLOOKUP($C$2&amp;"-"&amp;$B15,Analisis_consolidadoLista!$A$7:$I$645,8,FALSE),"")</f>
        <v/>
      </c>
      <c r="I15" s="200" t="str">
        <f>IFERROR(VLOOKUP($C$2&amp;"-"&amp;$B15,Analisis_consolidadoLista!$A$7:$I$645,9,FALSE),"")</f>
        <v/>
      </c>
      <c r="K15" s="197"/>
      <c r="L15" s="197"/>
      <c r="M15" s="197"/>
      <c r="N15" s="197"/>
      <c r="O15" s="197"/>
      <c r="P15" s="197"/>
    </row>
    <row r="16" spans="2:16" s="196" customFormat="1" ht="27" customHeight="1" thickBot="1" x14ac:dyDescent="0.3">
      <c r="B16" s="198" t="str">
        <f>IF((+'RNL - Lab 1'!C34)="","",'RNL - Lab 1'!C34)</f>
        <v/>
      </c>
      <c r="C16" s="200" t="str">
        <f>IFERROR(VLOOKUP($C$2&amp;"-"&amp;$B16,Analisis_consolidadoLista!$A$7:$I$645,3,FALSE),"")</f>
        <v/>
      </c>
      <c r="D16" s="200" t="str">
        <f>IFERROR(VLOOKUP($C$2&amp;"-"&amp;$B16,Analisis_consolidadoLista!$A$7:$I$645,4,FALSE),"")</f>
        <v/>
      </c>
      <c r="E16" s="200" t="str">
        <f>IFERROR(VLOOKUP($C$2&amp;"-"&amp;$B16,Analisis_consolidadoLista!$A$7:$I$645,5,FALSE),"")</f>
        <v/>
      </c>
      <c r="F16" s="200" t="str">
        <f>IFERROR(VLOOKUP($C$2&amp;"-"&amp;$B16,Analisis_consolidadoLista!$A$7:$I$645,6,FALSE),"")</f>
        <v/>
      </c>
      <c r="G16" s="200" t="str">
        <f>IFERROR(VLOOKUP($C$2&amp;"-"&amp;$B16,Analisis_consolidadoLista!$A$7:$I$645,7,FALSE),"")</f>
        <v/>
      </c>
      <c r="H16" s="200" t="str">
        <f>IFERROR(VLOOKUP($C$2&amp;"-"&amp;$B16,Analisis_consolidadoLista!$A$7:$I$645,8,FALSE),"")</f>
        <v/>
      </c>
      <c r="I16" s="200" t="str">
        <f>IFERROR(VLOOKUP($C$2&amp;"-"&amp;$B16,Analisis_consolidadoLista!$A$7:$I$645,9,FALSE),"")</f>
        <v/>
      </c>
      <c r="K16" s="197"/>
      <c r="L16" s="197"/>
      <c r="M16" s="197"/>
      <c r="N16" s="197"/>
      <c r="O16" s="197"/>
      <c r="P16" s="197"/>
    </row>
    <row r="17" spans="2:16" s="196" customFormat="1" ht="27" customHeight="1" thickBot="1" x14ac:dyDescent="0.3">
      <c r="B17" s="198" t="str">
        <f>IF((+'RNL - Lab 1'!C35)="","",'RNL - Lab 1'!C35)</f>
        <v/>
      </c>
      <c r="C17" s="200" t="str">
        <f>IFERROR(VLOOKUP($C$2&amp;"-"&amp;$B17,Analisis_consolidadoLista!$A$7:$I$645,3,FALSE),"")</f>
        <v/>
      </c>
      <c r="D17" s="200" t="str">
        <f>IFERROR(VLOOKUP($C$2&amp;"-"&amp;$B17,Analisis_consolidadoLista!$A$7:$I$645,4,FALSE),"")</f>
        <v/>
      </c>
      <c r="E17" s="200" t="str">
        <f>IFERROR(VLOOKUP($C$2&amp;"-"&amp;$B17,Analisis_consolidadoLista!$A$7:$I$645,5,FALSE),"")</f>
        <v/>
      </c>
      <c r="F17" s="200" t="str">
        <f>IFERROR(VLOOKUP($C$2&amp;"-"&amp;$B17,Analisis_consolidadoLista!$A$7:$I$645,6,FALSE),"")</f>
        <v/>
      </c>
      <c r="G17" s="200" t="str">
        <f>IFERROR(VLOOKUP($C$2&amp;"-"&amp;$B17,Analisis_consolidadoLista!$A$7:$I$645,7,FALSE),"")</f>
        <v/>
      </c>
      <c r="H17" s="200" t="str">
        <f>IFERROR(VLOOKUP($C$2&amp;"-"&amp;$B17,Analisis_consolidadoLista!$A$7:$I$645,8,FALSE),"")</f>
        <v/>
      </c>
      <c r="I17" s="200" t="str">
        <f>IFERROR(VLOOKUP($C$2&amp;"-"&amp;$B17,Analisis_consolidadoLista!$A$7:$I$645,9,FALSE),"")</f>
        <v/>
      </c>
      <c r="K17" s="197"/>
      <c r="L17" s="197"/>
      <c r="M17" s="197"/>
      <c r="N17" s="197"/>
      <c r="O17" s="197"/>
      <c r="P17" s="197"/>
    </row>
    <row r="18" spans="2:16" s="196" customFormat="1" ht="27" customHeight="1" thickBot="1" x14ac:dyDescent="0.3">
      <c r="B18" s="198" t="str">
        <f>IF((+'RNL - Lab 1'!C36)="","",'RNL - Lab 1'!C36)</f>
        <v/>
      </c>
      <c r="C18" s="200" t="str">
        <f>IFERROR(VLOOKUP($C$2&amp;"-"&amp;$B18,Analisis_consolidadoLista!$A$7:$I$645,3,FALSE),"")</f>
        <v/>
      </c>
      <c r="D18" s="200" t="str">
        <f>IFERROR(VLOOKUP($C$2&amp;"-"&amp;$B18,Analisis_consolidadoLista!$A$7:$I$645,4,FALSE),"")</f>
        <v/>
      </c>
      <c r="E18" s="200" t="str">
        <f>IFERROR(VLOOKUP($C$2&amp;"-"&amp;$B18,Analisis_consolidadoLista!$A$7:$I$645,5,FALSE),"")</f>
        <v/>
      </c>
      <c r="F18" s="200" t="str">
        <f>IFERROR(VLOOKUP($C$2&amp;"-"&amp;$B18,Analisis_consolidadoLista!$A$7:$I$645,6,FALSE),"")</f>
        <v/>
      </c>
      <c r="G18" s="200" t="str">
        <f>IFERROR(VLOOKUP($C$2&amp;"-"&amp;$B18,Analisis_consolidadoLista!$A$7:$I$645,7,FALSE),"")</f>
        <v/>
      </c>
      <c r="H18" s="200" t="str">
        <f>IFERROR(VLOOKUP($C$2&amp;"-"&amp;$B18,Analisis_consolidadoLista!$A$7:$I$645,8,FALSE),"")</f>
        <v/>
      </c>
      <c r="I18" s="200" t="str">
        <f>IFERROR(VLOOKUP($C$2&amp;"-"&amp;$B18,Analisis_consolidadoLista!$A$7:$I$645,9,FALSE),"")</f>
        <v/>
      </c>
      <c r="K18" s="197"/>
      <c r="L18" s="197"/>
      <c r="M18" s="197"/>
      <c r="N18" s="197"/>
      <c r="O18" s="197"/>
      <c r="P18" s="197"/>
    </row>
    <row r="19" spans="2:16" s="196" customFormat="1" ht="27" customHeight="1" thickBot="1" x14ac:dyDescent="0.3">
      <c r="B19" s="199" t="str">
        <f>IF((+'RNL - Lab 1'!C37)="","",'RNL - Lab 1'!C37)</f>
        <v/>
      </c>
      <c r="C19" s="200" t="str">
        <f>IFERROR(VLOOKUP($C$2&amp;"-"&amp;$B19,Analisis_consolidadoLista!$A$7:$I$645,3,FALSE),"")</f>
        <v/>
      </c>
      <c r="D19" s="200" t="str">
        <f>IFERROR(VLOOKUP($C$2&amp;"-"&amp;$B19,Analisis_consolidadoLista!$A$7:$I$645,4,FALSE),"")</f>
        <v/>
      </c>
      <c r="E19" s="200" t="str">
        <f>IFERROR(VLOOKUP($C$2&amp;"-"&amp;$B19,Analisis_consolidadoLista!$A$7:$I$645,5,FALSE),"")</f>
        <v/>
      </c>
      <c r="F19" s="200" t="str">
        <f>IFERROR(VLOOKUP($C$2&amp;"-"&amp;$B19,Analisis_consolidadoLista!$A$7:$I$645,6,FALSE),"")</f>
        <v/>
      </c>
      <c r="G19" s="200" t="str">
        <f>IFERROR(VLOOKUP($C$2&amp;"-"&amp;$B19,Analisis_consolidadoLista!$A$7:$I$645,7,FALSE),"")</f>
        <v/>
      </c>
      <c r="H19" s="200" t="str">
        <f>IFERROR(VLOOKUP($C$2&amp;"-"&amp;$B19,Analisis_consolidadoLista!$A$7:$I$645,8,FALSE),"")</f>
        <v/>
      </c>
      <c r="I19" s="200" t="str">
        <f>IFERROR(VLOOKUP($C$2&amp;"-"&amp;$B19,Analisis_consolidadoLista!$A$7:$I$645,9,FALSE),"")</f>
        <v/>
      </c>
      <c r="K19" s="197"/>
      <c r="L19" s="197"/>
      <c r="M19" s="197"/>
      <c r="N19" s="197"/>
      <c r="O19" s="197"/>
      <c r="P19" s="197"/>
    </row>
    <row r="20" spans="2:16" x14ac:dyDescent="0.25">
      <c r="B20" s="442" t="str">
        <f>+'RNL - Lab 1'!C38</f>
        <v>PRUEBAS MOLECULARES 
(GeneXpert y LPA)</v>
      </c>
      <c r="C20" s="443"/>
      <c r="D20" s="443"/>
      <c r="E20" s="443"/>
      <c r="F20" s="443"/>
      <c r="G20" s="443"/>
      <c r="H20" s="443"/>
      <c r="I20" s="444"/>
      <c r="K20" s="38"/>
      <c r="L20" s="38"/>
      <c r="M20" s="38"/>
      <c r="N20" s="38"/>
      <c r="O20" s="38"/>
      <c r="P20" s="38"/>
    </row>
    <row r="21" spans="2:16" ht="15.75" thickBot="1" x14ac:dyDescent="0.3">
      <c r="B21" s="201" t="str">
        <f>IF((+'RNL - Lab 1'!C39)="","",'RNL - Lab 1'!C39)</f>
        <v>Número de pruebas rápidas realizadas</v>
      </c>
      <c r="C21" s="200" t="str">
        <f>IFERROR(VLOOKUP($C$2&amp;"-"&amp;$B21,Analisis_consolidadoLista!$A$7:$I$645,3,FALSE),"")</f>
        <v/>
      </c>
      <c r="D21" s="200" t="str">
        <f>IFERROR(VLOOKUP($C$2&amp;"-"&amp;$B21,Analisis_consolidadoLista!$A$7:$I$645,4,FALSE),"")</f>
        <v/>
      </c>
      <c r="E21" s="200" t="str">
        <f>IFERROR(VLOOKUP($C$2&amp;"-"&amp;$B21,Analisis_consolidadoLista!$A$7:$I$645,5,FALSE),"")</f>
        <v/>
      </c>
      <c r="F21" s="200" t="str">
        <f>IFERROR(VLOOKUP($C$2&amp;"-"&amp;$B21,Analisis_consolidadoLista!$A$7:$I$645,6,FALSE),"")</f>
        <v/>
      </c>
      <c r="G21" s="200" t="str">
        <f>IFERROR(VLOOKUP($C$2&amp;"-"&amp;$B21,Analisis_consolidadoLista!$A$7:$I$645,7,FALSE),"")</f>
        <v/>
      </c>
      <c r="H21" s="200" t="str">
        <f>IFERROR(VLOOKUP($C$2&amp;"-"&amp;$B21,Analisis_consolidadoLista!$A$7:$I$645,8,FALSE),"")</f>
        <v/>
      </c>
      <c r="I21" s="200" t="str">
        <f>IFERROR(VLOOKUP($C$2&amp;"-"&amp;$B21,Analisis_consolidadoLista!$A$7:$I$645,9,FALSE),"")</f>
        <v/>
      </c>
      <c r="K21" s="38"/>
      <c r="L21" s="38"/>
      <c r="M21" s="38"/>
      <c r="N21" s="38"/>
      <c r="O21" s="38"/>
      <c r="P21" s="38"/>
    </row>
    <row r="22" spans="2:16" ht="30.75" thickBot="1" x14ac:dyDescent="0.3">
      <c r="B22" s="201" t="str">
        <f>IF((+'RNL - Lab 1'!C40)="","",'RNL - Lab 1'!C40)</f>
        <v>Proporción de M. tuberculosis detectado sensible a fármacos R, H o HyR</v>
      </c>
      <c r="C22" s="200" t="str">
        <f>IFERROR(VLOOKUP($C$2&amp;"-"&amp;$B22,Analisis_consolidadoLista!$A$7:$I$645,3,FALSE),"")</f>
        <v/>
      </c>
      <c r="D22" s="200" t="str">
        <f>IFERROR(VLOOKUP($C$2&amp;"-"&amp;$B22,Analisis_consolidadoLista!$A$7:$I$645,4,FALSE),"")</f>
        <v/>
      </c>
      <c r="E22" s="200" t="str">
        <f>IFERROR(VLOOKUP($C$2&amp;"-"&amp;$B22,Analisis_consolidadoLista!$A$7:$I$645,5,FALSE),"")</f>
        <v/>
      </c>
      <c r="F22" s="200" t="str">
        <f>IFERROR(VLOOKUP($C$2&amp;"-"&amp;$B22,Analisis_consolidadoLista!$A$7:$I$645,6,FALSE),"")</f>
        <v/>
      </c>
      <c r="G22" s="200" t="str">
        <f>IFERROR(VLOOKUP($C$2&amp;"-"&amp;$B22,Analisis_consolidadoLista!$A$7:$I$645,7,FALSE),"")</f>
        <v/>
      </c>
      <c r="H22" s="200" t="str">
        <f>IFERROR(VLOOKUP($C$2&amp;"-"&amp;$B22,Analisis_consolidadoLista!$A$7:$I$645,8,FALSE),"")</f>
        <v/>
      </c>
      <c r="I22" s="200" t="str">
        <f>IFERROR(VLOOKUP($C$2&amp;"-"&amp;$B22,Analisis_consolidadoLista!$A$7:$I$645,9,FALSE),"")</f>
        <v/>
      </c>
      <c r="K22" s="38"/>
      <c r="L22" s="38"/>
      <c r="M22" s="38"/>
      <c r="N22" s="38"/>
      <c r="O22" s="38"/>
      <c r="P22" s="38"/>
    </row>
    <row r="23" spans="2:16" ht="30.75" thickBot="1" x14ac:dyDescent="0.3">
      <c r="B23" s="201" t="str">
        <f>IF((+'RNL - Lab 1'!C41)="","",'RNL - Lab 1'!C41)</f>
        <v>Proporción de M. tuberculosis detectado resistente a R</v>
      </c>
      <c r="C23" s="200" t="str">
        <f>IFERROR(VLOOKUP($C$2&amp;"-"&amp;$B23,Analisis_consolidadoLista!$A$7:$I$645,3,FALSE),"")</f>
        <v/>
      </c>
      <c r="D23" s="200" t="str">
        <f>IFERROR(VLOOKUP($C$2&amp;"-"&amp;$B23,Analisis_consolidadoLista!$A$7:$I$645,4,FALSE),"")</f>
        <v/>
      </c>
      <c r="E23" s="200" t="str">
        <f>IFERROR(VLOOKUP($C$2&amp;"-"&amp;$B23,Analisis_consolidadoLista!$A$7:$I$645,5,FALSE),"")</f>
        <v/>
      </c>
      <c r="F23" s="200" t="str">
        <f>IFERROR(VLOOKUP($C$2&amp;"-"&amp;$B23,Analisis_consolidadoLista!$A$7:$I$645,6,FALSE),"")</f>
        <v/>
      </c>
      <c r="G23" s="200" t="str">
        <f>IFERROR(VLOOKUP($C$2&amp;"-"&amp;$B23,Analisis_consolidadoLista!$A$7:$I$645,7,FALSE),"")</f>
        <v/>
      </c>
      <c r="H23" s="200" t="str">
        <f>IFERROR(VLOOKUP($C$2&amp;"-"&amp;$B23,Analisis_consolidadoLista!$A$7:$I$645,8,FALSE),"")</f>
        <v/>
      </c>
      <c r="I23" s="200" t="str">
        <f>IFERROR(VLOOKUP($C$2&amp;"-"&amp;$B23,Analisis_consolidadoLista!$A$7:$I$645,9,FALSE),"")</f>
        <v/>
      </c>
      <c r="K23" s="38"/>
      <c r="L23" s="38"/>
      <c r="M23" s="38"/>
      <c r="N23" s="38"/>
      <c r="O23" s="38"/>
      <c r="P23" s="38"/>
    </row>
    <row r="24" spans="2:16" ht="30.75" thickBot="1" x14ac:dyDescent="0.3">
      <c r="B24" s="201" t="str">
        <f>IF((+'RNL - Lab 1'!C42)="","",'RNL - Lab 1'!C42)</f>
        <v>Proporción de M. tuberculosis detectado resistente a H</v>
      </c>
      <c r="C24" s="200" t="str">
        <f>IFERROR(VLOOKUP($C$2&amp;"-"&amp;$B24,Analisis_consolidadoLista!$A$7:$I$645,3,FALSE),"")</f>
        <v/>
      </c>
      <c r="D24" s="200" t="str">
        <f>IFERROR(VLOOKUP($C$2&amp;"-"&amp;$B24,Analisis_consolidadoLista!$A$7:$I$645,4,FALSE),"")</f>
        <v/>
      </c>
      <c r="E24" s="200" t="str">
        <f>IFERROR(VLOOKUP($C$2&amp;"-"&amp;$B24,Analisis_consolidadoLista!$A$7:$I$645,5,FALSE),"")</f>
        <v/>
      </c>
      <c r="F24" s="200" t="str">
        <f>IFERROR(VLOOKUP($C$2&amp;"-"&amp;$B24,Analisis_consolidadoLista!$A$7:$I$645,6,FALSE),"")</f>
        <v/>
      </c>
      <c r="G24" s="200" t="str">
        <f>IFERROR(VLOOKUP($C$2&amp;"-"&amp;$B24,Analisis_consolidadoLista!$A$7:$I$645,7,FALSE),"")</f>
        <v/>
      </c>
      <c r="H24" s="200" t="str">
        <f>IFERROR(VLOOKUP($C$2&amp;"-"&amp;$B24,Analisis_consolidadoLista!$A$7:$I$645,8,FALSE),"")</f>
        <v/>
      </c>
      <c r="I24" s="200" t="str">
        <f>IFERROR(VLOOKUP($C$2&amp;"-"&amp;$B24,Analisis_consolidadoLista!$A$7:$I$645,9,FALSE),"")</f>
        <v/>
      </c>
      <c r="K24" s="38"/>
      <c r="L24" s="38"/>
      <c r="M24" s="38"/>
      <c r="N24" s="38"/>
      <c r="O24" s="38"/>
      <c r="P24" s="38"/>
    </row>
    <row r="25" spans="2:16" ht="36.75" customHeight="1" thickBot="1" x14ac:dyDescent="0.3">
      <c r="B25" s="201" t="str">
        <f>IF((+'RNL - Lab 1'!C43)="","",'RNL - Lab 1'!C43)</f>
        <v xml:space="preserve">Proporción de M. tuberculosis detectado resistente a HyR
</v>
      </c>
      <c r="C25" s="200" t="str">
        <f>IFERROR(VLOOKUP($C$2&amp;"-"&amp;$B25,Analisis_consolidadoLista!$A$7:$I$645,3,FALSE),"")</f>
        <v/>
      </c>
      <c r="D25" s="200" t="str">
        <f>IFERROR(VLOOKUP($C$2&amp;"-"&amp;$B25,Analisis_consolidadoLista!$A$7:$I$645,4,FALSE),"")</f>
        <v/>
      </c>
      <c r="E25" s="200" t="str">
        <f>IFERROR(VLOOKUP($C$2&amp;"-"&amp;$B25,Analisis_consolidadoLista!$A$7:$I$645,5,FALSE),"")</f>
        <v/>
      </c>
      <c r="F25" s="200" t="str">
        <f>IFERROR(VLOOKUP($C$2&amp;"-"&amp;$B25,Analisis_consolidadoLista!$A$7:$I$645,6,FALSE),"")</f>
        <v/>
      </c>
      <c r="G25" s="200" t="str">
        <f>IFERROR(VLOOKUP($C$2&amp;"-"&amp;$B25,Analisis_consolidadoLista!$A$7:$I$645,7,FALSE),"")</f>
        <v/>
      </c>
      <c r="H25" s="200" t="str">
        <f>IFERROR(VLOOKUP($C$2&amp;"-"&amp;$B25,Analisis_consolidadoLista!$A$7:$I$645,8,FALSE),"")</f>
        <v/>
      </c>
      <c r="I25" s="200" t="str">
        <f>IFERROR(VLOOKUP($C$2&amp;"-"&amp;$B25,Analisis_consolidadoLista!$A$7:$I$645,9,FALSE),"")</f>
        <v/>
      </c>
      <c r="K25" s="38"/>
      <c r="L25" s="38"/>
      <c r="M25" s="38"/>
      <c r="N25" s="38"/>
      <c r="O25" s="38"/>
      <c r="P25" s="38"/>
    </row>
    <row r="26" spans="2:16" ht="45.75" thickBot="1" x14ac:dyDescent="0.3">
      <c r="B26" s="201" t="str">
        <f>IF((+'RNL - Lab 1'!C44)="","",'RNL - Lab 1'!C44)</f>
        <v xml:space="preserve">Proporción de M. tuberculosis detectado con resistencia a fármacos indeterminada
</v>
      </c>
      <c r="C26" s="200" t="str">
        <f>IFERROR(VLOOKUP($C$2&amp;"-"&amp;$B26,Analisis_consolidadoLista!$A$7:$I$645,3,FALSE),"")</f>
        <v/>
      </c>
      <c r="D26" s="200" t="str">
        <f>IFERROR(VLOOKUP($C$2&amp;"-"&amp;$B26,Analisis_consolidadoLista!$A$7:$I$645,4,FALSE),"")</f>
        <v/>
      </c>
      <c r="E26" s="200" t="str">
        <f>IFERROR(VLOOKUP($C$2&amp;"-"&amp;$B26,Analisis_consolidadoLista!$A$7:$I$645,5,FALSE),"")</f>
        <v/>
      </c>
      <c r="F26" s="200" t="str">
        <f>IFERROR(VLOOKUP($C$2&amp;"-"&amp;$B26,Analisis_consolidadoLista!$A$7:$I$645,6,FALSE),"")</f>
        <v/>
      </c>
      <c r="G26" s="200" t="str">
        <f>IFERROR(VLOOKUP($C$2&amp;"-"&amp;$B26,Analisis_consolidadoLista!$A$7:$I$645,7,FALSE),"")</f>
        <v/>
      </c>
      <c r="H26" s="200" t="str">
        <f>IFERROR(VLOOKUP($C$2&amp;"-"&amp;$B26,Analisis_consolidadoLista!$A$7:$I$645,8,FALSE),"")</f>
        <v/>
      </c>
      <c r="I26" s="200" t="str">
        <f>IFERROR(VLOOKUP($C$2&amp;"-"&amp;$B26,Analisis_consolidadoLista!$A$7:$I$645,9,FALSE),"")</f>
        <v/>
      </c>
      <c r="K26" s="38"/>
      <c r="L26" s="38"/>
      <c r="M26" s="38"/>
      <c r="N26" s="38"/>
      <c r="O26" s="38"/>
      <c r="P26" s="38"/>
    </row>
    <row r="27" spans="2:16" ht="30.75" thickBot="1" x14ac:dyDescent="0.3">
      <c r="B27" s="201" t="str">
        <f>IF((+'RNL - Lab 1'!C45)="","",'RNL - Lab 1'!C45)</f>
        <v xml:space="preserve">Proporción de M. tuberculosis no detectado 
</v>
      </c>
      <c r="C27" s="200" t="str">
        <f>IFERROR(VLOOKUP($C$2&amp;"-"&amp;$B27,Analisis_consolidadoLista!$A$7:$I$645,3,FALSE),"")</f>
        <v/>
      </c>
      <c r="D27" s="200" t="str">
        <f>IFERROR(VLOOKUP($C$2&amp;"-"&amp;$B27,Analisis_consolidadoLista!$A$7:$I$645,4,FALSE),"")</f>
        <v/>
      </c>
      <c r="E27" s="200" t="str">
        <f>IFERROR(VLOOKUP($C$2&amp;"-"&amp;$B27,Analisis_consolidadoLista!$A$7:$I$645,5,FALSE),"")</f>
        <v/>
      </c>
      <c r="F27" s="200" t="str">
        <f>IFERROR(VLOOKUP($C$2&amp;"-"&amp;$B27,Analisis_consolidadoLista!$A$7:$I$645,6,FALSE),"")</f>
        <v/>
      </c>
      <c r="G27" s="200" t="str">
        <f>IFERROR(VLOOKUP($C$2&amp;"-"&amp;$B27,Analisis_consolidadoLista!$A$7:$I$645,7,FALSE),"")</f>
        <v/>
      </c>
      <c r="H27" s="200" t="str">
        <f>IFERROR(VLOOKUP($C$2&amp;"-"&amp;$B27,Analisis_consolidadoLista!$A$7:$I$645,8,FALSE),"")</f>
        <v/>
      </c>
      <c r="I27" s="200" t="str">
        <f>IFERROR(VLOOKUP($C$2&amp;"-"&amp;$B27,Analisis_consolidadoLista!$A$7:$I$645,9,FALSE),"")</f>
        <v/>
      </c>
      <c r="K27" s="38"/>
      <c r="L27" s="38"/>
      <c r="M27" s="38"/>
      <c r="N27" s="38"/>
      <c r="O27" s="38"/>
      <c r="P27" s="38"/>
    </row>
    <row r="28" spans="2:16" ht="30.75" thickBot="1" x14ac:dyDescent="0.3">
      <c r="B28" s="201" t="str">
        <f>IF((+'RNL - Lab 1'!C46)="","",'RNL - Lab 1'!C46)</f>
        <v xml:space="preserve">Proporción de errores
</v>
      </c>
      <c r="C28" s="200" t="str">
        <f>IFERROR(VLOOKUP($C$2&amp;"-"&amp;$B28,Analisis_consolidadoLista!$A$7:$I$645,3,FALSE),"")</f>
        <v/>
      </c>
      <c r="D28" s="200" t="str">
        <f>IFERROR(VLOOKUP($C$2&amp;"-"&amp;$B28,Analisis_consolidadoLista!$A$7:$I$645,4,FALSE),"")</f>
        <v/>
      </c>
      <c r="E28" s="200" t="str">
        <f>IFERROR(VLOOKUP($C$2&amp;"-"&amp;$B28,Analisis_consolidadoLista!$A$7:$I$645,5,FALSE),"")</f>
        <v/>
      </c>
      <c r="F28" s="200" t="str">
        <f>IFERROR(VLOOKUP($C$2&amp;"-"&amp;$B28,Analisis_consolidadoLista!$A$7:$I$645,6,FALSE),"")</f>
        <v/>
      </c>
      <c r="G28" s="200" t="str">
        <f>IFERROR(VLOOKUP($C$2&amp;"-"&amp;$B28,Analisis_consolidadoLista!$A$7:$I$645,7,FALSE),"")</f>
        <v/>
      </c>
      <c r="H28" s="200" t="str">
        <f>IFERROR(VLOOKUP($C$2&amp;"-"&amp;$B28,Analisis_consolidadoLista!$A$7:$I$645,8,FALSE),"")</f>
        <v/>
      </c>
      <c r="I28" s="200" t="str">
        <f>IFERROR(VLOOKUP($C$2&amp;"-"&amp;$B28,Analisis_consolidadoLista!$A$7:$I$645,9,FALSE),"")</f>
        <v/>
      </c>
      <c r="K28" s="38"/>
      <c r="L28" s="38"/>
      <c r="M28" s="38"/>
      <c r="N28" s="38"/>
      <c r="O28" s="38"/>
      <c r="P28" s="38"/>
    </row>
    <row r="29" spans="2:16" ht="30.75" thickBot="1" x14ac:dyDescent="0.3">
      <c r="B29" s="201" t="str">
        <f>IF((+'RNL - Lab 1'!C47)="","",'RNL - Lab 1'!C47)</f>
        <v xml:space="preserve">Proporción de resultados inválidos
</v>
      </c>
      <c r="C29" s="200" t="str">
        <f>IFERROR(VLOOKUP($C$2&amp;"-"&amp;$B29,Analisis_consolidadoLista!$A$7:$I$645,3,FALSE),"")</f>
        <v/>
      </c>
      <c r="D29" s="200" t="str">
        <f>IFERROR(VLOOKUP($C$2&amp;"-"&amp;$B29,Analisis_consolidadoLista!$A$7:$I$645,4,FALSE),"")</f>
        <v/>
      </c>
      <c r="E29" s="200" t="str">
        <f>IFERROR(VLOOKUP($C$2&amp;"-"&amp;$B29,Analisis_consolidadoLista!$A$7:$I$645,5,FALSE),"")</f>
        <v/>
      </c>
      <c r="F29" s="200" t="str">
        <f>IFERROR(VLOOKUP($C$2&amp;"-"&amp;$B29,Analisis_consolidadoLista!$A$7:$I$645,6,FALSE),"")</f>
        <v/>
      </c>
      <c r="G29" s="200" t="str">
        <f>IFERROR(VLOOKUP($C$2&amp;"-"&amp;$B29,Analisis_consolidadoLista!$A$7:$I$645,7,FALSE),"")</f>
        <v/>
      </c>
      <c r="H29" s="200" t="str">
        <f>IFERROR(VLOOKUP($C$2&amp;"-"&amp;$B29,Analisis_consolidadoLista!$A$7:$I$645,8,FALSE),"")</f>
        <v/>
      </c>
      <c r="I29" s="200" t="str">
        <f>IFERROR(VLOOKUP($C$2&amp;"-"&amp;$B29,Analisis_consolidadoLista!$A$7:$I$645,9,FALSE),"")</f>
        <v/>
      </c>
      <c r="K29" s="38"/>
      <c r="L29" s="38"/>
      <c r="M29" s="38"/>
      <c r="N29" s="38"/>
      <c r="O29" s="38"/>
      <c r="P29" s="38"/>
    </row>
    <row r="30" spans="2:16" ht="45.75" thickBot="1" x14ac:dyDescent="0.3">
      <c r="B30" s="201" t="str">
        <f>IF((+'RNL - Lab 1'!C48)="","",'RNL - Lab 1'!C48)</f>
        <v xml:space="preserve">Proporción de casos con M. tuberculosis detectado resistente a R, H, RyH con PSF de segunda línea
</v>
      </c>
      <c r="C30" s="200" t="str">
        <f>IFERROR(VLOOKUP($C$2&amp;"-"&amp;$B30,Analisis_consolidadoLista!$A$7:$I$645,3,FALSE),"")</f>
        <v/>
      </c>
      <c r="D30" s="200" t="str">
        <f>IFERROR(VLOOKUP($C$2&amp;"-"&amp;$B30,Analisis_consolidadoLista!$A$7:$I$645,4,FALSE),"")</f>
        <v/>
      </c>
      <c r="E30" s="200" t="str">
        <f>IFERROR(VLOOKUP($C$2&amp;"-"&amp;$B30,Analisis_consolidadoLista!$A$7:$I$645,5,FALSE),"")</f>
        <v/>
      </c>
      <c r="F30" s="200" t="str">
        <f>IFERROR(VLOOKUP($C$2&amp;"-"&amp;$B30,Analisis_consolidadoLista!$A$7:$I$645,6,FALSE),"")</f>
        <v/>
      </c>
      <c r="G30" s="200" t="str">
        <f>IFERROR(VLOOKUP($C$2&amp;"-"&amp;$B30,Analisis_consolidadoLista!$A$7:$I$645,7,FALSE),"")</f>
        <v/>
      </c>
      <c r="H30" s="200" t="str">
        <f>IFERROR(VLOOKUP($C$2&amp;"-"&amp;$B30,Analisis_consolidadoLista!$A$7:$I$645,8,FALSE),"")</f>
        <v/>
      </c>
      <c r="I30" s="200" t="str">
        <f>IFERROR(VLOOKUP($C$2&amp;"-"&amp;$B30,Analisis_consolidadoLista!$A$7:$I$645,9,FALSE),"")</f>
        <v/>
      </c>
      <c r="K30" s="38"/>
      <c r="L30" s="38"/>
      <c r="M30" s="38"/>
      <c r="N30" s="38"/>
      <c r="O30" s="38"/>
      <c r="P30" s="38"/>
    </row>
    <row r="31" spans="2:16" ht="50.25" customHeight="1" thickBot="1" x14ac:dyDescent="0.3">
      <c r="B31" s="201" t="str">
        <f>IF((+'RNL - Lab 1'!C49)="","",'RNL - Lab 1'!C49)</f>
        <v xml:space="preserve">Proporción de casos nuevos con M. tuberculosis detectado resistente a R, H, RyH con PSF de segunda línea
</v>
      </c>
      <c r="C31" s="200" t="str">
        <f>IFERROR(VLOOKUP($C$2&amp;"-"&amp;$B31,Analisis_consolidadoLista!$A$7:$I$645,3,FALSE),"")</f>
        <v/>
      </c>
      <c r="D31" s="200" t="str">
        <f>IFERROR(VLOOKUP($C$2&amp;"-"&amp;$B31,Analisis_consolidadoLista!$A$7:$I$645,4,FALSE),"")</f>
        <v/>
      </c>
      <c r="E31" s="200" t="str">
        <f>IFERROR(VLOOKUP($C$2&amp;"-"&amp;$B31,Analisis_consolidadoLista!$A$7:$I$645,5,FALSE),"")</f>
        <v/>
      </c>
      <c r="F31" s="200" t="str">
        <f>IFERROR(VLOOKUP($C$2&amp;"-"&amp;$B31,Analisis_consolidadoLista!$A$7:$I$645,6,FALSE),"")</f>
        <v/>
      </c>
      <c r="G31" s="200" t="str">
        <f>IFERROR(VLOOKUP($C$2&amp;"-"&amp;$B31,Analisis_consolidadoLista!$A$7:$I$645,7,FALSE),"")</f>
        <v/>
      </c>
      <c r="H31" s="200" t="str">
        <f>IFERROR(VLOOKUP($C$2&amp;"-"&amp;$B31,Analisis_consolidadoLista!$A$7:$I$645,8,FALSE),"")</f>
        <v/>
      </c>
      <c r="I31" s="200" t="str">
        <f>IFERROR(VLOOKUP($C$2&amp;"-"&amp;$B31,Analisis_consolidadoLista!$A$7:$I$645,9,FALSE),"")</f>
        <v/>
      </c>
      <c r="K31" s="38"/>
      <c r="L31" s="38"/>
      <c r="M31" s="38"/>
      <c r="N31" s="38"/>
      <c r="O31" s="38"/>
      <c r="P31" s="38"/>
    </row>
    <row r="32" spans="2:16" ht="48" customHeight="1" thickBot="1" x14ac:dyDescent="0.3">
      <c r="B32" s="201" t="str">
        <f>IF((+'RNL - Lab 1'!C50)="","",'RNL - Lab 1'!C50)</f>
        <v xml:space="preserve">Proporción de casos antes tratados con M. tuberculosis detectado resistente a R, H, RyH con PSF de segunda línea
</v>
      </c>
      <c r="C32" s="200" t="str">
        <f>IFERROR(VLOOKUP($C$2&amp;"-"&amp;$B32,Analisis_consolidadoLista!$A$7:$I$645,3,FALSE),"")</f>
        <v/>
      </c>
      <c r="D32" s="200" t="str">
        <f>IFERROR(VLOOKUP($C$2&amp;"-"&amp;$B32,Analisis_consolidadoLista!$A$7:$I$645,4,FALSE),"")</f>
        <v/>
      </c>
      <c r="E32" s="200" t="str">
        <f>IFERROR(VLOOKUP($C$2&amp;"-"&amp;$B32,Analisis_consolidadoLista!$A$7:$I$645,5,FALSE),"")</f>
        <v/>
      </c>
      <c r="F32" s="200" t="str">
        <f>IFERROR(VLOOKUP($C$2&amp;"-"&amp;$B32,Analisis_consolidadoLista!$A$7:$I$645,6,FALSE),"")</f>
        <v/>
      </c>
      <c r="G32" s="200" t="str">
        <f>IFERROR(VLOOKUP($C$2&amp;"-"&amp;$B32,Analisis_consolidadoLista!$A$7:$I$645,7,FALSE),"")</f>
        <v/>
      </c>
      <c r="H32" s="200" t="str">
        <f>IFERROR(VLOOKUP($C$2&amp;"-"&amp;$B32,Analisis_consolidadoLista!$A$7:$I$645,8,FALSE),"")</f>
        <v/>
      </c>
      <c r="I32" s="200" t="str">
        <f>IFERROR(VLOOKUP($C$2&amp;"-"&amp;$B32,Analisis_consolidadoLista!$A$7:$I$645,9,FALSE),"")</f>
        <v/>
      </c>
      <c r="K32" s="38"/>
      <c r="L32" s="38"/>
      <c r="M32" s="38"/>
      <c r="N32" s="38"/>
      <c r="O32" s="38"/>
      <c r="P32" s="38"/>
    </row>
    <row r="33" spans="2:16" ht="30.75" thickBot="1" x14ac:dyDescent="0.3">
      <c r="B33" s="201" t="str">
        <f>IF((+'RNL - Lab 1'!C51)="","",'RNL - Lab 1'!C51)</f>
        <v>Proporción de M. tuberculosis Sensible a fluoroquinolonas</v>
      </c>
      <c r="C33" s="200" t="str">
        <f>IFERROR(VLOOKUP($C$2&amp;"-"&amp;$B33,Analisis_consolidadoLista!$A$7:$I$645,3,FALSE),"")</f>
        <v/>
      </c>
      <c r="D33" s="200" t="str">
        <f>IFERROR(VLOOKUP($C$2&amp;"-"&amp;$B33,Analisis_consolidadoLista!$A$7:$I$645,4,FALSE),"")</f>
        <v/>
      </c>
      <c r="E33" s="200" t="str">
        <f>IFERROR(VLOOKUP($C$2&amp;"-"&amp;$B33,Analisis_consolidadoLista!$A$7:$I$645,5,FALSE),"")</f>
        <v/>
      </c>
      <c r="F33" s="200" t="str">
        <f>IFERROR(VLOOKUP($C$2&amp;"-"&amp;$B33,Analisis_consolidadoLista!$A$7:$I$645,6,FALSE),"")</f>
        <v/>
      </c>
      <c r="G33" s="200" t="str">
        <f>IFERROR(VLOOKUP($C$2&amp;"-"&amp;$B33,Analisis_consolidadoLista!$A$7:$I$645,7,FALSE),"")</f>
        <v/>
      </c>
      <c r="H33" s="200" t="str">
        <f>IFERROR(VLOOKUP($C$2&amp;"-"&amp;$B33,Analisis_consolidadoLista!$A$7:$I$645,8,FALSE),"")</f>
        <v/>
      </c>
      <c r="I33" s="200" t="str">
        <f>IFERROR(VLOOKUP($C$2&amp;"-"&amp;$B33,Analisis_consolidadoLista!$A$7:$I$645,9,FALSE),"")</f>
        <v/>
      </c>
      <c r="K33" s="38"/>
      <c r="L33" s="38"/>
      <c r="M33" s="38"/>
      <c r="N33" s="38"/>
      <c r="O33" s="38"/>
      <c r="P33" s="38"/>
    </row>
    <row r="34" spans="2:16" ht="33.75" customHeight="1" thickBot="1" x14ac:dyDescent="0.3">
      <c r="B34" s="201" t="str">
        <f>IF((+'RNL - Lab 1'!C52)="","",'RNL - Lab 1'!C52)</f>
        <v>Proporción de M. tuberculosis Resistente a fluoroquinolonas</v>
      </c>
      <c r="C34" s="200" t="str">
        <f>IFERROR(VLOOKUP($C$2&amp;"-"&amp;$B34,Analisis_consolidadoLista!$A$7:$I$645,3,FALSE),"")</f>
        <v/>
      </c>
      <c r="D34" s="200" t="str">
        <f>IFERROR(VLOOKUP($C$2&amp;"-"&amp;$B34,Analisis_consolidadoLista!$A$7:$I$645,4,FALSE),"")</f>
        <v/>
      </c>
      <c r="E34" s="200" t="str">
        <f>IFERROR(VLOOKUP($C$2&amp;"-"&amp;$B34,Analisis_consolidadoLista!$A$7:$I$645,5,FALSE),"")</f>
        <v/>
      </c>
      <c r="F34" s="200" t="str">
        <f>IFERROR(VLOOKUP($C$2&amp;"-"&amp;$B34,Analisis_consolidadoLista!$A$7:$I$645,6,FALSE),"")</f>
        <v/>
      </c>
      <c r="G34" s="200" t="str">
        <f>IFERROR(VLOOKUP($C$2&amp;"-"&amp;$B34,Analisis_consolidadoLista!$A$7:$I$645,7,FALSE),"")</f>
        <v/>
      </c>
      <c r="H34" s="200" t="str">
        <f>IFERROR(VLOOKUP($C$2&amp;"-"&amp;$B34,Analisis_consolidadoLista!$A$7:$I$645,8,FALSE),"")</f>
        <v/>
      </c>
      <c r="I34" s="200" t="str">
        <f>IFERROR(VLOOKUP($C$2&amp;"-"&amp;$B34,Analisis_consolidadoLista!$A$7:$I$645,9,FALSE),"")</f>
        <v/>
      </c>
      <c r="K34" s="38"/>
      <c r="L34" s="38"/>
      <c r="M34" s="38"/>
      <c r="N34" s="38"/>
      <c r="O34" s="38"/>
      <c r="P34" s="38"/>
    </row>
    <row r="35" spans="2:16" ht="33.75" customHeight="1" thickBot="1" x14ac:dyDescent="0.3">
      <c r="B35" s="201" t="str">
        <f>IF((+'RNL - Lab 1'!C53)="","",'RNL - Lab 1'!C53)</f>
        <v>Proporción de M. tuberculosis Sensible a otras drogas de segunda línea (drogas orales)</v>
      </c>
      <c r="C35" s="200" t="str">
        <f>IFERROR(VLOOKUP($C$2&amp;"-"&amp;$B35,Analisis_consolidadoLista!$A$7:$I$645,3,FALSE),"")</f>
        <v/>
      </c>
      <c r="D35" s="200" t="str">
        <f>IFERROR(VLOOKUP($C$2&amp;"-"&amp;$B35,Analisis_consolidadoLista!$A$7:$I$645,4,FALSE),"")</f>
        <v/>
      </c>
      <c r="E35" s="200" t="str">
        <f>IFERROR(VLOOKUP($C$2&amp;"-"&amp;$B35,Analisis_consolidadoLista!$A$7:$I$645,5,FALSE),"")</f>
        <v/>
      </c>
      <c r="F35" s="200" t="str">
        <f>IFERROR(VLOOKUP($C$2&amp;"-"&amp;$B35,Analisis_consolidadoLista!$A$7:$I$645,6,FALSE),"")</f>
        <v/>
      </c>
      <c r="G35" s="200" t="str">
        <f>IFERROR(VLOOKUP($C$2&amp;"-"&amp;$B35,Analisis_consolidadoLista!$A$7:$I$645,7,FALSE),"")</f>
        <v/>
      </c>
      <c r="H35" s="200" t="str">
        <f>IFERROR(VLOOKUP($C$2&amp;"-"&amp;$B35,Analisis_consolidadoLista!$A$7:$I$645,8,FALSE),"")</f>
        <v/>
      </c>
      <c r="I35" s="200" t="str">
        <f>IFERROR(VLOOKUP($C$2&amp;"-"&amp;$B35,Analisis_consolidadoLista!$A$7:$I$645,9,FALSE),"")</f>
        <v/>
      </c>
      <c r="K35" s="38"/>
      <c r="L35" s="38"/>
      <c r="M35" s="38"/>
      <c r="N35" s="38"/>
      <c r="O35" s="38"/>
      <c r="P35" s="38"/>
    </row>
    <row r="36" spans="2:16" ht="33.75" customHeight="1" thickBot="1" x14ac:dyDescent="0.3">
      <c r="B36" s="201" t="str">
        <f>IF((+'RNL - Lab 1'!C54)="","",'RNL - Lab 1'!C54)</f>
        <v>Proporción de M. tuberculosis Resistente a otras drogas de segunda línea (drogas orales)</v>
      </c>
      <c r="C36" s="200" t="str">
        <f>IFERROR(VLOOKUP($C$2&amp;"-"&amp;$B36,Analisis_consolidadoLista!$A$7:$I$645,3,FALSE),"")</f>
        <v/>
      </c>
      <c r="D36" s="200" t="str">
        <f>IFERROR(VLOOKUP($C$2&amp;"-"&amp;$B36,Analisis_consolidadoLista!$A$7:$I$645,4,FALSE),"")</f>
        <v/>
      </c>
      <c r="E36" s="200" t="str">
        <f>IFERROR(VLOOKUP($C$2&amp;"-"&amp;$B36,Analisis_consolidadoLista!$A$7:$I$645,5,FALSE),"")</f>
        <v/>
      </c>
      <c r="F36" s="200" t="str">
        <f>IFERROR(VLOOKUP($C$2&amp;"-"&amp;$B36,Analisis_consolidadoLista!$A$7:$I$645,6,FALSE),"")</f>
        <v/>
      </c>
      <c r="G36" s="200" t="str">
        <f>IFERROR(VLOOKUP($C$2&amp;"-"&amp;$B36,Analisis_consolidadoLista!$A$7:$I$645,7,FALSE),"")</f>
        <v/>
      </c>
      <c r="H36" s="200" t="str">
        <f>IFERROR(VLOOKUP($C$2&amp;"-"&amp;$B36,Analisis_consolidadoLista!$A$7:$I$645,8,FALSE),"")</f>
        <v/>
      </c>
      <c r="I36" s="200" t="str">
        <f>IFERROR(VLOOKUP($C$2&amp;"-"&amp;$B36,Analisis_consolidadoLista!$A$7:$I$645,9,FALSE),"")</f>
        <v/>
      </c>
      <c r="K36" s="38"/>
      <c r="L36" s="38"/>
      <c r="M36" s="38"/>
      <c r="N36" s="38"/>
      <c r="O36" s="38"/>
      <c r="P36" s="38"/>
    </row>
    <row r="37" spans="2:16" ht="33.75" customHeight="1" thickBot="1" x14ac:dyDescent="0.3">
      <c r="B37" s="201" t="str">
        <f>IF((+'RNL - Lab 1'!C55)="","",'RNL - Lab 1'!C55)</f>
        <v>Tiempo de respuesta del laboratorio en las pruebas moleculares</v>
      </c>
      <c r="C37" s="200" t="str">
        <f>IFERROR(VLOOKUP($C$2&amp;"-"&amp;$B37,Analisis_consolidadoLista!$A$7:$I$645,3,FALSE),"")</f>
        <v/>
      </c>
      <c r="D37" s="200" t="str">
        <f>IFERROR(VLOOKUP($C$2&amp;"-"&amp;$B37,Analisis_consolidadoLista!$A$7:$I$645,4,FALSE),"")</f>
        <v/>
      </c>
      <c r="E37" s="200" t="str">
        <f>IFERROR(VLOOKUP($C$2&amp;"-"&amp;$B37,Analisis_consolidadoLista!$A$7:$I$645,5,FALSE),"")</f>
        <v/>
      </c>
      <c r="F37" s="200" t="str">
        <f>IFERROR(VLOOKUP($C$2&amp;"-"&amp;$B37,Analisis_consolidadoLista!$A$7:$I$645,6,FALSE),"")</f>
        <v/>
      </c>
      <c r="G37" s="200" t="str">
        <f>IFERROR(VLOOKUP($C$2&amp;"-"&amp;$B37,Analisis_consolidadoLista!$A$7:$I$645,7,FALSE),"")</f>
        <v/>
      </c>
      <c r="H37" s="200" t="str">
        <f>IFERROR(VLOOKUP($C$2&amp;"-"&amp;$B37,Analisis_consolidadoLista!$A$7:$I$645,8,FALSE),"")</f>
        <v/>
      </c>
      <c r="I37" s="200" t="str">
        <f>IFERROR(VLOOKUP($C$2&amp;"-"&amp;$B37,Analisis_consolidadoLista!$A$7:$I$645,9,FALSE),"")</f>
        <v/>
      </c>
      <c r="K37" s="38"/>
      <c r="L37" s="38"/>
      <c r="M37" s="38"/>
      <c r="N37" s="38"/>
      <c r="O37" s="38"/>
      <c r="P37" s="38"/>
    </row>
    <row r="38" spans="2:16" ht="33.75" customHeight="1" thickBot="1" x14ac:dyDescent="0.3">
      <c r="B38" s="201" t="str">
        <f>IF((+'RNL - Lab 1'!C56)="","",'RNL - Lab 1'!C56)</f>
        <v/>
      </c>
      <c r="C38" s="200" t="str">
        <f>IFERROR(VLOOKUP($C$2&amp;"-"&amp;$B38,Analisis_consolidadoLista!$A$7:$I$645,3,FALSE),"")</f>
        <v/>
      </c>
      <c r="D38" s="200" t="str">
        <f>IFERROR(VLOOKUP($C$2&amp;"-"&amp;$B38,Analisis_consolidadoLista!$A$7:$I$645,4,FALSE),"")</f>
        <v/>
      </c>
      <c r="E38" s="200" t="str">
        <f>IFERROR(VLOOKUP($C$2&amp;"-"&amp;$B38,Analisis_consolidadoLista!$A$7:$I$645,5,FALSE),"")</f>
        <v/>
      </c>
      <c r="F38" s="200" t="str">
        <f>IFERROR(VLOOKUP($C$2&amp;"-"&amp;$B38,Analisis_consolidadoLista!$A$7:$I$645,6,FALSE),"")</f>
        <v/>
      </c>
      <c r="G38" s="200" t="str">
        <f>IFERROR(VLOOKUP($C$2&amp;"-"&amp;$B38,Analisis_consolidadoLista!$A$7:$I$645,7,FALSE),"")</f>
        <v/>
      </c>
      <c r="H38" s="200" t="str">
        <f>IFERROR(VLOOKUP($C$2&amp;"-"&amp;$B38,Analisis_consolidadoLista!$A$7:$I$645,8,FALSE),"")</f>
        <v/>
      </c>
      <c r="I38" s="200" t="str">
        <f>IFERROR(VLOOKUP($C$2&amp;"-"&amp;$B38,Analisis_consolidadoLista!$A$7:$I$645,9,FALSE),"")</f>
        <v/>
      </c>
      <c r="K38" s="38"/>
      <c r="L38" s="38"/>
      <c r="M38" s="38"/>
      <c r="N38" s="38"/>
      <c r="O38" s="38"/>
      <c r="P38" s="38"/>
    </row>
    <row r="39" spans="2:16" ht="33.75" customHeight="1" thickBot="1" x14ac:dyDescent="0.3">
      <c r="B39" s="201" t="str">
        <f>IF((+'RNL - Lab 1'!C57)="","",'RNL - Lab 1'!C57)</f>
        <v/>
      </c>
      <c r="C39" s="200" t="str">
        <f>IFERROR(VLOOKUP($C$2&amp;"-"&amp;$B39,Analisis_consolidadoLista!$A$7:$I$645,3,FALSE),"")</f>
        <v/>
      </c>
      <c r="D39" s="200" t="str">
        <f>IFERROR(VLOOKUP($C$2&amp;"-"&amp;$B39,Analisis_consolidadoLista!$A$7:$I$645,4,FALSE),"")</f>
        <v/>
      </c>
      <c r="E39" s="200" t="str">
        <f>IFERROR(VLOOKUP($C$2&amp;"-"&amp;$B39,Analisis_consolidadoLista!$A$7:$I$645,5,FALSE),"")</f>
        <v/>
      </c>
      <c r="F39" s="200" t="str">
        <f>IFERROR(VLOOKUP($C$2&amp;"-"&amp;$B39,Analisis_consolidadoLista!$A$7:$I$645,6,FALSE),"")</f>
        <v/>
      </c>
      <c r="G39" s="200" t="str">
        <f>IFERROR(VLOOKUP($C$2&amp;"-"&amp;$B39,Analisis_consolidadoLista!$A$7:$I$645,7,FALSE),"")</f>
        <v/>
      </c>
      <c r="H39" s="200" t="str">
        <f>IFERROR(VLOOKUP($C$2&amp;"-"&amp;$B39,Analisis_consolidadoLista!$A$7:$I$645,8,FALSE),"")</f>
        <v/>
      </c>
      <c r="I39" s="200" t="str">
        <f>IFERROR(VLOOKUP($C$2&amp;"-"&amp;$B39,Analisis_consolidadoLista!$A$7:$I$645,9,FALSE),"")</f>
        <v/>
      </c>
      <c r="K39" s="38"/>
      <c r="L39" s="38"/>
      <c r="M39" s="38"/>
      <c r="N39" s="38"/>
      <c r="O39" s="38"/>
      <c r="P39" s="38"/>
    </row>
    <row r="40" spans="2:16" ht="33.75" customHeight="1" thickBot="1" x14ac:dyDescent="0.3">
      <c r="B40" s="201" t="str">
        <f>IF((+'RNL - Lab 1'!C58)="","",'RNL - Lab 1'!C58)</f>
        <v/>
      </c>
      <c r="C40" s="200" t="str">
        <f>IFERROR(VLOOKUP($C$2&amp;"-"&amp;$B40,Analisis_consolidadoLista!$A$7:$I$645,3,FALSE),"")</f>
        <v/>
      </c>
      <c r="D40" s="200" t="str">
        <f>IFERROR(VLOOKUP($C$2&amp;"-"&amp;$B40,Analisis_consolidadoLista!$A$7:$I$645,4,FALSE),"")</f>
        <v/>
      </c>
      <c r="E40" s="200" t="str">
        <f>IFERROR(VLOOKUP($C$2&amp;"-"&amp;$B40,Analisis_consolidadoLista!$A$7:$I$645,5,FALSE),"")</f>
        <v/>
      </c>
      <c r="F40" s="200" t="str">
        <f>IFERROR(VLOOKUP($C$2&amp;"-"&amp;$B40,Analisis_consolidadoLista!$A$7:$I$645,6,FALSE),"")</f>
        <v/>
      </c>
      <c r="G40" s="200" t="str">
        <f>IFERROR(VLOOKUP($C$2&amp;"-"&amp;$B40,Analisis_consolidadoLista!$A$7:$I$645,7,FALSE),"")</f>
        <v/>
      </c>
      <c r="H40" s="200" t="str">
        <f>IFERROR(VLOOKUP($C$2&amp;"-"&amp;$B40,Analisis_consolidadoLista!$A$7:$I$645,8,FALSE),"")</f>
        <v/>
      </c>
      <c r="I40" s="200" t="str">
        <f>IFERROR(VLOOKUP($C$2&amp;"-"&amp;$B40,Analisis_consolidadoLista!$A$7:$I$645,9,FALSE),"")</f>
        <v/>
      </c>
      <c r="K40" s="38"/>
      <c r="L40" s="38"/>
      <c r="M40" s="38"/>
      <c r="N40" s="38"/>
      <c r="O40" s="38"/>
      <c r="P40" s="38"/>
    </row>
    <row r="41" spans="2:16" ht="33.75" customHeight="1" thickBot="1" x14ac:dyDescent="0.3">
      <c r="B41" s="201" t="str">
        <f>IF((+'RNL - Lab 1'!C59)="","",'RNL - Lab 1'!C59)</f>
        <v/>
      </c>
      <c r="C41" s="200" t="str">
        <f>IFERROR(VLOOKUP($C$2&amp;"-"&amp;$B41,Analisis_consolidadoLista!$A$7:$I$645,3,FALSE),"")</f>
        <v/>
      </c>
      <c r="D41" s="200" t="str">
        <f>IFERROR(VLOOKUP($C$2&amp;"-"&amp;$B41,Analisis_consolidadoLista!$A$7:$I$645,4,FALSE),"")</f>
        <v/>
      </c>
      <c r="E41" s="200" t="str">
        <f>IFERROR(VLOOKUP($C$2&amp;"-"&amp;$B41,Analisis_consolidadoLista!$A$7:$I$645,5,FALSE),"")</f>
        <v/>
      </c>
      <c r="F41" s="200" t="str">
        <f>IFERROR(VLOOKUP($C$2&amp;"-"&amp;$B41,Analisis_consolidadoLista!$A$7:$I$645,6,FALSE),"")</f>
        <v/>
      </c>
      <c r="G41" s="200" t="str">
        <f>IFERROR(VLOOKUP($C$2&amp;"-"&amp;$B41,Analisis_consolidadoLista!$A$7:$I$645,7,FALSE),"")</f>
        <v/>
      </c>
      <c r="H41" s="200" t="str">
        <f>IFERROR(VLOOKUP($C$2&amp;"-"&amp;$B41,Analisis_consolidadoLista!$A$7:$I$645,8,FALSE),"")</f>
        <v/>
      </c>
      <c r="I41" s="200" t="str">
        <f>IFERROR(VLOOKUP($C$2&amp;"-"&amp;$B41,Analisis_consolidadoLista!$A$7:$I$645,9,FALSE),"")</f>
        <v/>
      </c>
      <c r="K41" s="38"/>
      <c r="L41" s="38"/>
      <c r="M41" s="38"/>
      <c r="N41" s="38"/>
      <c r="O41" s="38"/>
      <c r="P41" s="38"/>
    </row>
    <row r="42" spans="2:16" ht="33.75" customHeight="1" thickBot="1" x14ac:dyDescent="0.3">
      <c r="B42" s="201" t="str">
        <f>IF((+'RNL - Lab 1'!C60)="","",'RNL - Lab 1'!C60)</f>
        <v/>
      </c>
      <c r="C42" s="200" t="str">
        <f>IFERROR(VLOOKUP($C$2&amp;"-"&amp;$B42,Analisis_consolidadoLista!$A$7:$I$645,3,FALSE),"")</f>
        <v/>
      </c>
      <c r="D42" s="200" t="str">
        <f>IFERROR(VLOOKUP($C$2&amp;"-"&amp;$B42,Analisis_consolidadoLista!$A$7:$I$645,4,FALSE),"")</f>
        <v/>
      </c>
      <c r="E42" s="200" t="str">
        <f>IFERROR(VLOOKUP($C$2&amp;"-"&amp;$B42,Analisis_consolidadoLista!$A$7:$I$645,5,FALSE),"")</f>
        <v/>
      </c>
      <c r="F42" s="200" t="str">
        <f>IFERROR(VLOOKUP($C$2&amp;"-"&amp;$B42,Analisis_consolidadoLista!$A$7:$I$645,6,FALSE),"")</f>
        <v/>
      </c>
      <c r="G42" s="200" t="str">
        <f>IFERROR(VLOOKUP($C$2&amp;"-"&amp;$B42,Analisis_consolidadoLista!$A$7:$I$645,7,FALSE),"")</f>
        <v/>
      </c>
      <c r="H42" s="200" t="str">
        <f>IFERROR(VLOOKUP($C$2&amp;"-"&amp;$B42,Analisis_consolidadoLista!$A$7:$I$645,8,FALSE),"")</f>
        <v/>
      </c>
      <c r="I42" s="200" t="str">
        <f>IFERROR(VLOOKUP($C$2&amp;"-"&amp;$B42,Analisis_consolidadoLista!$A$7:$I$645,9,FALSE),"")</f>
        <v/>
      </c>
      <c r="K42" s="38"/>
      <c r="L42" s="38"/>
      <c r="M42" s="38"/>
      <c r="N42" s="38"/>
      <c r="O42" s="38"/>
      <c r="P42" s="38"/>
    </row>
    <row r="43" spans="2:16" ht="15.75" thickBot="1" x14ac:dyDescent="0.3">
      <c r="B43" s="439" t="str">
        <f>+'RNL - Lab 1'!C61</f>
        <v>CULTIVO</v>
      </c>
      <c r="C43" s="429"/>
      <c r="D43" s="429"/>
      <c r="E43" s="429"/>
      <c r="F43" s="429"/>
      <c r="G43" s="429"/>
      <c r="H43" s="429"/>
      <c r="I43" s="38"/>
      <c r="K43" s="38"/>
      <c r="L43" s="38"/>
      <c r="M43" s="38"/>
      <c r="N43" s="38"/>
      <c r="O43" s="38"/>
      <c r="P43" s="38"/>
    </row>
    <row r="44" spans="2:16" ht="50.25" customHeight="1" thickBot="1" x14ac:dyDescent="0.3">
      <c r="B44" s="188" t="str">
        <f>IF((+'RNL - Lab 1'!C62)="","",'RNL - Lab 1'!C62)</f>
        <v>Porcentaje de muestras baciloscopia positiva y cultivo negativo</v>
      </c>
      <c r="C44" s="200" t="str">
        <f>IFERROR(VLOOKUP($C$2&amp;"-"&amp;$B44,Analisis_consolidadoLista!$A$7:$I$645,3,FALSE),"")</f>
        <v/>
      </c>
      <c r="D44" s="200" t="str">
        <f>IFERROR(VLOOKUP($C$2&amp;"-"&amp;$B44,Analisis_consolidadoLista!$A$7:$I$645,4,FALSE),"")</f>
        <v/>
      </c>
      <c r="E44" s="200" t="str">
        <f>IFERROR(VLOOKUP($C$2&amp;"-"&amp;$B44,Analisis_consolidadoLista!$A$7:$I$645,5,FALSE),"")</f>
        <v/>
      </c>
      <c r="F44" s="200" t="str">
        <f>IFERROR(VLOOKUP($C$2&amp;"-"&amp;$B44,Analisis_consolidadoLista!$A$7:$I$645,6,FALSE),"")</f>
        <v/>
      </c>
      <c r="G44" s="200" t="str">
        <f>IFERROR(VLOOKUP($C$2&amp;"-"&amp;$B44,Analisis_consolidadoLista!$A$7:$I$645,7,FALSE),"")</f>
        <v/>
      </c>
      <c r="H44" s="200" t="str">
        <f>IFERROR(VLOOKUP($C$2&amp;"-"&amp;$B44,Analisis_consolidadoLista!$A$7:$I$645,8,FALSE),"")</f>
        <v/>
      </c>
      <c r="I44" s="200" t="str">
        <f>IFERROR(VLOOKUP($C$2&amp;"-"&amp;$B44,Analisis_consolidadoLista!$A$7:$I$645,9,FALSE),"")</f>
        <v/>
      </c>
      <c r="K44" s="38"/>
      <c r="L44" s="38"/>
      <c r="M44" s="38"/>
      <c r="N44" s="38"/>
      <c r="O44" s="38"/>
      <c r="P44" s="38"/>
    </row>
    <row r="45" spans="2:16" ht="50.25" customHeight="1" thickBot="1" x14ac:dyDescent="0.3">
      <c r="B45" s="188" t="str">
        <f>IF((+'RNL - Lab 1'!C63)="","",'RNL - Lab 1'!C63)</f>
        <v>Porcentaje de cultivos contaminados (se calcula sobre los cultivos realizados a las muestras respiratorias)</v>
      </c>
      <c r="C45" s="200" t="str">
        <f>IFERROR(VLOOKUP($C$2&amp;"-"&amp;$B45,Analisis_consolidadoLista!$A$7:$I$645,3,FALSE),"")</f>
        <v/>
      </c>
      <c r="D45" s="200" t="str">
        <f>IFERROR(VLOOKUP($C$2&amp;"-"&amp;$B45,Analisis_consolidadoLista!$A$7:$I$645,4,FALSE),"")</f>
        <v/>
      </c>
      <c r="E45" s="200" t="str">
        <f>IFERROR(VLOOKUP($C$2&amp;"-"&amp;$B45,Analisis_consolidadoLista!$A$7:$I$645,5,FALSE),"")</f>
        <v/>
      </c>
      <c r="F45" s="200" t="str">
        <f>IFERROR(VLOOKUP($C$2&amp;"-"&amp;$B45,Analisis_consolidadoLista!$A$7:$I$645,6,FALSE),"")</f>
        <v/>
      </c>
      <c r="G45" s="200" t="str">
        <f>IFERROR(VLOOKUP($C$2&amp;"-"&amp;$B45,Analisis_consolidadoLista!$A$7:$I$645,7,FALSE),"")</f>
        <v/>
      </c>
      <c r="H45" s="200" t="str">
        <f>IFERROR(VLOOKUP($C$2&amp;"-"&amp;$B45,Analisis_consolidadoLista!$A$7:$I$645,8,FALSE),"")</f>
        <v/>
      </c>
      <c r="I45" s="200" t="str">
        <f>IFERROR(VLOOKUP($C$2&amp;"-"&amp;$B45,Analisis_consolidadoLista!$A$7:$I$645,9,FALSE),"")</f>
        <v/>
      </c>
      <c r="K45" s="38"/>
      <c r="L45" s="38"/>
      <c r="M45" s="38"/>
      <c r="N45" s="38"/>
      <c r="O45" s="38"/>
      <c r="P45" s="38"/>
    </row>
    <row r="46" spans="2:16" ht="50.25" customHeight="1" thickBot="1" x14ac:dyDescent="0.3">
      <c r="B46" s="188" t="str">
        <f>IF((+'RNL - Lab 1'!C64)="","",'RNL - Lab 1'!C64)</f>
        <v xml:space="preserve">Aporte del cultivo al diagnóstico de casos de tuberculosis pulmonar (en relación a la baciloscopia) </v>
      </c>
      <c r="C46" s="200" t="str">
        <f>IFERROR(VLOOKUP($C$2&amp;"-"&amp;$B46,Analisis_consolidadoLista!$A$7:$I$645,3,FALSE),"")</f>
        <v/>
      </c>
      <c r="D46" s="200" t="str">
        <f>IFERROR(VLOOKUP($C$2&amp;"-"&amp;$B46,Analisis_consolidadoLista!$A$7:$I$645,4,FALSE),"")</f>
        <v/>
      </c>
      <c r="E46" s="200" t="str">
        <f>IFERROR(VLOOKUP($C$2&amp;"-"&amp;$B46,Analisis_consolidadoLista!$A$7:$I$645,5,FALSE),"")</f>
        <v/>
      </c>
      <c r="F46" s="200" t="str">
        <f>IFERROR(VLOOKUP($C$2&amp;"-"&amp;$B46,Analisis_consolidadoLista!$A$7:$I$645,6,FALSE),"")</f>
        <v/>
      </c>
      <c r="G46" s="200" t="str">
        <f>IFERROR(VLOOKUP($C$2&amp;"-"&amp;$B46,Analisis_consolidadoLista!$A$7:$I$645,7,FALSE),"")</f>
        <v/>
      </c>
      <c r="H46" s="200" t="str">
        <f>IFERROR(VLOOKUP($C$2&amp;"-"&amp;$B46,Analisis_consolidadoLista!$A$7:$I$645,8,FALSE),"")</f>
        <v/>
      </c>
      <c r="I46" s="200" t="str">
        <f>IFERROR(VLOOKUP($C$2&amp;"-"&amp;$B46,Analisis_consolidadoLista!$A$7:$I$645,9,FALSE),"")</f>
        <v/>
      </c>
      <c r="K46" s="38"/>
      <c r="L46" s="38"/>
      <c r="M46" s="38"/>
      <c r="N46" s="38"/>
      <c r="O46" s="38"/>
      <c r="P46" s="38"/>
    </row>
    <row r="47" spans="2:16" ht="50.25" customHeight="1" thickBot="1" x14ac:dyDescent="0.3">
      <c r="B47" s="188" t="str">
        <f>IF((+'RNL - Lab 1'!C65)="","",'RNL - Lab 1'!C65)</f>
        <v>Aporte del cultivo al diagnóstico de casos de tuberculosis pulmonar (en relación a pruebas moleculares)</v>
      </c>
      <c r="C47" s="200" t="str">
        <f>IFERROR(VLOOKUP($C$2&amp;"-"&amp;$B47,Analisis_consolidadoLista!$A$7:$I$645,3,FALSE),"")</f>
        <v/>
      </c>
      <c r="D47" s="200" t="str">
        <f>IFERROR(VLOOKUP($C$2&amp;"-"&amp;$B47,Analisis_consolidadoLista!$A$7:$I$645,4,FALSE),"")</f>
        <v/>
      </c>
      <c r="E47" s="200" t="str">
        <f>IFERROR(VLOOKUP($C$2&amp;"-"&amp;$B47,Analisis_consolidadoLista!$A$7:$I$645,5,FALSE),"")</f>
        <v/>
      </c>
      <c r="F47" s="200" t="str">
        <f>IFERROR(VLOOKUP($C$2&amp;"-"&amp;$B47,Analisis_consolidadoLista!$A$7:$I$645,6,FALSE),"")</f>
        <v/>
      </c>
      <c r="G47" s="200" t="str">
        <f>IFERROR(VLOOKUP($C$2&amp;"-"&amp;$B47,Analisis_consolidadoLista!$A$7:$I$645,7,FALSE),"")</f>
        <v/>
      </c>
      <c r="H47" s="200" t="str">
        <f>IFERROR(VLOOKUP($C$2&amp;"-"&amp;$B47,Analisis_consolidadoLista!$A$7:$I$645,8,FALSE),"")</f>
        <v/>
      </c>
      <c r="I47" s="200" t="str">
        <f>IFERROR(VLOOKUP($C$2&amp;"-"&amp;$B47,Analisis_consolidadoLista!$A$7:$I$645,9,FALSE),"")</f>
        <v/>
      </c>
      <c r="K47" s="38"/>
      <c r="L47" s="38"/>
      <c r="M47" s="38"/>
      <c r="N47" s="38"/>
      <c r="O47" s="38"/>
      <c r="P47" s="38"/>
    </row>
    <row r="48" spans="2:16" ht="38.25" customHeight="1" thickBot="1" x14ac:dyDescent="0.3">
      <c r="B48" s="188" t="str">
        <f>IF((+'RNL - Lab 1'!C66)="","",'RNL - Lab 1'!C66)</f>
        <v>Tiempo de respuesta del laboratorio en los resultados del cultivo</v>
      </c>
      <c r="C48" s="200" t="str">
        <f>IFERROR(VLOOKUP($C$2&amp;"-"&amp;$B48,Analisis_consolidadoLista!$A$7:$I$645,3,FALSE),"")</f>
        <v/>
      </c>
      <c r="D48" s="200" t="str">
        <f>IFERROR(VLOOKUP($C$2&amp;"-"&amp;$B48,Analisis_consolidadoLista!$A$7:$I$645,4,FALSE),"")</f>
        <v/>
      </c>
      <c r="E48" s="200" t="str">
        <f>IFERROR(VLOOKUP($C$2&amp;"-"&amp;$B48,Analisis_consolidadoLista!$A$7:$I$645,5,FALSE),"")</f>
        <v/>
      </c>
      <c r="F48" s="200" t="str">
        <f>IFERROR(VLOOKUP($C$2&amp;"-"&amp;$B48,Analisis_consolidadoLista!$A$7:$I$645,6,FALSE),"")</f>
        <v/>
      </c>
      <c r="G48" s="200" t="str">
        <f>IFERROR(VLOOKUP($C$2&amp;"-"&amp;$B48,Analisis_consolidadoLista!$A$7:$I$645,7,FALSE),"")</f>
        <v/>
      </c>
      <c r="H48" s="200" t="str">
        <f>IFERROR(VLOOKUP($C$2&amp;"-"&amp;$B48,Analisis_consolidadoLista!$A$7:$I$645,8,FALSE),"")</f>
        <v/>
      </c>
      <c r="I48" s="200" t="str">
        <f>IFERROR(VLOOKUP($C$2&amp;"-"&amp;$B48,Analisis_consolidadoLista!$A$7:$I$645,9,FALSE),"")</f>
        <v/>
      </c>
      <c r="K48" s="38"/>
      <c r="L48" s="38"/>
      <c r="M48" s="38"/>
      <c r="N48" s="38"/>
      <c r="O48" s="38"/>
      <c r="P48" s="38"/>
    </row>
    <row r="49" spans="2:16" ht="28.5" customHeight="1" thickBot="1" x14ac:dyDescent="0.3">
      <c r="B49" s="188" t="str">
        <f>IF((+'RNL - Lab 1'!C67)="","",'RNL - Lab 1'!C67)</f>
        <v>Proporción de muestras de diagnóstico (nuevas y recaídas) con cultivo positivo (MTB y MNT combinados)</v>
      </c>
      <c r="C49" s="200" t="str">
        <f>IFERROR(VLOOKUP($C$2&amp;"-"&amp;$B49,Analisis_consolidadoLista!$A$7:$I$645,3,FALSE),"")</f>
        <v/>
      </c>
      <c r="D49" s="200" t="str">
        <f>IFERROR(VLOOKUP($C$2&amp;"-"&amp;$B49,Analisis_consolidadoLista!$A$7:$I$645,4,FALSE),"")</f>
        <v/>
      </c>
      <c r="E49" s="200" t="str">
        <f>IFERROR(VLOOKUP($C$2&amp;"-"&amp;$B49,Analisis_consolidadoLista!$A$7:$I$645,5,FALSE),"")</f>
        <v/>
      </c>
      <c r="F49" s="200" t="str">
        <f>IFERROR(VLOOKUP($C$2&amp;"-"&amp;$B49,Analisis_consolidadoLista!$A$7:$I$645,6,FALSE),"")</f>
        <v/>
      </c>
      <c r="G49" s="200" t="str">
        <f>IFERROR(VLOOKUP($C$2&amp;"-"&amp;$B49,Analisis_consolidadoLista!$A$7:$I$645,7,FALSE),"")</f>
        <v/>
      </c>
      <c r="H49" s="200" t="str">
        <f>IFERROR(VLOOKUP($C$2&amp;"-"&amp;$B49,Analisis_consolidadoLista!$A$7:$I$645,8,FALSE),"")</f>
        <v/>
      </c>
      <c r="I49" s="200" t="str">
        <f>IFERROR(VLOOKUP($C$2&amp;"-"&amp;$B49,Analisis_consolidadoLista!$A$7:$I$645,9,FALSE),"")</f>
        <v/>
      </c>
      <c r="K49" s="38"/>
      <c r="L49" s="38"/>
      <c r="M49" s="38"/>
      <c r="N49" s="38"/>
      <c r="O49" s="38"/>
      <c r="P49" s="38"/>
    </row>
    <row r="50" spans="2:16" ht="30" customHeight="1" thickBot="1" x14ac:dyDescent="0.3">
      <c r="B50" s="188" t="str">
        <f>IF((+'RNL - Lab 1'!C68)="","",'RNL - Lab 1'!C68)</f>
        <v>Proporción de muestras de diagnóstico (nuevas y recaídas) que resultaron positivas para MTB</v>
      </c>
      <c r="C50" s="200" t="str">
        <f>IFERROR(VLOOKUP($C$2&amp;"-"&amp;$B50,Analisis_consolidadoLista!$A$7:$I$645,3,FALSE),"")</f>
        <v/>
      </c>
      <c r="D50" s="200" t="str">
        <f>IFERROR(VLOOKUP($C$2&amp;"-"&amp;$B50,Analisis_consolidadoLista!$A$7:$I$645,4,FALSE),"")</f>
        <v/>
      </c>
      <c r="E50" s="200" t="str">
        <f>IFERROR(VLOOKUP($C$2&amp;"-"&amp;$B50,Analisis_consolidadoLista!$A$7:$I$645,5,FALSE),"")</f>
        <v/>
      </c>
      <c r="F50" s="200" t="str">
        <f>IFERROR(VLOOKUP($C$2&amp;"-"&amp;$B50,Analisis_consolidadoLista!$A$7:$I$645,6,FALSE),"")</f>
        <v/>
      </c>
      <c r="G50" s="200" t="str">
        <f>IFERROR(VLOOKUP($C$2&amp;"-"&amp;$B50,Analisis_consolidadoLista!$A$7:$I$645,7,FALSE),"")</f>
        <v/>
      </c>
      <c r="H50" s="200" t="str">
        <f>IFERROR(VLOOKUP($C$2&amp;"-"&amp;$B50,Analisis_consolidadoLista!$A$7:$I$645,8,FALSE),"")</f>
        <v/>
      </c>
      <c r="I50" s="200" t="str">
        <f>IFERROR(VLOOKUP($C$2&amp;"-"&amp;$B50,Analisis_consolidadoLista!$A$7:$I$645,9,FALSE),"")</f>
        <v/>
      </c>
      <c r="K50" s="38"/>
      <c r="L50" s="38"/>
      <c r="M50" s="38"/>
      <c r="N50" s="38"/>
      <c r="O50" s="38"/>
      <c r="P50" s="38"/>
    </row>
    <row r="51" spans="2:16" ht="30.75" customHeight="1" thickBot="1" x14ac:dyDescent="0.3">
      <c r="B51" s="188" t="str">
        <f>IF((+'RNL - Lab 1'!C69)="","",'RNL - Lab 1'!C69)</f>
        <v/>
      </c>
      <c r="C51" s="200" t="str">
        <f>IFERROR(VLOOKUP($C$2&amp;"-"&amp;$B51,Analisis_consolidadoLista!$A$7:$I$645,3,FALSE),"")</f>
        <v/>
      </c>
      <c r="D51" s="200" t="str">
        <f>IFERROR(VLOOKUP($C$2&amp;"-"&amp;$B51,Analisis_consolidadoLista!$A$7:$I$645,4,FALSE),"")</f>
        <v/>
      </c>
      <c r="E51" s="200" t="str">
        <f>IFERROR(VLOOKUP($C$2&amp;"-"&amp;$B51,Analisis_consolidadoLista!$A$7:$I$645,5,FALSE),"")</f>
        <v/>
      </c>
      <c r="F51" s="200" t="str">
        <f>IFERROR(VLOOKUP($C$2&amp;"-"&amp;$B51,Analisis_consolidadoLista!$A$7:$I$645,6,FALSE),"")</f>
        <v/>
      </c>
      <c r="G51" s="200" t="str">
        <f>IFERROR(VLOOKUP($C$2&amp;"-"&amp;$B51,Analisis_consolidadoLista!$A$7:$I$645,7,FALSE),"")</f>
        <v/>
      </c>
      <c r="H51" s="200" t="str">
        <f>IFERROR(VLOOKUP($C$2&amp;"-"&amp;$B51,Analisis_consolidadoLista!$A$7:$I$645,8,FALSE),"")</f>
        <v/>
      </c>
      <c r="I51" s="200" t="str">
        <f>IFERROR(VLOOKUP($C$2&amp;"-"&amp;$B51,Analisis_consolidadoLista!$A$7:$I$645,9,FALSE),"")</f>
        <v/>
      </c>
      <c r="K51" s="38"/>
      <c r="L51" s="38"/>
      <c r="M51" s="38"/>
      <c r="N51" s="38"/>
      <c r="O51" s="38"/>
      <c r="P51" s="38"/>
    </row>
    <row r="52" spans="2:16" ht="30.75" customHeight="1" thickBot="1" x14ac:dyDescent="0.3">
      <c r="B52" s="188" t="str">
        <f>IF((+'RNL - Lab 1'!C70)="","",'RNL - Lab 1'!C70)</f>
        <v/>
      </c>
      <c r="C52" s="200" t="str">
        <f>IFERROR(VLOOKUP($C$2&amp;"-"&amp;$B52,Analisis_consolidadoLista!$A$7:$I$645,3,FALSE),"")</f>
        <v/>
      </c>
      <c r="D52" s="200" t="str">
        <f>IFERROR(VLOOKUP($C$2&amp;"-"&amp;$B52,Analisis_consolidadoLista!$A$7:$I$645,4,FALSE),"")</f>
        <v/>
      </c>
      <c r="E52" s="200" t="str">
        <f>IFERROR(VLOOKUP($C$2&amp;"-"&amp;$B52,Analisis_consolidadoLista!$A$7:$I$645,5,FALSE),"")</f>
        <v/>
      </c>
      <c r="F52" s="200" t="str">
        <f>IFERROR(VLOOKUP($C$2&amp;"-"&amp;$B52,Analisis_consolidadoLista!$A$7:$I$645,6,FALSE),"")</f>
        <v/>
      </c>
      <c r="G52" s="200" t="str">
        <f>IFERROR(VLOOKUP($C$2&amp;"-"&amp;$B52,Analisis_consolidadoLista!$A$7:$I$645,7,FALSE),"")</f>
        <v/>
      </c>
      <c r="H52" s="200" t="str">
        <f>IFERROR(VLOOKUP($C$2&amp;"-"&amp;$B52,Analisis_consolidadoLista!$A$7:$I$645,8,FALSE),"")</f>
        <v/>
      </c>
      <c r="I52" s="200" t="str">
        <f>IFERROR(VLOOKUP($C$2&amp;"-"&amp;$B52,Analisis_consolidadoLista!$A$7:$I$645,9,FALSE),"")</f>
        <v/>
      </c>
      <c r="K52" s="38"/>
      <c r="L52" s="38"/>
      <c r="M52" s="38"/>
      <c r="N52" s="38"/>
      <c r="O52" s="38"/>
      <c r="P52" s="38"/>
    </row>
    <row r="53" spans="2:16" ht="30.75" customHeight="1" thickBot="1" x14ac:dyDescent="0.3">
      <c r="B53" s="188" t="str">
        <f>IF((+'RNL - Lab 1'!C71)="","",'RNL - Lab 1'!C71)</f>
        <v/>
      </c>
      <c r="C53" s="200" t="str">
        <f>IFERROR(VLOOKUP($C$2&amp;"-"&amp;$B53,Analisis_consolidadoLista!$A$7:$I$645,3,FALSE),"")</f>
        <v/>
      </c>
      <c r="D53" s="200" t="str">
        <f>IFERROR(VLOOKUP($C$2&amp;"-"&amp;$B53,Analisis_consolidadoLista!$A$7:$I$645,4,FALSE),"")</f>
        <v/>
      </c>
      <c r="E53" s="200" t="str">
        <f>IFERROR(VLOOKUP($C$2&amp;"-"&amp;$B53,Analisis_consolidadoLista!$A$7:$I$645,5,FALSE),"")</f>
        <v/>
      </c>
      <c r="F53" s="200" t="str">
        <f>IFERROR(VLOOKUP($C$2&amp;"-"&amp;$B53,Analisis_consolidadoLista!$A$7:$I$645,6,FALSE),"")</f>
        <v/>
      </c>
      <c r="G53" s="200" t="str">
        <f>IFERROR(VLOOKUP($C$2&amp;"-"&amp;$B53,Analisis_consolidadoLista!$A$7:$I$645,7,FALSE),"")</f>
        <v/>
      </c>
      <c r="H53" s="200" t="str">
        <f>IFERROR(VLOOKUP($C$2&amp;"-"&amp;$B53,Analisis_consolidadoLista!$A$7:$I$645,8,FALSE),"")</f>
        <v/>
      </c>
      <c r="I53" s="200" t="str">
        <f>IFERROR(VLOOKUP($C$2&amp;"-"&amp;$B53,Analisis_consolidadoLista!$A$7:$I$645,9,FALSE),"")</f>
        <v/>
      </c>
      <c r="K53" s="38"/>
      <c r="L53" s="38"/>
      <c r="M53" s="38"/>
      <c r="N53" s="38"/>
      <c r="O53" s="38"/>
      <c r="P53" s="38"/>
    </row>
    <row r="54" spans="2:16" ht="30.75" customHeight="1" thickBot="1" x14ac:dyDescent="0.3">
      <c r="B54" s="188" t="str">
        <f>IF((+'RNL - Lab 1'!C72)="","",'RNL - Lab 1'!C72)</f>
        <v/>
      </c>
      <c r="C54" s="200" t="str">
        <f>IFERROR(VLOOKUP($C$2&amp;"-"&amp;$B54,Analisis_consolidadoLista!$A$7:$I$645,3,FALSE),"")</f>
        <v/>
      </c>
      <c r="D54" s="200" t="str">
        <f>IFERROR(VLOOKUP($C$2&amp;"-"&amp;$B54,Analisis_consolidadoLista!$A$7:$I$645,4,FALSE),"")</f>
        <v/>
      </c>
      <c r="E54" s="200" t="str">
        <f>IFERROR(VLOOKUP($C$2&amp;"-"&amp;$B54,Analisis_consolidadoLista!$A$7:$I$645,5,FALSE),"")</f>
        <v/>
      </c>
      <c r="F54" s="200" t="str">
        <f>IFERROR(VLOOKUP($C$2&amp;"-"&amp;$B54,Analisis_consolidadoLista!$A$7:$I$645,6,FALSE),"")</f>
        <v/>
      </c>
      <c r="G54" s="200" t="str">
        <f>IFERROR(VLOOKUP($C$2&amp;"-"&amp;$B54,Analisis_consolidadoLista!$A$7:$I$645,7,FALSE),"")</f>
        <v/>
      </c>
      <c r="H54" s="200" t="str">
        <f>IFERROR(VLOOKUP($C$2&amp;"-"&amp;$B54,Analisis_consolidadoLista!$A$7:$I$645,8,FALSE),"")</f>
        <v/>
      </c>
      <c r="I54" s="200" t="str">
        <f>IFERROR(VLOOKUP($C$2&amp;"-"&amp;$B54,Analisis_consolidadoLista!$A$7:$I$645,9,FALSE),"")</f>
        <v/>
      </c>
      <c r="K54" s="38"/>
      <c r="L54" s="38"/>
      <c r="M54" s="38"/>
      <c r="N54" s="38"/>
      <c r="O54" s="38"/>
      <c r="P54" s="38"/>
    </row>
    <row r="55" spans="2:16" ht="30.75" customHeight="1" thickBot="1" x14ac:dyDescent="0.3">
      <c r="B55" s="188" t="str">
        <f>IF((+'RNL - Lab 1'!C73)="","",'RNL - Lab 1'!C73)</f>
        <v/>
      </c>
      <c r="C55" s="200" t="str">
        <f>IFERROR(VLOOKUP($C$2&amp;"-"&amp;$B55,Analisis_consolidadoLista!$A$7:$I$645,3,FALSE),"")</f>
        <v/>
      </c>
      <c r="D55" s="200" t="str">
        <f>IFERROR(VLOOKUP($C$2&amp;"-"&amp;$B55,Analisis_consolidadoLista!$A$7:$I$645,4,FALSE),"")</f>
        <v/>
      </c>
      <c r="E55" s="200" t="str">
        <f>IFERROR(VLOOKUP($C$2&amp;"-"&amp;$B55,Analisis_consolidadoLista!$A$7:$I$645,5,FALSE),"")</f>
        <v/>
      </c>
      <c r="F55" s="200" t="str">
        <f>IFERROR(VLOOKUP($C$2&amp;"-"&amp;$B55,Analisis_consolidadoLista!$A$7:$I$645,6,FALSE),"")</f>
        <v/>
      </c>
      <c r="G55" s="200" t="str">
        <f>IFERROR(VLOOKUP($C$2&amp;"-"&amp;$B55,Analisis_consolidadoLista!$A$7:$I$645,7,FALSE),"")</f>
        <v/>
      </c>
      <c r="H55" s="200" t="str">
        <f>IFERROR(VLOOKUP($C$2&amp;"-"&amp;$B55,Analisis_consolidadoLista!$A$7:$I$645,8,FALSE),"")</f>
        <v/>
      </c>
      <c r="I55" s="200" t="str">
        <f>IFERROR(VLOOKUP($C$2&amp;"-"&amp;$B55,Analisis_consolidadoLista!$A$7:$I$645,9,FALSE),"")</f>
        <v/>
      </c>
      <c r="K55" s="38"/>
      <c r="L55" s="38"/>
      <c r="M55" s="38"/>
      <c r="N55" s="38"/>
      <c r="O55" s="38"/>
      <c r="P55" s="38"/>
    </row>
    <row r="56" spans="2:16" ht="15.75" thickBot="1" x14ac:dyDescent="0.3">
      <c r="B56" s="439" t="str">
        <f>+'RNL - Lab 1'!C74</f>
        <v>CALIDAD PARA PSD (Fenotípicas)</v>
      </c>
      <c r="C56" s="429"/>
      <c r="D56" s="429"/>
      <c r="E56" s="429"/>
      <c r="F56" s="429"/>
      <c r="G56" s="429"/>
      <c r="H56" s="429"/>
      <c r="I56" s="38"/>
      <c r="K56" s="38"/>
      <c r="L56" s="38"/>
      <c r="M56" s="38"/>
      <c r="N56" s="38"/>
      <c r="O56" s="38"/>
      <c r="P56" s="38"/>
    </row>
    <row r="57" spans="2:16" ht="45.75" thickBot="1" x14ac:dyDescent="0.3">
      <c r="B57" s="188" t="str">
        <f>IF((+'RNL - Lab 1'!C75)="","",'RNL - Lab 1'!C75)</f>
        <v>Proporción de aislamientos procesados con monorresistencia y multirresistencia a todas las combinaciones de fármacos analizados</v>
      </c>
      <c r="C57" s="200" t="str">
        <f>IFERROR(VLOOKUP($C$2&amp;"-"&amp;$B57,Analisis_consolidadoLista!$A$7:$I$645,3,FALSE),"")</f>
        <v/>
      </c>
      <c r="D57" s="200" t="str">
        <f>IFERROR(VLOOKUP($C$2&amp;"-"&amp;$B57,Analisis_consolidadoLista!$A$7:$I$645,4,FALSE),"")</f>
        <v/>
      </c>
      <c r="E57" s="200" t="str">
        <f>IFERROR(VLOOKUP($C$2&amp;"-"&amp;$B57,Analisis_consolidadoLista!$A$7:$I$645,5,FALSE),"")</f>
        <v/>
      </c>
      <c r="F57" s="200" t="str">
        <f>IFERROR(VLOOKUP($C$2&amp;"-"&amp;$B57,Analisis_consolidadoLista!$A$7:$I$645,6,FALSE),"")</f>
        <v/>
      </c>
      <c r="G57" s="200" t="str">
        <f>IFERROR(VLOOKUP($C$2&amp;"-"&amp;$B57,Analisis_consolidadoLista!$A$7:$I$645,7,FALSE),"")</f>
        <v/>
      </c>
      <c r="H57" s="200" t="str">
        <f>IFERROR(VLOOKUP($C$2&amp;"-"&amp;$B57,Analisis_consolidadoLista!$A$7:$I$645,8,FALSE),"")</f>
        <v/>
      </c>
      <c r="I57" s="200" t="str">
        <f>IFERROR(VLOOKUP($C$2&amp;"-"&amp;$B57,Analisis_consolidadoLista!$A$7:$I$645,9,FALSE),"")</f>
        <v/>
      </c>
      <c r="K57" s="38"/>
      <c r="L57" s="38"/>
      <c r="M57" s="38"/>
      <c r="N57" s="38"/>
      <c r="O57" s="38"/>
      <c r="P57" s="38"/>
    </row>
    <row r="58" spans="2:16" ht="30.75" thickBot="1" x14ac:dyDescent="0.3">
      <c r="B58" s="188" t="str">
        <f>IF((+'RNL - Lab 1'!C76)="","",'RNL - Lab 1'!C76)</f>
        <v>Proporción de aislamientos inoculados para PSD que se descartaron debido a la contaminación</v>
      </c>
      <c r="C58" s="200" t="str">
        <f>IFERROR(VLOOKUP($C$2&amp;"-"&amp;$B58,Analisis_consolidadoLista!$A$7:$I$645,3,FALSE),"")</f>
        <v/>
      </c>
      <c r="D58" s="200" t="str">
        <f>IFERROR(VLOOKUP($C$2&amp;"-"&amp;$B58,Analisis_consolidadoLista!$A$7:$I$645,4,FALSE),"")</f>
        <v/>
      </c>
      <c r="E58" s="200" t="str">
        <f>IFERROR(VLOOKUP($C$2&amp;"-"&amp;$B58,Analisis_consolidadoLista!$A$7:$I$645,5,FALSE),"")</f>
        <v/>
      </c>
      <c r="F58" s="200" t="str">
        <f>IFERROR(VLOOKUP($C$2&amp;"-"&amp;$B58,Analisis_consolidadoLista!$A$7:$I$645,6,FALSE),"")</f>
        <v/>
      </c>
      <c r="G58" s="200" t="str">
        <f>IFERROR(VLOOKUP($C$2&amp;"-"&amp;$B58,Analisis_consolidadoLista!$A$7:$I$645,7,FALSE),"")</f>
        <v/>
      </c>
      <c r="H58" s="200" t="str">
        <f>IFERROR(VLOOKUP($C$2&amp;"-"&amp;$B58,Analisis_consolidadoLista!$A$7:$I$645,8,FALSE),"")</f>
        <v/>
      </c>
      <c r="I58" s="200" t="str">
        <f>IFERROR(VLOOKUP($C$2&amp;"-"&amp;$B58,Analisis_consolidadoLista!$A$7:$I$645,9,FALSE),"")</f>
        <v/>
      </c>
      <c r="K58" s="38"/>
      <c r="L58" s="38"/>
      <c r="M58" s="38"/>
      <c r="N58" s="38"/>
      <c r="O58" s="38"/>
      <c r="P58" s="38"/>
    </row>
    <row r="59" spans="2:16" ht="60.75" thickBot="1" x14ac:dyDescent="0.3">
      <c r="B59" s="188" t="str">
        <f>IF((+'RNL - Lab 1'!C77)="","",'RNL - Lab 1'!C77)</f>
        <v>Proporción de aislamientos procesados para PSD que no fueron interpretables debido a la falta de crecimiento de los tubos / placas de control (sin fármaco)</v>
      </c>
      <c r="C59" s="200" t="str">
        <f>IFERROR(VLOOKUP($C$2&amp;"-"&amp;$B59,Analisis_consolidadoLista!$A$7:$I$645,3,FALSE),"")</f>
        <v/>
      </c>
      <c r="D59" s="200" t="str">
        <f>IFERROR(VLOOKUP($C$2&amp;"-"&amp;$B59,Analisis_consolidadoLista!$A$7:$I$645,4,FALSE),"")</f>
        <v/>
      </c>
      <c r="E59" s="200" t="str">
        <f>IFERROR(VLOOKUP($C$2&amp;"-"&amp;$B59,Analisis_consolidadoLista!$A$7:$I$645,5,FALSE),"")</f>
        <v/>
      </c>
      <c r="F59" s="200" t="str">
        <f>IFERROR(VLOOKUP($C$2&amp;"-"&amp;$B59,Analisis_consolidadoLista!$A$7:$I$645,6,FALSE),"")</f>
        <v/>
      </c>
      <c r="G59" s="200" t="str">
        <f>IFERROR(VLOOKUP($C$2&amp;"-"&amp;$B59,Analisis_consolidadoLista!$A$7:$I$645,7,FALSE),"")</f>
        <v/>
      </c>
      <c r="H59" s="200" t="str">
        <f>IFERROR(VLOOKUP($C$2&amp;"-"&amp;$B59,Analisis_consolidadoLista!$A$7:$I$645,8,FALSE),"")</f>
        <v/>
      </c>
      <c r="I59" s="200" t="str">
        <f>IFERROR(VLOOKUP($C$2&amp;"-"&amp;$B59,Analisis_consolidadoLista!$A$7:$I$645,9,FALSE),"")</f>
        <v/>
      </c>
      <c r="K59" s="38"/>
      <c r="L59" s="38"/>
      <c r="M59" s="38"/>
      <c r="N59" s="38"/>
      <c r="O59" s="38"/>
      <c r="P59" s="38"/>
    </row>
    <row r="60" spans="2:16" ht="36" customHeight="1" thickBot="1" x14ac:dyDescent="0.3">
      <c r="B60" s="188" t="str">
        <f>IF((+'RNL - Lab 1'!C78)="","",'RNL - Lab 1'!C78)</f>
        <v>Tiempo de entrega de los resultados del laboratorio - Entre el procesamiento de la muestra y la notificación de resultados para PSD</v>
      </c>
      <c r="C60" s="200" t="str">
        <f>IFERROR(VLOOKUP($C$2&amp;"-"&amp;$B60,Analisis_consolidadoLista!$A$7:$I$645,3,FALSE),"")</f>
        <v/>
      </c>
      <c r="D60" s="200" t="str">
        <f>IFERROR(VLOOKUP($C$2&amp;"-"&amp;$B60,Analisis_consolidadoLista!$A$7:$I$645,4,FALSE),"")</f>
        <v/>
      </c>
      <c r="E60" s="200" t="str">
        <f>IFERROR(VLOOKUP($C$2&amp;"-"&amp;$B60,Analisis_consolidadoLista!$A$7:$I$645,5,FALSE),"")</f>
        <v/>
      </c>
      <c r="F60" s="200" t="str">
        <f>IFERROR(VLOOKUP($C$2&amp;"-"&amp;$B60,Analisis_consolidadoLista!$A$7:$I$645,6,FALSE),"")</f>
        <v/>
      </c>
      <c r="G60" s="200" t="str">
        <f>IFERROR(VLOOKUP($C$2&amp;"-"&amp;$B60,Analisis_consolidadoLista!$A$7:$I$645,7,FALSE),"")</f>
        <v/>
      </c>
      <c r="H60" s="200" t="str">
        <f>IFERROR(VLOOKUP($C$2&amp;"-"&amp;$B60,Analisis_consolidadoLista!$A$7:$I$645,8,FALSE),"")</f>
        <v/>
      </c>
      <c r="I60" s="200" t="str">
        <f>IFERROR(VLOOKUP($C$2&amp;"-"&amp;$B60,Analisis_consolidadoLista!$A$7:$I$645,9,FALSE),"")</f>
        <v/>
      </c>
      <c r="K60" s="38"/>
      <c r="L60" s="38"/>
      <c r="M60" s="38"/>
      <c r="N60" s="38"/>
      <c r="O60" s="38"/>
      <c r="P60" s="38"/>
    </row>
    <row r="61" spans="2:16" ht="27" customHeight="1" thickBot="1" x14ac:dyDescent="0.3">
      <c r="B61" s="188" t="str">
        <f>IF((+'RNL - Lab 1'!C79)="","",'RNL - Lab 1'!C79)</f>
        <v/>
      </c>
      <c r="C61" s="200" t="str">
        <f>IFERROR(VLOOKUP($C$2&amp;"-"&amp;$B61,Analisis_consolidadoLista!$A$7:$I$645,3,FALSE),"")</f>
        <v/>
      </c>
      <c r="D61" s="200" t="str">
        <f>IFERROR(VLOOKUP($C$2&amp;"-"&amp;$B61,Analisis_consolidadoLista!$A$7:$I$645,4,FALSE),"")</f>
        <v/>
      </c>
      <c r="E61" s="200" t="str">
        <f>IFERROR(VLOOKUP($C$2&amp;"-"&amp;$B61,Analisis_consolidadoLista!$A$7:$I$645,5,FALSE),"")</f>
        <v/>
      </c>
      <c r="F61" s="200" t="str">
        <f>IFERROR(VLOOKUP($C$2&amp;"-"&amp;$B61,Analisis_consolidadoLista!$A$7:$I$645,6,FALSE),"")</f>
        <v/>
      </c>
      <c r="G61" s="200" t="str">
        <f>IFERROR(VLOOKUP($C$2&amp;"-"&amp;$B61,Analisis_consolidadoLista!$A$7:$I$645,7,FALSE),"")</f>
        <v/>
      </c>
      <c r="H61" s="200" t="str">
        <f>IFERROR(VLOOKUP($C$2&amp;"-"&amp;$B61,Analisis_consolidadoLista!$A$7:$I$645,8,FALSE),"")</f>
        <v/>
      </c>
      <c r="I61" s="200" t="str">
        <f>IFERROR(VLOOKUP($C$2&amp;"-"&amp;$B61,Analisis_consolidadoLista!$A$7:$I$645,9,FALSE),"")</f>
        <v/>
      </c>
      <c r="K61" s="38"/>
      <c r="L61" s="38"/>
      <c r="M61" s="38"/>
      <c r="N61" s="38"/>
      <c r="O61" s="38"/>
      <c r="P61" s="38"/>
    </row>
    <row r="62" spans="2:16" ht="27" customHeight="1" thickBot="1" x14ac:dyDescent="0.3">
      <c r="B62" s="188" t="str">
        <f>IF((+'RNL - Lab 1'!C80)="","",'RNL - Lab 1'!C80)</f>
        <v/>
      </c>
      <c r="C62" s="200" t="str">
        <f>IFERROR(VLOOKUP($C$2&amp;"-"&amp;$B62,Analisis_consolidadoLista!$A$7:$I$645,3,FALSE),"")</f>
        <v/>
      </c>
      <c r="D62" s="200" t="str">
        <f>IFERROR(VLOOKUP($C$2&amp;"-"&amp;$B62,Analisis_consolidadoLista!$A$7:$I$645,4,FALSE),"")</f>
        <v/>
      </c>
      <c r="E62" s="200" t="str">
        <f>IFERROR(VLOOKUP($C$2&amp;"-"&amp;$B62,Analisis_consolidadoLista!$A$7:$I$645,5,FALSE),"")</f>
        <v/>
      </c>
      <c r="F62" s="200" t="str">
        <f>IFERROR(VLOOKUP($C$2&amp;"-"&amp;$B62,Analisis_consolidadoLista!$A$7:$I$645,6,FALSE),"")</f>
        <v/>
      </c>
      <c r="G62" s="200" t="str">
        <f>IFERROR(VLOOKUP($C$2&amp;"-"&amp;$B62,Analisis_consolidadoLista!$A$7:$I$645,7,FALSE),"")</f>
        <v/>
      </c>
      <c r="H62" s="200" t="str">
        <f>IFERROR(VLOOKUP($C$2&amp;"-"&amp;$B62,Analisis_consolidadoLista!$A$7:$I$645,8,FALSE),"")</f>
        <v/>
      </c>
      <c r="I62" s="200" t="str">
        <f>IFERROR(VLOOKUP($C$2&amp;"-"&amp;$B62,Analisis_consolidadoLista!$A$7:$I$645,9,FALSE),"")</f>
        <v/>
      </c>
      <c r="K62" s="38"/>
      <c r="L62" s="38"/>
      <c r="M62" s="38"/>
      <c r="N62" s="38"/>
      <c r="O62" s="38"/>
      <c r="P62" s="38"/>
    </row>
    <row r="63" spans="2:16" ht="27" customHeight="1" thickBot="1" x14ac:dyDescent="0.3">
      <c r="B63" s="188" t="str">
        <f>IF((+'RNL - Lab 1'!C81)="","",'RNL - Lab 1'!C81)</f>
        <v/>
      </c>
      <c r="C63" s="200" t="str">
        <f>IFERROR(VLOOKUP($C$2&amp;"-"&amp;$B63,Analisis_consolidadoLista!$A$7:$I$645,3,FALSE),"")</f>
        <v/>
      </c>
      <c r="D63" s="200" t="str">
        <f>IFERROR(VLOOKUP($C$2&amp;"-"&amp;$B63,Analisis_consolidadoLista!$A$7:$I$645,4,FALSE),"")</f>
        <v/>
      </c>
      <c r="E63" s="200" t="str">
        <f>IFERROR(VLOOKUP($C$2&amp;"-"&amp;$B63,Analisis_consolidadoLista!$A$7:$I$645,5,FALSE),"")</f>
        <v/>
      </c>
      <c r="F63" s="200" t="str">
        <f>IFERROR(VLOOKUP($C$2&amp;"-"&amp;$B63,Analisis_consolidadoLista!$A$7:$I$645,6,FALSE),"")</f>
        <v/>
      </c>
      <c r="G63" s="200" t="str">
        <f>IFERROR(VLOOKUP($C$2&amp;"-"&amp;$B63,Analisis_consolidadoLista!$A$7:$I$645,7,FALSE),"")</f>
        <v/>
      </c>
      <c r="H63" s="200" t="str">
        <f>IFERROR(VLOOKUP($C$2&amp;"-"&amp;$B63,Analisis_consolidadoLista!$A$7:$I$645,8,FALSE),"")</f>
        <v/>
      </c>
      <c r="I63" s="200" t="str">
        <f>IFERROR(VLOOKUP($C$2&amp;"-"&amp;$B63,Analisis_consolidadoLista!$A$7:$I$645,9,FALSE),"")</f>
        <v/>
      </c>
      <c r="K63" s="38"/>
      <c r="L63" s="38"/>
      <c r="M63" s="38"/>
      <c r="N63" s="38"/>
      <c r="O63" s="38"/>
      <c r="P63" s="38"/>
    </row>
    <row r="64" spans="2:16" ht="27" customHeight="1" thickBot="1" x14ac:dyDescent="0.3">
      <c r="B64" s="188" t="str">
        <f>IF((+'RNL - Lab 1'!C82)="","",'RNL - Lab 1'!C82)</f>
        <v/>
      </c>
      <c r="C64" s="200" t="str">
        <f>IFERROR(VLOOKUP($C$2&amp;"-"&amp;$B64,Analisis_consolidadoLista!$A$7:$I$645,3,FALSE),"")</f>
        <v/>
      </c>
      <c r="D64" s="200" t="str">
        <f>IFERROR(VLOOKUP($C$2&amp;"-"&amp;$B64,Analisis_consolidadoLista!$A$7:$I$645,4,FALSE),"")</f>
        <v/>
      </c>
      <c r="E64" s="200" t="str">
        <f>IFERROR(VLOOKUP($C$2&amp;"-"&amp;$B64,Analisis_consolidadoLista!$A$7:$I$645,5,FALSE),"")</f>
        <v/>
      </c>
      <c r="F64" s="200" t="str">
        <f>IFERROR(VLOOKUP($C$2&amp;"-"&amp;$B64,Analisis_consolidadoLista!$A$7:$I$645,6,FALSE),"")</f>
        <v/>
      </c>
      <c r="G64" s="200" t="str">
        <f>IFERROR(VLOOKUP($C$2&amp;"-"&amp;$B64,Analisis_consolidadoLista!$A$7:$I$645,7,FALSE),"")</f>
        <v/>
      </c>
      <c r="H64" s="200" t="str">
        <f>IFERROR(VLOOKUP($C$2&amp;"-"&amp;$B64,Analisis_consolidadoLista!$A$7:$I$645,8,FALSE),"")</f>
        <v/>
      </c>
      <c r="I64" s="200" t="str">
        <f>IFERROR(VLOOKUP($C$2&amp;"-"&amp;$B64,Analisis_consolidadoLista!$A$7:$I$645,9,FALSE),"")</f>
        <v/>
      </c>
      <c r="K64" s="38"/>
      <c r="L64" s="38"/>
      <c r="M64" s="38"/>
      <c r="N64" s="38"/>
      <c r="O64" s="38"/>
      <c r="P64" s="38"/>
    </row>
    <row r="65" spans="2:16" ht="15.75" thickBot="1" x14ac:dyDescent="0.3">
      <c r="B65" s="439" t="str">
        <f>+'RNL - Lab 1'!C83</f>
        <v>Indicadores y metas de la Iniciativa Mundial de Laboratorio (GLI)</v>
      </c>
      <c r="C65" s="429"/>
      <c r="D65" s="429"/>
      <c r="E65" s="429"/>
      <c r="F65" s="429"/>
      <c r="G65" s="429"/>
      <c r="H65" s="429"/>
      <c r="I65" s="38"/>
      <c r="K65" s="38"/>
      <c r="L65" s="38"/>
      <c r="M65" s="38"/>
      <c r="N65" s="38"/>
      <c r="O65" s="38"/>
      <c r="P65" s="38"/>
    </row>
    <row r="66" spans="2:16" ht="60.75" thickBot="1" x14ac:dyDescent="0.3">
      <c r="B66" s="193" t="str">
        <f>IF((+'RNL - Lab 1'!C84)="","",'RNL - Lab 1'!C84)</f>
        <v>Porcentaje de casos de tuberculosis nuevos y recaída notificados, evaluados con un diagnóstico rápido recomendado por la OMS como la prueba diagnóstica inicial.</v>
      </c>
      <c r="C66" s="200" t="str">
        <f>IFERROR(VLOOKUP($C$2&amp;"-"&amp;$B66,Analisis_consolidadoLista!$A$7:$I$645,3,FALSE),"")</f>
        <v/>
      </c>
      <c r="D66" s="200" t="str">
        <f>IFERROR(VLOOKUP($C$2&amp;"-"&amp;$B66,Analisis_consolidadoLista!$A$7:$I$645,4,FALSE),"")</f>
        <v/>
      </c>
      <c r="E66" s="200" t="str">
        <f>IFERROR(VLOOKUP($C$2&amp;"-"&amp;$B66,Analisis_consolidadoLista!$A$7:$I$645,5,FALSE),"")</f>
        <v/>
      </c>
      <c r="F66" s="200" t="str">
        <f>IFERROR(VLOOKUP($C$2&amp;"-"&amp;$B66,Analisis_consolidadoLista!$A$7:$I$645,6,FALSE),"")</f>
        <v/>
      </c>
      <c r="G66" s="200" t="str">
        <f>IFERROR(VLOOKUP($C$2&amp;"-"&amp;$B66,Analisis_consolidadoLista!$A$7:$I$645,7,FALSE),"")</f>
        <v/>
      </c>
      <c r="H66" s="200" t="str">
        <f>IFERROR(VLOOKUP($C$2&amp;"-"&amp;$B66,Analisis_consolidadoLista!$A$7:$I$645,8,FALSE),"")</f>
        <v/>
      </c>
      <c r="I66" s="200" t="str">
        <f>IFERROR(VLOOKUP($C$2&amp;"-"&amp;$B66,Analisis_consolidadoLista!$A$7:$I$645,9,FALSE),"")</f>
        <v/>
      </c>
      <c r="K66" s="38"/>
      <c r="L66" s="38"/>
      <c r="M66" s="38"/>
      <c r="N66" s="38"/>
      <c r="O66" s="38"/>
      <c r="P66" s="38"/>
    </row>
    <row r="67" spans="2:16" ht="45.75" thickBot="1" x14ac:dyDescent="0.3">
      <c r="B67" s="193" t="str">
        <f>IF((+'RNL - Lab 1'!C85)="","",'RNL - Lab 1'!C85)</f>
        <v>Porcentaje de casos de tuberculosis notificados como nuevos y recaídas con confirmación bacteriológica.</v>
      </c>
      <c r="C67" s="200" t="str">
        <f>IFERROR(VLOOKUP($C$2&amp;"-"&amp;$B67,Analisis_consolidadoLista!$A$7:$I$645,3,FALSE),"")</f>
        <v/>
      </c>
      <c r="D67" s="200" t="str">
        <f>IFERROR(VLOOKUP($C$2&amp;"-"&amp;$B67,Analisis_consolidadoLista!$A$7:$I$645,4,FALSE),"")</f>
        <v/>
      </c>
      <c r="E67" s="200" t="str">
        <f>IFERROR(VLOOKUP($C$2&amp;"-"&amp;$B67,Analisis_consolidadoLista!$A$7:$I$645,5,FALSE),"")</f>
        <v/>
      </c>
      <c r="F67" s="200" t="str">
        <f>IFERROR(VLOOKUP($C$2&amp;"-"&amp;$B67,Analisis_consolidadoLista!$A$7:$I$645,6,FALSE),"")</f>
        <v/>
      </c>
      <c r="G67" s="200" t="str">
        <f>IFERROR(VLOOKUP($C$2&amp;"-"&amp;$B67,Analisis_consolidadoLista!$A$7:$I$645,7,FALSE),"")</f>
        <v/>
      </c>
      <c r="H67" s="200" t="str">
        <f>IFERROR(VLOOKUP($C$2&amp;"-"&amp;$B67,Analisis_consolidadoLista!$A$7:$I$645,8,FALSE),"")</f>
        <v/>
      </c>
      <c r="I67" s="200" t="str">
        <f>IFERROR(VLOOKUP($C$2&amp;"-"&amp;$B67,Analisis_consolidadoLista!$A$7:$I$645,9,FALSE),"")</f>
        <v/>
      </c>
      <c r="K67" s="38"/>
      <c r="L67" s="38"/>
      <c r="M67" s="38"/>
      <c r="N67" s="38"/>
      <c r="O67" s="38"/>
      <c r="P67" s="38"/>
    </row>
    <row r="68" spans="2:16" ht="45.75" thickBot="1" x14ac:dyDescent="0.3">
      <c r="B68" s="193" t="str">
        <f>IF((+'RNL - Lab 1'!C86)="","",'RNL - Lab 1'!C86)</f>
        <v>Porcentaje de casos notificados de TB confirmados bacteriológicamente con resultados de PSD para la rifampicina.</v>
      </c>
      <c r="C68" s="200" t="str">
        <f>IFERROR(VLOOKUP($C$2&amp;"-"&amp;$B68,Analisis_consolidadoLista!$A$7:$I$645,3,FALSE),"")</f>
        <v/>
      </c>
      <c r="D68" s="200" t="str">
        <f>IFERROR(VLOOKUP($C$2&amp;"-"&amp;$B68,Analisis_consolidadoLista!$A$7:$I$645,4,FALSE),"")</f>
        <v/>
      </c>
      <c r="E68" s="200" t="str">
        <f>IFERROR(VLOOKUP($C$2&amp;"-"&amp;$B68,Analisis_consolidadoLista!$A$7:$I$645,5,FALSE),"")</f>
        <v/>
      </c>
      <c r="F68" s="200" t="str">
        <f>IFERROR(VLOOKUP($C$2&amp;"-"&amp;$B68,Analisis_consolidadoLista!$A$7:$I$645,6,FALSE),"")</f>
        <v/>
      </c>
      <c r="G68" s="200" t="str">
        <f>IFERROR(VLOOKUP($C$2&amp;"-"&amp;$B68,Analisis_consolidadoLista!$A$7:$I$645,7,FALSE),"")</f>
        <v/>
      </c>
      <c r="H68" s="200" t="str">
        <f>IFERROR(VLOOKUP($C$2&amp;"-"&amp;$B68,Analisis_consolidadoLista!$A$7:$I$645,8,FALSE),"")</f>
        <v/>
      </c>
      <c r="I68" s="200" t="str">
        <f>IFERROR(VLOOKUP($C$2&amp;"-"&amp;$B68,Analisis_consolidadoLista!$A$7:$I$645,9,FALSE),"")</f>
        <v/>
      </c>
      <c r="K68" s="38"/>
      <c r="L68" s="38"/>
      <c r="M68" s="38"/>
      <c r="N68" s="38"/>
      <c r="O68" s="38"/>
      <c r="P68" s="38"/>
    </row>
    <row r="69" spans="2:16" ht="60.75" thickBot="1" x14ac:dyDescent="0.3">
      <c r="B69" s="191" t="str">
        <f>IF((+'RNL - Lab 1'!C87)="","",'RNL - Lab 1'!C87)</f>
        <v>Porcentaje de casos notificados de TB resistente a rifampicina con resultados de PSD para fluoroquinolonas y otras drogas orales de segunda línea.</v>
      </c>
      <c r="C69" s="200" t="str">
        <f>IFERROR(VLOOKUP($C$2&amp;"-"&amp;$B69,Analisis_consolidadoLista!$A$7:$I$645,3,FALSE),"")</f>
        <v/>
      </c>
      <c r="D69" s="200" t="str">
        <f>IFERROR(VLOOKUP($C$2&amp;"-"&amp;$B69,Analisis_consolidadoLista!$A$7:$I$645,4,FALSE),"")</f>
        <v/>
      </c>
      <c r="E69" s="200" t="str">
        <f>IFERROR(VLOOKUP($C$2&amp;"-"&amp;$B69,Analisis_consolidadoLista!$A$7:$I$645,5,FALSE),"")</f>
        <v/>
      </c>
      <c r="F69" s="200" t="str">
        <f>IFERROR(VLOOKUP($C$2&amp;"-"&amp;$B69,Analisis_consolidadoLista!$A$7:$I$645,6,FALSE),"")</f>
        <v/>
      </c>
      <c r="G69" s="200" t="str">
        <f>IFERROR(VLOOKUP($C$2&amp;"-"&amp;$B69,Analisis_consolidadoLista!$A$7:$I$645,7,FALSE),"")</f>
        <v/>
      </c>
      <c r="H69" s="200" t="str">
        <f>IFERROR(VLOOKUP($C$2&amp;"-"&amp;$B69,Analisis_consolidadoLista!$A$7:$I$645,8,FALSE),"")</f>
        <v/>
      </c>
      <c r="I69" s="200" t="str">
        <f>IFERROR(VLOOKUP($C$2&amp;"-"&amp;$B69,Analisis_consolidadoLista!$A$7:$I$645,9,FALSE),"")</f>
        <v/>
      </c>
      <c r="K69" s="38"/>
      <c r="L69" s="38"/>
      <c r="M69" s="38"/>
      <c r="N69" s="38"/>
      <c r="O69" s="38"/>
      <c r="P69" s="38"/>
    </row>
  </sheetData>
  <sheetProtection algorithmName="SHA-512" hashValue="RzmtavH5QGGWAwHwjhALNsarX2Lpqfpg8TjRwyRxGuOk9SeNjB1qM8F0JpFLhUFLRK8HAfdzs1nyZTD254/Z4w==" saltValue="GVADJcQzwkARTrThbk6iuA==" spinCount="100000" sheet="1" objects="1" scenarios="1"/>
  <mergeCells count="12">
    <mergeCell ref="D2:I2"/>
    <mergeCell ref="B56:H56"/>
    <mergeCell ref="B65:H65"/>
    <mergeCell ref="K4:M4"/>
    <mergeCell ref="N4:P4"/>
    <mergeCell ref="I4:I5"/>
    <mergeCell ref="B20:I20"/>
    <mergeCell ref="B6:I6"/>
    <mergeCell ref="C4:E4"/>
    <mergeCell ref="F4:H4"/>
    <mergeCell ref="B4:B5"/>
    <mergeCell ref="B43:H43"/>
  </mergeCells>
  <conditionalFormatting sqref="K7:P7">
    <cfRule type="cellIs" dxfId="352" priority="204" operator="equal">
      <formula>"El Indicador recalculado es igual al reportado "</formula>
    </cfRule>
    <cfRule type="cellIs" dxfId="351" priority="205" operator="equal">
      <formula>"El Denominador revisado en la base de datos es igual al reporte consolidado "</formula>
    </cfRule>
    <cfRule type="cellIs" dxfId="350" priority="206" operator="equal">
      <formula>"El Denominador revisado en los registros fisicos es igual al reporte consolidado "</formula>
    </cfRule>
    <cfRule type="cellIs" dxfId="349" priority="207" operator="equal">
      <formula>"El Denominador revisado en los registros fisicos es igual a los registros de la base de datos"</formula>
    </cfRule>
    <cfRule type="cellIs" dxfId="348" priority="208" operator="equal">
      <formula>"El numerador revisado en la base de datos es igual al reporte consolidado"</formula>
    </cfRule>
    <cfRule type="cellIs" dxfId="347" priority="210" operator="equal">
      <formula>"El numerador revisado en los registros fisicos es igual al reporte consolidado "</formula>
    </cfRule>
  </conditionalFormatting>
  <conditionalFormatting sqref="K7:P7">
    <cfRule type="cellIs" dxfId="346" priority="209" operator="equal">
      <formula>"El numerador revisado en los registros fisicos es igual a los registros de la base de datos"</formula>
    </cfRule>
  </conditionalFormatting>
  <conditionalFormatting sqref="C7:I19">
    <cfRule type="cellIs" dxfId="345" priority="146" operator="equal">
      <formula>"El Indicador recalculado es igual al reportado "</formula>
    </cfRule>
    <cfRule type="cellIs" dxfId="344" priority="147" operator="equal">
      <formula>"El Denominador revisado en la base de datos es igual al reporte consolidado "</formula>
    </cfRule>
    <cfRule type="cellIs" dxfId="343" priority="148" operator="equal">
      <formula>"El Denominador revisado en los registros fisicos es igual al reporte consolidado "</formula>
    </cfRule>
    <cfRule type="cellIs" dxfId="342" priority="149" operator="equal">
      <formula>"El Denominador revisado en los registros fisicos es igual a los registros de la base de datos"</formula>
    </cfRule>
    <cfRule type="cellIs" dxfId="341" priority="150" operator="equal">
      <formula>"El numerador revisado en la base de datos es igual al reporte consolidado"</formula>
    </cfRule>
    <cfRule type="cellIs" dxfId="340" priority="152" operator="equal">
      <formula>"El numerador revisado en los registros fisicos es igual al reporte consolidado "</formula>
    </cfRule>
  </conditionalFormatting>
  <conditionalFormatting sqref="C7:I19">
    <cfRule type="cellIs" dxfId="339" priority="151" operator="equal">
      <formula>"El numerador revisado en los registros fisicos es igual a los registros de la base de datos"</formula>
    </cfRule>
  </conditionalFormatting>
  <conditionalFormatting sqref="C7:I19">
    <cfRule type="containsBlanks" dxfId="338" priority="145">
      <formula>LEN(TRIM(C7))=0</formula>
    </cfRule>
    <cfRule type="cellIs" dxfId="337" priority="153" operator="notEqual">
      <formula>0</formula>
    </cfRule>
  </conditionalFormatting>
  <conditionalFormatting sqref="C21:C42">
    <cfRule type="cellIs" dxfId="336" priority="83" operator="equal">
      <formula>"El Indicador recalculado es igual al reportado "</formula>
    </cfRule>
    <cfRule type="cellIs" dxfId="335" priority="84" operator="equal">
      <formula>"El Denominador revisado en la base de datos es igual al reporte consolidado "</formula>
    </cfRule>
    <cfRule type="cellIs" dxfId="334" priority="85" operator="equal">
      <formula>"El Denominador revisado en los registros fisicos es igual al reporte consolidado "</formula>
    </cfRule>
    <cfRule type="cellIs" dxfId="333" priority="86" operator="equal">
      <formula>"El Denominador revisado en los registros fisicos es igual a los registros de la base de datos"</formula>
    </cfRule>
    <cfRule type="cellIs" dxfId="332" priority="87" operator="equal">
      <formula>"El numerador revisado en la base de datos es igual al reporte consolidado"</formula>
    </cfRule>
    <cfRule type="cellIs" dxfId="331" priority="89" operator="equal">
      <formula>"El numerador revisado en los registros fisicos es igual al reporte consolidado "</formula>
    </cfRule>
  </conditionalFormatting>
  <conditionalFormatting sqref="C21:C42">
    <cfRule type="cellIs" dxfId="330" priority="88" operator="equal">
      <formula>"El numerador revisado en los registros fisicos es igual a los registros de la base de datos"</formula>
    </cfRule>
  </conditionalFormatting>
  <conditionalFormatting sqref="C21:C42">
    <cfRule type="containsBlanks" dxfId="329" priority="82">
      <formula>LEN(TRIM(C21))=0</formula>
    </cfRule>
    <cfRule type="cellIs" dxfId="328" priority="90" operator="notEqual">
      <formula>0</formula>
    </cfRule>
  </conditionalFormatting>
  <conditionalFormatting sqref="C44">
    <cfRule type="cellIs" dxfId="327" priority="74" operator="equal">
      <formula>"El Indicador recalculado es igual al reportado "</formula>
    </cfRule>
    <cfRule type="cellIs" dxfId="326" priority="75" operator="equal">
      <formula>"El Denominador revisado en la base de datos es igual al reporte consolidado "</formula>
    </cfRule>
    <cfRule type="cellIs" dxfId="325" priority="76" operator="equal">
      <formula>"El Denominador revisado en los registros fisicos es igual al reporte consolidado "</formula>
    </cfRule>
    <cfRule type="cellIs" dxfId="324" priority="77" operator="equal">
      <formula>"El Denominador revisado en los registros fisicos es igual a los registros de la base de datos"</formula>
    </cfRule>
    <cfRule type="cellIs" dxfId="323" priority="78" operator="equal">
      <formula>"El numerador revisado en la base de datos es igual al reporte consolidado"</formula>
    </cfRule>
    <cfRule type="cellIs" dxfId="322" priority="80" operator="equal">
      <formula>"El numerador revisado en los registros fisicos es igual al reporte consolidado "</formula>
    </cfRule>
  </conditionalFormatting>
  <conditionalFormatting sqref="C44">
    <cfRule type="cellIs" dxfId="321" priority="79" operator="equal">
      <formula>"El numerador revisado en los registros fisicos es igual a los registros de la base de datos"</formula>
    </cfRule>
  </conditionalFormatting>
  <conditionalFormatting sqref="C44">
    <cfRule type="containsBlanks" dxfId="320" priority="73">
      <formula>LEN(TRIM(C44))=0</formula>
    </cfRule>
    <cfRule type="cellIs" dxfId="319" priority="81" operator="notEqual">
      <formula>0</formula>
    </cfRule>
  </conditionalFormatting>
  <conditionalFormatting sqref="C45:C55">
    <cfRule type="cellIs" dxfId="318" priority="65" operator="equal">
      <formula>"El Indicador recalculado es igual al reportado "</formula>
    </cfRule>
    <cfRule type="cellIs" dxfId="317" priority="66" operator="equal">
      <formula>"El Denominador revisado en la base de datos es igual al reporte consolidado "</formula>
    </cfRule>
    <cfRule type="cellIs" dxfId="316" priority="67" operator="equal">
      <formula>"El Denominador revisado en los registros fisicos es igual al reporte consolidado "</formula>
    </cfRule>
    <cfRule type="cellIs" dxfId="315" priority="68" operator="equal">
      <formula>"El Denominador revisado en los registros fisicos es igual a los registros de la base de datos"</formula>
    </cfRule>
    <cfRule type="cellIs" dxfId="314" priority="69" operator="equal">
      <formula>"El numerador revisado en la base de datos es igual al reporte consolidado"</formula>
    </cfRule>
    <cfRule type="cellIs" dxfId="313" priority="71" operator="equal">
      <formula>"El numerador revisado en los registros fisicos es igual al reporte consolidado "</formula>
    </cfRule>
  </conditionalFormatting>
  <conditionalFormatting sqref="C45:C55">
    <cfRule type="cellIs" dxfId="312" priority="70" operator="equal">
      <formula>"El numerador revisado en los registros fisicos es igual a los registros de la base de datos"</formula>
    </cfRule>
  </conditionalFormatting>
  <conditionalFormatting sqref="C45:C55">
    <cfRule type="containsBlanks" dxfId="311" priority="64">
      <formula>LEN(TRIM(C45))=0</formula>
    </cfRule>
    <cfRule type="cellIs" dxfId="310" priority="72" operator="notEqual">
      <formula>0</formula>
    </cfRule>
  </conditionalFormatting>
  <conditionalFormatting sqref="C57:C64">
    <cfRule type="cellIs" dxfId="309" priority="56" operator="equal">
      <formula>"El Indicador recalculado es igual al reportado "</formula>
    </cfRule>
    <cfRule type="cellIs" dxfId="308" priority="57" operator="equal">
      <formula>"El Denominador revisado en la base de datos es igual al reporte consolidado "</formula>
    </cfRule>
    <cfRule type="cellIs" dxfId="307" priority="58" operator="equal">
      <formula>"El Denominador revisado en los registros fisicos es igual al reporte consolidado "</formula>
    </cfRule>
    <cfRule type="cellIs" dxfId="306" priority="59" operator="equal">
      <formula>"El Denominador revisado en los registros fisicos es igual a los registros de la base de datos"</formula>
    </cfRule>
    <cfRule type="cellIs" dxfId="305" priority="60" operator="equal">
      <formula>"El numerador revisado en la base de datos es igual al reporte consolidado"</formula>
    </cfRule>
    <cfRule type="cellIs" dxfId="304" priority="62" operator="equal">
      <formula>"El numerador revisado en los registros fisicos es igual al reporte consolidado "</formula>
    </cfRule>
  </conditionalFormatting>
  <conditionalFormatting sqref="C57:C64">
    <cfRule type="cellIs" dxfId="303" priority="61" operator="equal">
      <formula>"El numerador revisado en los registros fisicos es igual a los registros de la base de datos"</formula>
    </cfRule>
  </conditionalFormatting>
  <conditionalFormatting sqref="C57:C64">
    <cfRule type="containsBlanks" dxfId="302" priority="55">
      <formula>LEN(TRIM(C57))=0</formula>
    </cfRule>
    <cfRule type="cellIs" dxfId="301" priority="63" operator="notEqual">
      <formula>0</formula>
    </cfRule>
  </conditionalFormatting>
  <conditionalFormatting sqref="C66:C69">
    <cfRule type="cellIs" dxfId="300" priority="47" operator="equal">
      <formula>"El Indicador recalculado es igual al reportado "</formula>
    </cfRule>
    <cfRule type="cellIs" dxfId="299" priority="48" operator="equal">
      <formula>"El Denominador revisado en la base de datos es igual al reporte consolidado "</formula>
    </cfRule>
    <cfRule type="cellIs" dxfId="298" priority="49" operator="equal">
      <formula>"El Denominador revisado en los registros fisicos es igual al reporte consolidado "</formula>
    </cfRule>
    <cfRule type="cellIs" dxfId="297" priority="50" operator="equal">
      <formula>"El Denominador revisado en los registros fisicos es igual a los registros de la base de datos"</formula>
    </cfRule>
    <cfRule type="cellIs" dxfId="296" priority="51" operator="equal">
      <formula>"El numerador revisado en la base de datos es igual al reporte consolidado"</formula>
    </cfRule>
    <cfRule type="cellIs" dxfId="295" priority="53" operator="equal">
      <formula>"El numerador revisado en los registros fisicos es igual al reporte consolidado "</formula>
    </cfRule>
  </conditionalFormatting>
  <conditionalFormatting sqref="C66:C69">
    <cfRule type="cellIs" dxfId="294" priority="52" operator="equal">
      <formula>"El numerador revisado en los registros fisicos es igual a los registros de la base de datos"</formula>
    </cfRule>
  </conditionalFormatting>
  <conditionalFormatting sqref="C66:C69">
    <cfRule type="containsBlanks" dxfId="293" priority="46">
      <formula>LEN(TRIM(C66))=0</formula>
    </cfRule>
    <cfRule type="cellIs" dxfId="292" priority="54" operator="notEqual">
      <formula>0</formula>
    </cfRule>
  </conditionalFormatting>
  <conditionalFormatting sqref="D21:I42">
    <cfRule type="cellIs" dxfId="291" priority="38" operator="equal">
      <formula>"El Indicador recalculado es igual al reportado "</formula>
    </cfRule>
    <cfRule type="cellIs" dxfId="290" priority="39" operator="equal">
      <formula>"El Denominador revisado en la base de datos es igual al reporte consolidado "</formula>
    </cfRule>
    <cfRule type="cellIs" dxfId="289" priority="40" operator="equal">
      <formula>"El Denominador revisado en los registros fisicos es igual al reporte consolidado "</formula>
    </cfRule>
    <cfRule type="cellIs" dxfId="288" priority="41" operator="equal">
      <formula>"El Denominador revisado en los registros fisicos es igual a los registros de la base de datos"</formula>
    </cfRule>
    <cfRule type="cellIs" dxfId="287" priority="42" operator="equal">
      <formula>"El numerador revisado en la base de datos es igual al reporte consolidado"</formula>
    </cfRule>
    <cfRule type="cellIs" dxfId="286" priority="44" operator="equal">
      <formula>"El numerador revisado en los registros fisicos es igual al reporte consolidado "</formula>
    </cfRule>
  </conditionalFormatting>
  <conditionalFormatting sqref="D21:I42">
    <cfRule type="cellIs" dxfId="285" priority="43" operator="equal">
      <formula>"El numerador revisado en los registros fisicos es igual a los registros de la base de datos"</formula>
    </cfRule>
  </conditionalFormatting>
  <conditionalFormatting sqref="D21:I42">
    <cfRule type="containsBlanks" dxfId="284" priority="37">
      <formula>LEN(TRIM(D21))=0</formula>
    </cfRule>
    <cfRule type="cellIs" dxfId="283" priority="45" operator="notEqual">
      <formula>0</formula>
    </cfRule>
  </conditionalFormatting>
  <conditionalFormatting sqref="D44:I44">
    <cfRule type="cellIs" dxfId="282" priority="29" operator="equal">
      <formula>"El Indicador recalculado es igual al reportado "</formula>
    </cfRule>
    <cfRule type="cellIs" dxfId="281" priority="30" operator="equal">
      <formula>"El Denominador revisado en la base de datos es igual al reporte consolidado "</formula>
    </cfRule>
    <cfRule type="cellIs" dxfId="280" priority="31" operator="equal">
      <formula>"El Denominador revisado en los registros fisicos es igual al reporte consolidado "</formula>
    </cfRule>
    <cfRule type="cellIs" dxfId="279" priority="32" operator="equal">
      <formula>"El Denominador revisado en los registros fisicos es igual a los registros de la base de datos"</formula>
    </cfRule>
    <cfRule type="cellIs" dxfId="278" priority="33" operator="equal">
      <formula>"El numerador revisado en la base de datos es igual al reporte consolidado"</formula>
    </cfRule>
    <cfRule type="cellIs" dxfId="277" priority="35" operator="equal">
      <formula>"El numerador revisado en los registros fisicos es igual al reporte consolidado "</formula>
    </cfRule>
  </conditionalFormatting>
  <conditionalFormatting sqref="D44:I44">
    <cfRule type="cellIs" dxfId="276" priority="34" operator="equal">
      <formula>"El numerador revisado en los registros fisicos es igual a los registros de la base de datos"</formula>
    </cfRule>
  </conditionalFormatting>
  <conditionalFormatting sqref="D44:I44">
    <cfRule type="containsBlanks" dxfId="275" priority="28">
      <formula>LEN(TRIM(D44))=0</formula>
    </cfRule>
    <cfRule type="cellIs" dxfId="274" priority="36" operator="notEqual">
      <formula>0</formula>
    </cfRule>
  </conditionalFormatting>
  <conditionalFormatting sqref="D45:I55">
    <cfRule type="cellIs" dxfId="273" priority="20" operator="equal">
      <formula>"El Indicador recalculado es igual al reportado "</formula>
    </cfRule>
    <cfRule type="cellIs" dxfId="272" priority="21" operator="equal">
      <formula>"El Denominador revisado en la base de datos es igual al reporte consolidado "</formula>
    </cfRule>
    <cfRule type="cellIs" dxfId="271" priority="22" operator="equal">
      <formula>"El Denominador revisado en los registros fisicos es igual al reporte consolidado "</formula>
    </cfRule>
    <cfRule type="cellIs" dxfId="270" priority="23" operator="equal">
      <formula>"El Denominador revisado en los registros fisicos es igual a los registros de la base de datos"</formula>
    </cfRule>
    <cfRule type="cellIs" dxfId="269" priority="24" operator="equal">
      <formula>"El numerador revisado en la base de datos es igual al reporte consolidado"</formula>
    </cfRule>
    <cfRule type="cellIs" dxfId="268" priority="26" operator="equal">
      <formula>"El numerador revisado en los registros fisicos es igual al reporte consolidado "</formula>
    </cfRule>
  </conditionalFormatting>
  <conditionalFormatting sqref="D45:I55">
    <cfRule type="cellIs" dxfId="267" priority="25" operator="equal">
      <formula>"El numerador revisado en los registros fisicos es igual a los registros de la base de datos"</formula>
    </cfRule>
  </conditionalFormatting>
  <conditionalFormatting sqref="D45:I55">
    <cfRule type="containsBlanks" dxfId="266" priority="19">
      <formula>LEN(TRIM(D45))=0</formula>
    </cfRule>
    <cfRule type="cellIs" dxfId="265" priority="27" operator="notEqual">
      <formula>0</formula>
    </cfRule>
  </conditionalFormatting>
  <conditionalFormatting sqref="D57:I64">
    <cfRule type="cellIs" dxfId="264" priority="11" operator="equal">
      <formula>"El Indicador recalculado es igual al reportado "</formula>
    </cfRule>
    <cfRule type="cellIs" dxfId="263" priority="12" operator="equal">
      <formula>"El Denominador revisado en la base de datos es igual al reporte consolidado "</formula>
    </cfRule>
    <cfRule type="cellIs" dxfId="262" priority="13" operator="equal">
      <formula>"El Denominador revisado en los registros fisicos es igual al reporte consolidado "</formula>
    </cfRule>
    <cfRule type="cellIs" dxfId="261" priority="14" operator="equal">
      <formula>"El Denominador revisado en los registros fisicos es igual a los registros de la base de datos"</formula>
    </cfRule>
    <cfRule type="cellIs" dxfId="260" priority="15" operator="equal">
      <formula>"El numerador revisado en la base de datos es igual al reporte consolidado"</formula>
    </cfRule>
    <cfRule type="cellIs" dxfId="259" priority="17" operator="equal">
      <formula>"El numerador revisado en los registros fisicos es igual al reporte consolidado "</formula>
    </cfRule>
  </conditionalFormatting>
  <conditionalFormatting sqref="D57:I64">
    <cfRule type="cellIs" dxfId="258" priority="16" operator="equal">
      <formula>"El numerador revisado en los registros fisicos es igual a los registros de la base de datos"</formula>
    </cfRule>
  </conditionalFormatting>
  <conditionalFormatting sqref="D57:I64">
    <cfRule type="containsBlanks" dxfId="257" priority="10">
      <formula>LEN(TRIM(D57))=0</formula>
    </cfRule>
    <cfRule type="cellIs" dxfId="256" priority="18" operator="notEqual">
      <formula>0</formula>
    </cfRule>
  </conditionalFormatting>
  <conditionalFormatting sqref="D66:I69">
    <cfRule type="cellIs" dxfId="255" priority="2" operator="equal">
      <formula>"El Indicador recalculado es igual al reportado "</formula>
    </cfRule>
    <cfRule type="cellIs" dxfId="254" priority="3" operator="equal">
      <formula>"El Denominador revisado en la base de datos es igual al reporte consolidado "</formula>
    </cfRule>
    <cfRule type="cellIs" dxfId="253" priority="4" operator="equal">
      <formula>"El Denominador revisado en los registros fisicos es igual al reporte consolidado "</formula>
    </cfRule>
    <cfRule type="cellIs" dxfId="252" priority="5" operator="equal">
      <formula>"El Denominador revisado en los registros fisicos es igual a los registros de la base de datos"</formula>
    </cfRule>
    <cfRule type="cellIs" dxfId="251" priority="6" operator="equal">
      <formula>"El numerador revisado en la base de datos es igual al reporte consolidado"</formula>
    </cfRule>
    <cfRule type="cellIs" dxfId="250" priority="8" operator="equal">
      <formula>"El numerador revisado en los registros fisicos es igual al reporte consolidado "</formula>
    </cfRule>
  </conditionalFormatting>
  <conditionalFormatting sqref="D66:I69">
    <cfRule type="cellIs" dxfId="249" priority="7" operator="equal">
      <formula>"El numerador revisado en los registros fisicos es igual a los registros de la base de datos"</formula>
    </cfRule>
  </conditionalFormatting>
  <conditionalFormatting sqref="D66:I69">
    <cfRule type="containsBlanks" dxfId="248" priority="1">
      <formula>LEN(TRIM(D66))=0</formula>
    </cfRule>
    <cfRule type="cellIs" dxfId="247" priority="9" operator="not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LISTAS!$B$3:$B$12</xm:f>
          </x14:formula1>
          <xm:sqref>C2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W54"/>
  <sheetViews>
    <sheetView zoomScale="70" zoomScaleNormal="70" workbookViewId="0">
      <selection activeCell="B5" sqref="B5:B6"/>
    </sheetView>
  </sheetViews>
  <sheetFormatPr baseColWidth="10" defaultRowHeight="15" x14ac:dyDescent="0.25"/>
  <cols>
    <col min="1" max="1" width="2" style="1" customWidth="1"/>
    <col min="2" max="2" width="54.85546875" customWidth="1"/>
    <col min="3" max="11" width="32.7109375" style="257" customWidth="1"/>
    <col min="12" max="12" width="32.7109375" customWidth="1"/>
    <col min="13" max="49" width="11.42578125" style="1"/>
  </cols>
  <sheetData>
    <row r="1" spans="2:12" s="1" customFormat="1" x14ac:dyDescent="0.25">
      <c r="C1" s="256"/>
      <c r="D1" s="256"/>
      <c r="E1" s="256"/>
      <c r="F1" s="256"/>
      <c r="G1" s="256"/>
      <c r="H1" s="256"/>
      <c r="I1" s="256"/>
      <c r="J1" s="256"/>
      <c r="K1" s="256"/>
    </row>
    <row r="2" spans="2:12" s="1" customFormat="1" x14ac:dyDescent="0.25">
      <c r="C2" s="256"/>
      <c r="D2" s="256"/>
      <c r="E2" s="256"/>
      <c r="F2" s="256"/>
      <c r="G2" s="256"/>
      <c r="H2" s="256"/>
      <c r="I2" s="256"/>
      <c r="J2" s="256"/>
      <c r="K2" s="256"/>
    </row>
    <row r="3" spans="2:12" s="1" customFormat="1" ht="18.75" x14ac:dyDescent="0.3">
      <c r="B3" s="273" t="s">
        <v>691</v>
      </c>
      <c r="C3" s="256"/>
      <c r="D3" s="256"/>
      <c r="E3" s="256"/>
      <c r="F3" s="256"/>
      <c r="G3" s="256"/>
      <c r="H3" s="256"/>
      <c r="I3" s="256"/>
      <c r="J3" s="256"/>
      <c r="K3" s="256"/>
    </row>
    <row r="4" spans="2:12" s="1" customFormat="1" x14ac:dyDescent="0.25">
      <c r="C4" s="256"/>
      <c r="D4" s="256"/>
      <c r="E4" s="256"/>
      <c r="F4" s="256"/>
      <c r="G4" s="256"/>
      <c r="H4" s="256"/>
      <c r="I4" s="256"/>
      <c r="J4" s="256"/>
      <c r="K4" s="256"/>
    </row>
    <row r="5" spans="2:12" x14ac:dyDescent="0.25">
      <c r="B5" s="451" t="s">
        <v>693</v>
      </c>
      <c r="C5" s="255" t="s">
        <v>83</v>
      </c>
      <c r="D5" s="255" t="s">
        <v>84</v>
      </c>
      <c r="E5" s="255" t="s">
        <v>85</v>
      </c>
      <c r="F5" s="255" t="s">
        <v>86</v>
      </c>
      <c r="G5" s="255" t="s">
        <v>87</v>
      </c>
      <c r="H5" s="255" t="s">
        <v>88</v>
      </c>
      <c r="I5" s="255" t="s">
        <v>89</v>
      </c>
      <c r="J5" s="255" t="s">
        <v>90</v>
      </c>
      <c r="K5" s="255" t="s">
        <v>91</v>
      </c>
      <c r="L5" s="255" t="s">
        <v>92</v>
      </c>
    </row>
    <row r="6" spans="2:12" ht="27.75" customHeight="1" x14ac:dyDescent="0.25">
      <c r="B6" s="451"/>
      <c r="C6" s="271" t="str">
        <f>IF('RNL - Lab 1'!D6=0,"",'RNL - Lab 1'!D6)</f>
        <v/>
      </c>
      <c r="D6" s="271" t="str">
        <f>IF('RNL - Lab 2'!D6=0,"",'RNL - Lab 2'!D6)</f>
        <v/>
      </c>
      <c r="E6" s="271" t="str">
        <f>IF('RNL - Lab 3'!D6=0,"",'RNL - Lab 3'!D6)</f>
        <v/>
      </c>
      <c r="F6" s="271" t="str">
        <f>IF('RNL - Lab 4'!D6=0,"",'RNL - Lab 4'!D6)</f>
        <v/>
      </c>
      <c r="G6" s="271" t="str">
        <f>IF('RNL - Lab 5'!D6=0,"",'RNL - Lab 5'!D6)</f>
        <v/>
      </c>
      <c r="H6" s="271" t="str">
        <f>IF('RNL - Lab 6'!D6=0,"",'RNL - Lab 6'!D6)</f>
        <v/>
      </c>
      <c r="I6" s="271" t="str">
        <f>IF('RNL - Lab 7'!D6=0,"",'RNL - Lab 7'!D6)</f>
        <v/>
      </c>
      <c r="J6" s="271" t="str">
        <f>IF('RNL - Lab 8'!D6=0,"",'RNL - Lab 8'!D6)</f>
        <v/>
      </c>
      <c r="K6" s="271" t="str">
        <f>IF('RNL - Lab 9'!D6=0,"",'RNL - Lab 9'!D6)</f>
        <v/>
      </c>
      <c r="L6" s="272" t="str">
        <f>IF('RNL - Lab 10'!D6=0,"",'RNL - Lab 10'!D6)</f>
        <v/>
      </c>
    </row>
    <row r="7" spans="2:12" ht="31.5" x14ac:dyDescent="0.25">
      <c r="B7" s="53" t="s">
        <v>644</v>
      </c>
      <c r="C7" s="197">
        <f>'RNL - Lab 1'!$F120</f>
        <v>0</v>
      </c>
      <c r="D7" s="197">
        <f>'RNL - Lab 2'!$F120</f>
        <v>0</v>
      </c>
      <c r="E7" s="197">
        <f>'RNL - Lab 3'!$F120</f>
        <v>0</v>
      </c>
      <c r="F7" s="197">
        <f>'RNL - Lab 4'!$F120</f>
        <v>0</v>
      </c>
      <c r="G7" s="197">
        <f>'RNL - Lab 5'!$F120</f>
        <v>0</v>
      </c>
      <c r="H7" s="197">
        <f>'RNL - Lab 6'!$F120</f>
        <v>0</v>
      </c>
      <c r="I7" s="197">
        <f>'RNL - Lab 7'!$F120</f>
        <v>0</v>
      </c>
      <c r="J7" s="197">
        <f>'RNL - Lab 8'!$F120</f>
        <v>0</v>
      </c>
      <c r="K7" s="197">
        <f>'RNL - Lab 9'!$F120</f>
        <v>0</v>
      </c>
      <c r="L7" s="197">
        <f>'RNL - Lab 10'!$F120</f>
        <v>0</v>
      </c>
    </row>
    <row r="8" spans="2:12" ht="63" x14ac:dyDescent="0.25">
      <c r="B8" s="53" t="s">
        <v>645</v>
      </c>
      <c r="C8" s="197">
        <f>'RNL - Lab 1'!$F121</f>
        <v>0</v>
      </c>
      <c r="D8" s="197">
        <f>'RNL - Lab 2'!$F121</f>
        <v>0</v>
      </c>
      <c r="E8" s="197">
        <f>'RNL - Lab 3'!$F121</f>
        <v>0</v>
      </c>
      <c r="F8" s="197">
        <f>'RNL - Lab 4'!$F121</f>
        <v>0</v>
      </c>
      <c r="G8" s="197">
        <f>'RNL - Lab 5'!$F121</f>
        <v>0</v>
      </c>
      <c r="H8" s="197">
        <f>'RNL - Lab 6'!$F121</f>
        <v>0</v>
      </c>
      <c r="I8" s="197">
        <f>'RNL - Lab 7'!$F121</f>
        <v>0</v>
      </c>
      <c r="J8" s="197">
        <f>'RNL - Lab 8'!$F121</f>
        <v>0</v>
      </c>
      <c r="K8" s="197">
        <f>'RNL - Lab 9'!$F121</f>
        <v>0</v>
      </c>
      <c r="L8" s="197">
        <f>'RNL - Lab 10'!$F121</f>
        <v>0</v>
      </c>
    </row>
    <row r="9" spans="2:12" ht="31.5" x14ac:dyDescent="0.25">
      <c r="B9" s="53" t="s">
        <v>481</v>
      </c>
      <c r="C9" s="197">
        <f>'RNL - Lab 1'!$F122</f>
        <v>0</v>
      </c>
      <c r="D9" s="197">
        <f>'RNL - Lab 2'!$F122</f>
        <v>0</v>
      </c>
      <c r="E9" s="197">
        <f>'RNL - Lab 3'!$F122</f>
        <v>0</v>
      </c>
      <c r="F9" s="197">
        <f>'RNL - Lab 4'!$F122</f>
        <v>0</v>
      </c>
      <c r="G9" s="197">
        <f>'RNL - Lab 5'!$F122</f>
        <v>0</v>
      </c>
      <c r="H9" s="197">
        <f>'RNL - Lab 6'!$F122</f>
        <v>0</v>
      </c>
      <c r="I9" s="197">
        <f>'RNL - Lab 7'!$F122</f>
        <v>0</v>
      </c>
      <c r="J9" s="197">
        <f>'RNL - Lab 8'!$F122</f>
        <v>0</v>
      </c>
      <c r="K9" s="197">
        <f>'RNL - Lab 9'!$F122</f>
        <v>0</v>
      </c>
      <c r="L9" s="197">
        <f>'RNL - Lab 10'!$F122</f>
        <v>0</v>
      </c>
    </row>
    <row r="10" spans="2:12" ht="36" customHeight="1" x14ac:dyDescent="0.25">
      <c r="B10" s="53" t="s">
        <v>484</v>
      </c>
      <c r="C10" s="197">
        <f>'RNL - Lab 1'!$F123</f>
        <v>0</v>
      </c>
      <c r="D10" s="197">
        <f>'RNL - Lab 2'!$F123</f>
        <v>0</v>
      </c>
      <c r="E10" s="197">
        <f>'RNL - Lab 3'!$F123</f>
        <v>0</v>
      </c>
      <c r="F10" s="197">
        <f>'RNL - Lab 4'!$F123</f>
        <v>0</v>
      </c>
      <c r="G10" s="197">
        <f>'RNL - Lab 5'!$F123</f>
        <v>0</v>
      </c>
      <c r="H10" s="197">
        <f>'RNL - Lab 6'!$F123</f>
        <v>0</v>
      </c>
      <c r="I10" s="197">
        <f>'RNL - Lab 7'!$F123</f>
        <v>0</v>
      </c>
      <c r="J10" s="197">
        <f>'RNL - Lab 8'!$F123</f>
        <v>0</v>
      </c>
      <c r="K10" s="197">
        <f>'RNL - Lab 9'!$F123</f>
        <v>0</v>
      </c>
      <c r="L10" s="197">
        <f>'RNL - Lab 10'!$F123</f>
        <v>0</v>
      </c>
    </row>
    <row r="11" spans="2:12" ht="31.5" x14ac:dyDescent="0.25">
      <c r="B11" s="53" t="s">
        <v>646</v>
      </c>
      <c r="C11" s="197">
        <f>'RNL - Lab 1'!$F124</f>
        <v>0</v>
      </c>
      <c r="D11" s="197">
        <f>'RNL - Lab 2'!$F124</f>
        <v>0</v>
      </c>
      <c r="E11" s="197">
        <f>'RNL - Lab 3'!$F124</f>
        <v>0</v>
      </c>
      <c r="F11" s="197">
        <f>'RNL - Lab 4'!$F124</f>
        <v>0</v>
      </c>
      <c r="G11" s="197">
        <f>'RNL - Lab 5'!$F124</f>
        <v>0</v>
      </c>
      <c r="H11" s="197">
        <f>'RNL - Lab 6'!$F124</f>
        <v>0</v>
      </c>
      <c r="I11" s="197">
        <f>'RNL - Lab 7'!$F124</f>
        <v>0</v>
      </c>
      <c r="J11" s="197">
        <f>'RNL - Lab 8'!$F124</f>
        <v>0</v>
      </c>
      <c r="K11" s="197">
        <f>'RNL - Lab 9'!$F124</f>
        <v>0</v>
      </c>
      <c r="L11" s="197">
        <f>'RNL - Lab 10'!$F124</f>
        <v>0</v>
      </c>
    </row>
    <row r="12" spans="2:12" ht="31.5" x14ac:dyDescent="0.25">
      <c r="B12" s="53" t="s">
        <v>485</v>
      </c>
      <c r="C12" s="197">
        <f>'RNL - Lab 1'!$F125</f>
        <v>0</v>
      </c>
      <c r="D12" s="197">
        <f>'RNL - Lab 2'!$F125</f>
        <v>0</v>
      </c>
      <c r="E12" s="197">
        <f>'RNL - Lab 3'!$F125</f>
        <v>0</v>
      </c>
      <c r="F12" s="197">
        <f>'RNL - Lab 4'!$F125</f>
        <v>0</v>
      </c>
      <c r="G12" s="197">
        <f>'RNL - Lab 5'!$F125</f>
        <v>0</v>
      </c>
      <c r="H12" s="197">
        <f>'RNL - Lab 6'!$F125</f>
        <v>0</v>
      </c>
      <c r="I12" s="197">
        <f>'RNL - Lab 7'!$F125</f>
        <v>0</v>
      </c>
      <c r="J12" s="197">
        <f>'RNL - Lab 8'!$F125</f>
        <v>0</v>
      </c>
      <c r="K12" s="197">
        <f>'RNL - Lab 9'!$F125</f>
        <v>0</v>
      </c>
      <c r="L12" s="197">
        <f>'RNL - Lab 10'!$F125</f>
        <v>0</v>
      </c>
    </row>
    <row r="13" spans="2:12" ht="31.5" x14ac:dyDescent="0.25">
      <c r="B13" s="53" t="s">
        <v>647</v>
      </c>
      <c r="C13" s="197">
        <f>'RNL - Lab 1'!$F126</f>
        <v>0</v>
      </c>
      <c r="D13" s="197">
        <f>'RNL - Lab 2'!$F126</f>
        <v>0</v>
      </c>
      <c r="E13" s="197">
        <f>'RNL - Lab 3'!$F126</f>
        <v>0</v>
      </c>
      <c r="F13" s="197">
        <f>'RNL - Lab 4'!$F126</f>
        <v>0</v>
      </c>
      <c r="G13" s="197">
        <f>'RNL - Lab 5'!$F126</f>
        <v>0</v>
      </c>
      <c r="H13" s="197">
        <f>'RNL - Lab 6'!$F126</f>
        <v>0</v>
      </c>
      <c r="I13" s="197">
        <f>'RNL - Lab 7'!$F126</f>
        <v>0</v>
      </c>
      <c r="J13" s="197">
        <f>'RNL - Lab 8'!$F126</f>
        <v>0</v>
      </c>
      <c r="K13" s="197">
        <f>'RNL - Lab 9'!$F126</f>
        <v>0</v>
      </c>
      <c r="L13" s="197">
        <f>'RNL - Lab 10'!$F126</f>
        <v>0</v>
      </c>
    </row>
    <row r="14" spans="2:12" ht="30" customHeight="1" x14ac:dyDescent="0.25">
      <c r="B14" s="53" t="s">
        <v>648</v>
      </c>
      <c r="C14" s="197">
        <f>'RNL - Lab 1'!$F127</f>
        <v>0</v>
      </c>
      <c r="D14" s="197">
        <f>'RNL - Lab 2'!$F127</f>
        <v>0</v>
      </c>
      <c r="E14" s="197">
        <f>'RNL - Lab 3'!$F127</f>
        <v>0</v>
      </c>
      <c r="F14" s="197">
        <f>'RNL - Lab 4'!$F127</f>
        <v>0</v>
      </c>
      <c r="G14" s="197">
        <f>'RNL - Lab 5'!$F127</f>
        <v>0</v>
      </c>
      <c r="H14" s="197">
        <f>'RNL - Lab 6'!$F127</f>
        <v>0</v>
      </c>
      <c r="I14" s="197">
        <f>'RNL - Lab 7'!$F127</f>
        <v>0</v>
      </c>
      <c r="J14" s="197">
        <f>'RNL - Lab 8'!$F127</f>
        <v>0</v>
      </c>
      <c r="K14" s="197">
        <f>'RNL - Lab 9'!$F127</f>
        <v>0</v>
      </c>
      <c r="L14" s="197">
        <f>'RNL - Lab 10'!$F127</f>
        <v>0</v>
      </c>
    </row>
    <row r="15" spans="2:12" ht="30" customHeight="1" x14ac:dyDescent="0.25">
      <c r="B15" s="53" t="s">
        <v>580</v>
      </c>
      <c r="C15" s="43">
        <f>'RNL - Lab 1'!$F128</f>
        <v>0</v>
      </c>
      <c r="D15" s="43">
        <f>'RNL - Lab 2'!$F128</f>
        <v>0</v>
      </c>
      <c r="E15" s="43">
        <f>'RNL - Lab 3'!$F128</f>
        <v>0</v>
      </c>
      <c r="F15" s="43">
        <f>'RNL - Lab 4'!$F128</f>
        <v>0</v>
      </c>
      <c r="G15" s="43">
        <f>'RNL - Lab 5'!$F128</f>
        <v>0</v>
      </c>
      <c r="H15" s="43">
        <f>'RNL - Lab 6'!$F128</f>
        <v>0</v>
      </c>
      <c r="I15" s="43">
        <f>'RNL - Lab 7'!$F128</f>
        <v>0</v>
      </c>
      <c r="J15" s="43">
        <f>'RNL - Lab 8'!$F128</f>
        <v>0</v>
      </c>
      <c r="K15" s="43">
        <f>'RNL - Lab 9'!$F128</f>
        <v>0</v>
      </c>
      <c r="L15" s="43">
        <f>'RNL - Lab 10'!$F128</f>
        <v>0</v>
      </c>
    </row>
    <row r="16" spans="2:12" ht="31.5" x14ac:dyDescent="0.25">
      <c r="B16" s="319" t="s">
        <v>692</v>
      </c>
      <c r="C16" s="197">
        <f>'RNL - Lab 1'!$F129</f>
        <v>0</v>
      </c>
      <c r="D16" s="197">
        <f>'RNL - Lab 2'!$F129</f>
        <v>0</v>
      </c>
      <c r="E16" s="197">
        <f>'RNL - Lab 3'!$F129</f>
        <v>0</v>
      </c>
      <c r="F16" s="197">
        <f>'RNL - Lab 4'!$F129</f>
        <v>0</v>
      </c>
      <c r="G16" s="197">
        <f>'RNL - Lab 5'!$F129</f>
        <v>0</v>
      </c>
      <c r="H16" s="197">
        <f>'RNL - Lab 6'!$F129</f>
        <v>0</v>
      </c>
      <c r="I16" s="197">
        <f>'RNL - Lab 7'!$F129</f>
        <v>0</v>
      </c>
      <c r="J16" s="197">
        <f>'RNL - Lab 8'!$F129</f>
        <v>0</v>
      </c>
      <c r="K16" s="197">
        <f>'RNL - Lab 9'!$F129</f>
        <v>0</v>
      </c>
      <c r="L16" s="197">
        <f>'RNL - Lab 10'!$F129</f>
        <v>0</v>
      </c>
    </row>
    <row r="17" spans="3:11" s="1" customFormat="1" x14ac:dyDescent="0.25">
      <c r="C17" s="256"/>
      <c r="D17" s="256"/>
      <c r="E17" s="256"/>
      <c r="F17" s="256"/>
      <c r="G17" s="256"/>
      <c r="H17" s="256"/>
      <c r="I17" s="256"/>
      <c r="J17" s="256"/>
      <c r="K17" s="256"/>
    </row>
    <row r="18" spans="3:11" s="1" customFormat="1" x14ac:dyDescent="0.25">
      <c r="C18" s="256"/>
      <c r="D18" s="256"/>
      <c r="E18" s="256"/>
      <c r="F18" s="256"/>
      <c r="G18" s="256"/>
      <c r="H18" s="256"/>
      <c r="I18" s="256"/>
      <c r="J18" s="256"/>
      <c r="K18" s="256"/>
    </row>
    <row r="19" spans="3:11" s="1" customFormat="1" x14ac:dyDescent="0.25">
      <c r="C19" s="256"/>
      <c r="D19" s="256"/>
      <c r="E19" s="256"/>
      <c r="F19" s="256"/>
      <c r="G19" s="256"/>
      <c r="H19" s="256"/>
      <c r="I19" s="256"/>
      <c r="J19" s="256"/>
      <c r="K19" s="256"/>
    </row>
    <row r="20" spans="3:11" s="1" customFormat="1" x14ac:dyDescent="0.25">
      <c r="C20" s="256"/>
      <c r="D20" s="256"/>
      <c r="E20" s="256"/>
      <c r="F20" s="256"/>
      <c r="G20" s="256"/>
      <c r="H20" s="256"/>
      <c r="I20" s="256"/>
      <c r="J20" s="256"/>
      <c r="K20" s="256"/>
    </row>
    <row r="21" spans="3:11" s="1" customFormat="1" x14ac:dyDescent="0.25">
      <c r="C21" s="256"/>
      <c r="D21" s="256"/>
      <c r="E21" s="256"/>
      <c r="F21" s="256"/>
      <c r="G21" s="256"/>
      <c r="H21" s="256"/>
      <c r="I21" s="256"/>
      <c r="J21" s="256"/>
      <c r="K21" s="256"/>
    </row>
    <row r="22" spans="3:11" s="1" customFormat="1" x14ac:dyDescent="0.25">
      <c r="C22" s="256"/>
      <c r="D22" s="256"/>
      <c r="E22" s="256"/>
      <c r="F22" s="256"/>
      <c r="G22" s="256"/>
      <c r="H22" s="256"/>
      <c r="I22" s="256"/>
      <c r="J22" s="256"/>
      <c r="K22" s="256"/>
    </row>
    <row r="23" spans="3:11" s="1" customFormat="1" x14ac:dyDescent="0.25">
      <c r="C23" s="256"/>
      <c r="D23" s="256"/>
      <c r="E23" s="256"/>
      <c r="F23" s="256"/>
      <c r="G23" s="256"/>
      <c r="H23" s="256"/>
      <c r="I23" s="256"/>
      <c r="J23" s="256"/>
      <c r="K23" s="256"/>
    </row>
    <row r="24" spans="3:11" s="1" customFormat="1" x14ac:dyDescent="0.25">
      <c r="C24" s="256"/>
      <c r="D24" s="256"/>
      <c r="E24" s="256"/>
      <c r="F24" s="256"/>
      <c r="G24" s="256"/>
      <c r="H24" s="256"/>
      <c r="I24" s="256"/>
      <c r="J24" s="256"/>
      <c r="K24" s="256"/>
    </row>
    <row r="25" spans="3:11" s="1" customFormat="1" x14ac:dyDescent="0.25">
      <c r="C25" s="256"/>
      <c r="D25" s="256"/>
      <c r="E25" s="256"/>
      <c r="F25" s="256"/>
      <c r="G25" s="256"/>
      <c r="H25" s="256"/>
      <c r="I25" s="256"/>
      <c r="J25" s="256"/>
      <c r="K25" s="256"/>
    </row>
    <row r="26" spans="3:11" s="1" customFormat="1" x14ac:dyDescent="0.25">
      <c r="C26" s="256"/>
      <c r="D26" s="256"/>
      <c r="E26" s="256"/>
      <c r="F26" s="256"/>
      <c r="G26" s="256"/>
      <c r="H26" s="256"/>
      <c r="I26" s="256"/>
      <c r="J26" s="256"/>
      <c r="K26" s="256"/>
    </row>
    <row r="27" spans="3:11" s="1" customFormat="1" x14ac:dyDescent="0.25">
      <c r="C27" s="256"/>
      <c r="D27" s="256"/>
      <c r="E27" s="256"/>
      <c r="F27" s="256"/>
      <c r="G27" s="256"/>
      <c r="H27" s="256"/>
      <c r="I27" s="256"/>
      <c r="J27" s="256"/>
      <c r="K27" s="256"/>
    </row>
    <row r="28" spans="3:11" s="1" customFormat="1" x14ac:dyDescent="0.25">
      <c r="C28" s="256"/>
      <c r="D28" s="256"/>
      <c r="E28" s="256"/>
      <c r="F28" s="256"/>
      <c r="G28" s="256"/>
      <c r="H28" s="256"/>
      <c r="I28" s="256"/>
      <c r="J28" s="256"/>
      <c r="K28" s="256"/>
    </row>
    <row r="29" spans="3:11" s="1" customFormat="1" x14ac:dyDescent="0.25">
      <c r="C29" s="256"/>
      <c r="D29" s="256"/>
      <c r="E29" s="256"/>
      <c r="F29" s="256"/>
      <c r="G29" s="256"/>
      <c r="H29" s="256"/>
      <c r="I29" s="256"/>
      <c r="J29" s="256"/>
      <c r="K29" s="256"/>
    </row>
    <row r="30" spans="3:11" s="1" customFormat="1" x14ac:dyDescent="0.25">
      <c r="C30" s="256"/>
      <c r="D30" s="256"/>
      <c r="E30" s="256"/>
      <c r="F30" s="256"/>
      <c r="G30" s="256"/>
      <c r="H30" s="256"/>
      <c r="I30" s="256"/>
      <c r="J30" s="256"/>
      <c r="K30" s="256"/>
    </row>
    <row r="31" spans="3:11" s="1" customFormat="1" x14ac:dyDescent="0.25">
      <c r="C31" s="256"/>
      <c r="D31" s="256"/>
      <c r="E31" s="256"/>
      <c r="F31" s="256"/>
      <c r="G31" s="256"/>
      <c r="H31" s="256"/>
      <c r="I31" s="256"/>
      <c r="J31" s="256"/>
      <c r="K31" s="256"/>
    </row>
    <row r="32" spans="3:11" s="1" customFormat="1" x14ac:dyDescent="0.25">
      <c r="C32" s="256"/>
      <c r="D32" s="256"/>
      <c r="E32" s="256"/>
      <c r="F32" s="256"/>
      <c r="G32" s="256"/>
      <c r="H32" s="256"/>
      <c r="I32" s="256"/>
      <c r="J32" s="256"/>
      <c r="K32" s="256"/>
    </row>
    <row r="33" spans="3:11" s="1" customFormat="1" x14ac:dyDescent="0.25">
      <c r="C33" s="256"/>
      <c r="D33" s="256"/>
      <c r="E33" s="256"/>
      <c r="F33" s="256"/>
      <c r="G33" s="256"/>
      <c r="H33" s="256"/>
      <c r="I33" s="256"/>
      <c r="J33" s="256"/>
      <c r="K33" s="256"/>
    </row>
    <row r="34" spans="3:11" s="1" customFormat="1" x14ac:dyDescent="0.25">
      <c r="C34" s="256"/>
      <c r="D34" s="256"/>
      <c r="E34" s="256"/>
      <c r="F34" s="256"/>
      <c r="G34" s="256"/>
      <c r="H34" s="256"/>
      <c r="I34" s="256"/>
      <c r="J34" s="256"/>
      <c r="K34" s="256"/>
    </row>
    <row r="35" spans="3:11" s="1" customFormat="1" x14ac:dyDescent="0.25">
      <c r="C35" s="256"/>
      <c r="D35" s="256"/>
      <c r="E35" s="256"/>
      <c r="F35" s="256"/>
      <c r="G35" s="256"/>
      <c r="H35" s="256"/>
      <c r="I35" s="256"/>
      <c r="J35" s="256"/>
      <c r="K35" s="256"/>
    </row>
    <row r="36" spans="3:11" s="1" customFormat="1" x14ac:dyDescent="0.25">
      <c r="C36" s="256"/>
      <c r="D36" s="256"/>
      <c r="E36" s="256"/>
      <c r="F36" s="256"/>
      <c r="G36" s="256"/>
      <c r="H36" s="256"/>
      <c r="I36" s="256"/>
      <c r="J36" s="256"/>
      <c r="K36" s="256"/>
    </row>
    <row r="37" spans="3:11" s="1" customFormat="1" x14ac:dyDescent="0.25">
      <c r="C37" s="256"/>
      <c r="D37" s="256"/>
      <c r="E37" s="256"/>
      <c r="F37" s="256"/>
      <c r="G37" s="256"/>
      <c r="H37" s="256"/>
      <c r="I37" s="256"/>
      <c r="J37" s="256"/>
      <c r="K37" s="256"/>
    </row>
    <row r="38" spans="3:11" s="1" customFormat="1" x14ac:dyDescent="0.25">
      <c r="C38" s="256"/>
      <c r="D38" s="256"/>
      <c r="E38" s="256"/>
      <c r="F38" s="256"/>
      <c r="G38" s="256"/>
      <c r="H38" s="256"/>
      <c r="I38" s="256"/>
      <c r="J38" s="256"/>
      <c r="K38" s="256"/>
    </row>
    <row r="39" spans="3:11" s="1" customFormat="1" x14ac:dyDescent="0.25">
      <c r="C39" s="256"/>
      <c r="D39" s="256"/>
      <c r="E39" s="256"/>
      <c r="F39" s="256"/>
      <c r="G39" s="256"/>
      <c r="H39" s="256"/>
      <c r="I39" s="256"/>
      <c r="J39" s="256"/>
      <c r="K39" s="256"/>
    </row>
    <row r="40" spans="3:11" s="1" customFormat="1" x14ac:dyDescent="0.25">
      <c r="C40" s="256"/>
      <c r="D40" s="256"/>
      <c r="E40" s="256"/>
      <c r="F40" s="256"/>
      <c r="G40" s="256"/>
      <c r="H40" s="256"/>
      <c r="I40" s="256"/>
      <c r="J40" s="256"/>
      <c r="K40" s="256"/>
    </row>
    <row r="41" spans="3:11" s="1" customFormat="1" x14ac:dyDescent="0.25">
      <c r="C41" s="256"/>
      <c r="D41" s="256"/>
      <c r="E41" s="256"/>
      <c r="F41" s="256"/>
      <c r="G41" s="256"/>
      <c r="H41" s="256"/>
      <c r="I41" s="256"/>
      <c r="J41" s="256"/>
      <c r="K41" s="256"/>
    </row>
    <row r="42" spans="3:11" s="1" customFormat="1" x14ac:dyDescent="0.25">
      <c r="C42" s="256"/>
      <c r="D42" s="256"/>
      <c r="E42" s="256"/>
      <c r="F42" s="256"/>
      <c r="G42" s="256"/>
      <c r="H42" s="256"/>
      <c r="I42" s="256"/>
      <c r="J42" s="256"/>
      <c r="K42" s="256"/>
    </row>
    <row r="43" spans="3:11" s="1" customFormat="1" x14ac:dyDescent="0.25">
      <c r="C43" s="256"/>
      <c r="D43" s="256"/>
      <c r="E43" s="256"/>
      <c r="F43" s="256"/>
      <c r="G43" s="256"/>
      <c r="H43" s="256"/>
      <c r="I43" s="256"/>
      <c r="J43" s="256"/>
      <c r="K43" s="256"/>
    </row>
    <row r="44" spans="3:11" s="1" customFormat="1" x14ac:dyDescent="0.25">
      <c r="C44" s="256"/>
      <c r="D44" s="256"/>
      <c r="E44" s="256"/>
      <c r="F44" s="256"/>
      <c r="G44" s="256"/>
      <c r="H44" s="256"/>
      <c r="I44" s="256"/>
      <c r="J44" s="256"/>
      <c r="K44" s="256"/>
    </row>
    <row r="45" spans="3:11" s="1" customFormat="1" x14ac:dyDescent="0.25">
      <c r="C45" s="256"/>
      <c r="D45" s="256"/>
      <c r="E45" s="256"/>
      <c r="F45" s="256"/>
      <c r="G45" s="256"/>
      <c r="H45" s="256"/>
      <c r="I45" s="256"/>
      <c r="J45" s="256"/>
      <c r="K45" s="256"/>
    </row>
    <row r="46" spans="3:11" s="1" customFormat="1" x14ac:dyDescent="0.25">
      <c r="C46" s="256"/>
      <c r="D46" s="256"/>
      <c r="E46" s="256"/>
      <c r="F46" s="256"/>
      <c r="G46" s="256"/>
      <c r="H46" s="256"/>
      <c r="I46" s="256"/>
      <c r="J46" s="256"/>
      <c r="K46" s="256"/>
    </row>
    <row r="47" spans="3:11" s="1" customFormat="1" x14ac:dyDescent="0.25">
      <c r="C47" s="256"/>
      <c r="D47" s="256"/>
      <c r="E47" s="256"/>
      <c r="F47" s="256"/>
      <c r="G47" s="256"/>
      <c r="H47" s="256"/>
      <c r="I47" s="256"/>
      <c r="J47" s="256"/>
      <c r="K47" s="256"/>
    </row>
    <row r="48" spans="3:11" s="1" customFormat="1" x14ac:dyDescent="0.25">
      <c r="C48" s="256"/>
      <c r="D48" s="256"/>
      <c r="E48" s="256"/>
      <c r="F48" s="256"/>
      <c r="G48" s="256"/>
      <c r="H48" s="256"/>
      <c r="I48" s="256"/>
      <c r="J48" s="256"/>
      <c r="K48" s="256"/>
    </row>
    <row r="49" spans="3:11" s="1" customFormat="1" x14ac:dyDescent="0.25">
      <c r="C49" s="256"/>
      <c r="D49" s="256"/>
      <c r="E49" s="256"/>
      <c r="F49" s="256"/>
      <c r="G49" s="256"/>
      <c r="H49" s="256"/>
      <c r="I49" s="256"/>
      <c r="J49" s="256"/>
      <c r="K49" s="256"/>
    </row>
    <row r="50" spans="3:11" s="1" customFormat="1" x14ac:dyDescent="0.25">
      <c r="C50" s="256"/>
      <c r="D50" s="256"/>
      <c r="E50" s="256"/>
      <c r="F50" s="256"/>
      <c r="G50" s="256"/>
      <c r="H50" s="256"/>
      <c r="I50" s="256"/>
      <c r="J50" s="256"/>
      <c r="K50" s="256"/>
    </row>
    <row r="51" spans="3:11" s="1" customFormat="1" x14ac:dyDescent="0.25">
      <c r="C51" s="256"/>
      <c r="D51" s="256"/>
      <c r="E51" s="256"/>
      <c r="F51" s="256"/>
      <c r="G51" s="256"/>
      <c r="H51" s="256"/>
      <c r="I51" s="256"/>
      <c r="J51" s="256"/>
      <c r="K51" s="256"/>
    </row>
    <row r="52" spans="3:11" s="1" customFormat="1" x14ac:dyDescent="0.25">
      <c r="C52" s="256"/>
      <c r="D52" s="256"/>
      <c r="E52" s="256"/>
      <c r="F52" s="256"/>
      <c r="G52" s="256"/>
      <c r="H52" s="256"/>
      <c r="I52" s="256"/>
      <c r="J52" s="256"/>
      <c r="K52" s="256"/>
    </row>
    <row r="53" spans="3:11" s="1" customFormat="1" x14ac:dyDescent="0.25">
      <c r="C53" s="256"/>
      <c r="D53" s="256"/>
      <c r="E53" s="256"/>
      <c r="F53" s="256"/>
      <c r="G53" s="256"/>
      <c r="H53" s="256"/>
      <c r="I53" s="256"/>
      <c r="J53" s="256"/>
      <c r="K53" s="256"/>
    </row>
    <row r="54" spans="3:11" s="1" customFormat="1" x14ac:dyDescent="0.25">
      <c r="C54" s="256"/>
      <c r="D54" s="256"/>
      <c r="E54" s="256"/>
      <c r="F54" s="256"/>
      <c r="G54" s="256"/>
      <c r="H54" s="256"/>
      <c r="I54" s="256"/>
      <c r="J54" s="256"/>
      <c r="K54" s="256"/>
    </row>
  </sheetData>
  <sheetProtection algorithmName="SHA-512" hashValue="QSCn4kyJCGLzL8J0r5DY+6O2IWd5IhYIAQleH0Ae5hgtC3Pm3iGy83rfjO1fpBcohcBrwT3QAdH9l11foOMthA==" saltValue="kutT26A5TAvB7/A6cyQ+rQ==" spinCount="100000" sheet="1" objects="1" scenarios="1"/>
  <mergeCells count="1">
    <mergeCell ref="B5:B6"/>
  </mergeCells>
  <conditionalFormatting sqref="C7:C13">
    <cfRule type="cellIs" dxfId="246" priority="18" operator="equal">
      <formula>"no"</formula>
    </cfRule>
    <cfRule type="cellIs" dxfId="245" priority="21" operator="equal">
      <formula>"si"</formula>
    </cfRule>
  </conditionalFormatting>
  <conditionalFormatting sqref="C7:C16">
    <cfRule type="cellIs" dxfId="244" priority="22" operator="equal">
      <formula>0</formula>
    </cfRule>
  </conditionalFormatting>
  <conditionalFormatting sqref="D7:L13">
    <cfRule type="cellIs" dxfId="243" priority="2" operator="equal">
      <formula>"no"</formula>
    </cfRule>
    <cfRule type="cellIs" dxfId="242" priority="3" operator="equal">
      <formula>"si"</formula>
    </cfRule>
  </conditionalFormatting>
  <conditionalFormatting sqref="D7:L13">
    <cfRule type="cellIs" dxfId="241" priority="4" operator="equal">
      <formula>0</formula>
    </cfRule>
  </conditionalFormatting>
  <conditionalFormatting sqref="D14:L16">
    <cfRule type="cellIs" dxfId="240"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L174"/>
  <sheetViews>
    <sheetView zoomScale="70" zoomScaleNormal="70" workbookViewId="0">
      <selection activeCell="C4" sqref="C4"/>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5" width="11.42578125" style="1"/>
    <col min="56" max="56" width="21.42578125" style="1" hidden="1" customWidth="1"/>
    <col min="57" max="63" width="0.140625" style="1" hidden="1" customWidth="1"/>
    <col min="64" max="64" width="21.42578125" style="1" hidden="1" customWidth="1"/>
    <col min="65"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c r="G7" s="27"/>
    </row>
    <row r="8" spans="3:12" ht="31.5" customHeight="1" x14ac:dyDescent="0.25">
      <c r="C8" s="12" t="s">
        <v>475</v>
      </c>
      <c r="D8" s="410"/>
      <c r="E8" s="411"/>
      <c r="F8" s="412" t="s">
        <v>656</v>
      </c>
      <c r="G8" s="412"/>
      <c r="H8" s="412"/>
      <c r="I8" s="412"/>
    </row>
    <row r="9" spans="3:12" ht="31.5" customHeight="1" x14ac:dyDescent="0.25">
      <c r="C9" s="12" t="s">
        <v>2</v>
      </c>
      <c r="D9" s="410"/>
      <c r="E9" s="411"/>
      <c r="F9" s="412"/>
      <c r="G9" s="412"/>
      <c r="H9" s="412"/>
      <c r="I9" s="412"/>
    </row>
    <row r="10" spans="3:12" ht="31.5" customHeight="1" thickBot="1" x14ac:dyDescent="0.3">
      <c r="C10" s="168" t="s">
        <v>1</v>
      </c>
      <c r="D10" s="410"/>
      <c r="E10" s="411"/>
      <c r="F10" s="412"/>
      <c r="G10" s="412"/>
      <c r="H10" s="412"/>
      <c r="I10" s="412"/>
    </row>
    <row r="11" spans="3:12" ht="108" customHeight="1" thickBot="1" x14ac:dyDescent="0.3">
      <c r="C11" s="236" t="s">
        <v>655</v>
      </c>
      <c r="D11" s="405"/>
      <c r="E11" s="406"/>
      <c r="F11" s="166"/>
    </row>
    <row r="12" spans="3:12" x14ac:dyDescent="0.3">
      <c r="C12" s="163"/>
      <c r="E12" s="166"/>
      <c r="F12" s="166"/>
    </row>
    <row r="13" spans="3:12" ht="26.25" x14ac:dyDescent="0.4">
      <c r="C13" s="230"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52" t="s">
        <v>562</v>
      </c>
      <c r="BF21" s="453"/>
      <c r="BG21" s="453"/>
      <c r="BH21" s="453"/>
      <c r="BI21" s="453"/>
      <c r="BJ21" s="453"/>
      <c r="BK21" s="454"/>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55"/>
      <c r="BF22" s="456"/>
      <c r="BG22" s="456"/>
      <c r="BH22" s="456"/>
      <c r="BI22" s="456"/>
      <c r="BJ22" s="456"/>
      <c r="BK22" s="457"/>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8" t="s">
        <v>538</v>
      </c>
      <c r="T23" s="265" t="s">
        <v>669</v>
      </c>
      <c r="U23" s="266" t="s">
        <v>665</v>
      </c>
      <c r="V23" s="267" t="s">
        <v>534</v>
      </c>
      <c r="W23" s="265" t="s">
        <v>666</v>
      </c>
      <c r="X23" s="266" t="s">
        <v>667</v>
      </c>
      <c r="Y23" s="267" t="s">
        <v>537</v>
      </c>
      <c r="Z23" s="268" t="s">
        <v>538</v>
      </c>
      <c r="BE23" s="177" t="s">
        <v>563</v>
      </c>
      <c r="BF23" s="177" t="s">
        <v>533</v>
      </c>
      <c r="BG23" s="177" t="s">
        <v>534</v>
      </c>
      <c r="BH23" s="177" t="s">
        <v>535</v>
      </c>
      <c r="BI23" s="177" t="s">
        <v>536</v>
      </c>
      <c r="BJ23" s="177" t="s">
        <v>537</v>
      </c>
      <c r="BK23" s="178" t="s">
        <v>538</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"L1-"&amp;C25</f>
        <v>L1-Número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183" t="str">
        <f>IF(OR(F25="",H25=""),"",IF(F25="","",IF(F25&gt;H25,(H25/F25)*100,IF(F25&lt;H25,(F25/H25)*100,IF((F25=H25),100)))))</f>
        <v/>
      </c>
      <c r="Q25" s="183" t="str">
        <f>IF(OR(F25="",J25=""),"",IF(F25="","",IF(F25&gt;J25,(J25/F25)*100,IF(F25&lt;J25,(F25/J25)*100,IF((F25=J25),100)))))</f>
        <v/>
      </c>
      <c r="R25" s="183" t="str">
        <f>IF(OR(H25="",J25=""),"",IF(H25="","",IF(H25&gt;J25,(J25/H25)*100,IF(H25&lt;J25,(H25/J25)*100,IF((H25=J25),100)))))</f>
        <v/>
      </c>
      <c r="S25" s="183" t="str">
        <f t="shared" ref="S25" si="0">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9.5" customHeight="1" x14ac:dyDescent="0.25">
      <c r="B26" s="224" t="str">
        <f t="shared" ref="B26:B89" si="1">"L1-"&amp;C26</f>
        <v>L1-Porcentaje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68.25" customHeight="1" x14ac:dyDescent="0.35">
      <c r="B27" s="224" t="str">
        <f t="shared" si="1"/>
        <v xml:space="preserve">L1-Porcentaje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1"/>
        <v xml:space="preserve">L1-Porcentaje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1"/>
        <v xml:space="preserve">L1-Porcentaje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1"/>
        <v>L1-Proporción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1"/>
        <v>L1-Carga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1"/>
        <v>L1-Porcentaje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1"/>
        <v>L1-Tiempo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1"/>
        <v>L1-</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1"/>
        <v>L1-</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1"/>
        <v>L1-</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1"/>
        <v>L1-</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1"/>
        <v>L1-PRUEBAS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1"/>
        <v>L1-Número de pruebas rápidas realizadas</v>
      </c>
      <c r="C39" s="222"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1"/>
        <v>L1-Proporción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1"/>
        <v>L1-Proporción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1"/>
        <v>L1-Proporción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1"/>
        <v xml:space="preserve">L1-Proporción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1"/>
        <v xml:space="preserve">L1-Proporción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1"/>
        <v xml:space="preserve">L1-Proporción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1"/>
        <v xml:space="preserve">L1-Proporción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1"/>
        <v xml:space="preserve">L1-Proporción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1"/>
        <v xml:space="preserve">L1-Proporción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1"/>
        <v xml:space="preserve">L1-Proporción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1"/>
        <v xml:space="preserve">L1-Proporción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1"/>
        <v>L1-Proporción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1"/>
        <v>L1-Proporción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1"/>
        <v>L1-Proporción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1"/>
        <v>L1-Proporción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1"/>
        <v>L1-Tiempo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1"/>
        <v>L1-</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si="1"/>
        <v>L1-</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1"/>
        <v>L1-</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1"/>
        <v>L1-</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1"/>
        <v>L1-</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1"/>
        <v>L1-CULTIVO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1"/>
        <v>L1-Porcentaje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1"/>
        <v>L1-Porcentaje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1"/>
        <v xml:space="preserve">L1-Aporte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5.5" customHeight="1" x14ac:dyDescent="0.25">
      <c r="B65" s="224" t="str">
        <f t="shared" si="1"/>
        <v>L1-Aporte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1"/>
        <v>L1-Tiempo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1"/>
        <v>L1-Proporción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1"/>
        <v>L1-Proporción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1"/>
        <v>L1-</v>
      </c>
      <c r="C69" s="241"/>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1"/>
        <v>L1-</v>
      </c>
      <c r="C70" s="241"/>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1"/>
        <v>L1-</v>
      </c>
      <c r="C71" s="241"/>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1"/>
        <v>L1-</v>
      </c>
      <c r="C72" s="241"/>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1"/>
        <v>L1-</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1"/>
        <v>L1-CALIDAD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1"/>
        <v>L1-Proporción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1"/>
        <v>L1-Proporción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1"/>
        <v>L1-Proporción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1"/>
        <v>L1-Tiempo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1"/>
        <v>L1-</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1"/>
        <v>L1-</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1"/>
        <v>L1-</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1"/>
        <v>L1-</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1"/>
        <v>L1-Indicadores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1"/>
        <v>L1-Porcentaje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1"/>
        <v>L1-Porcentaje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1"/>
        <v>L1-Porcentaje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1"/>
        <v>L1-Porcentaje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1"/>
        <v>L1-</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si="1"/>
        <v>L1-</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ref="B90:B112" si="23">"L1-"&amp;C90</f>
        <v>L1-</v>
      </c>
      <c r="C90" s="248"/>
      <c r="D90" s="249"/>
      <c r="E90" s="302"/>
      <c r="F90" s="302"/>
      <c r="G90" s="302"/>
      <c r="H90" s="302"/>
      <c r="I90" s="302"/>
      <c r="J90" s="302"/>
      <c r="K90" s="302"/>
      <c r="L90" s="302"/>
      <c r="M90" s="183" t="str">
        <f t="shared" ref="M90:M91" si="24">IF(OR(E90="",G90=""),"",IF(E90&gt;G90,(G90/E90)*100,IF(E90&lt;G90,(E90/G90)*100,IF((E90=G90),100))))</f>
        <v/>
      </c>
      <c r="N90" s="183" t="str">
        <f t="shared" ref="N90:N91" si="25">IF(OR(E90="",I90=""),"",IF(E90&gt;I90,(I90/E90)*100,IF(E90&lt;I90,(E90/I90)*100,IF((E90=I90),100))))</f>
        <v/>
      </c>
      <c r="O90" s="183" t="str">
        <f t="shared" ref="O90:O91" si="26">IF(OR(G90="",I90=""),"",IF(G90&gt;I90,(I90/G90)*100,IF(G90&lt;I90,(G90/I90)*100,IF((G90=I90),100))))</f>
        <v/>
      </c>
      <c r="P90" s="183" t="str">
        <f t="shared" ref="P90:P91" si="27">IF(OR(F90="",H90=""),"",IF(F90="","",IF(F90&gt;H90,(H90/F90)*100,IF(F90&lt;H90,(F90/H90)*100,IF((F90=H90),100)))))</f>
        <v/>
      </c>
      <c r="Q90" s="183" t="str">
        <f t="shared" ref="Q90:Q91" si="28">IF(OR(F90="",J90=""),"",IF(F90="","",IF(F90&gt;J90,(J90/F90)*100,IF(F90&lt;J90,(F90/J90)*100,IF((F90=J90),100)))))</f>
        <v/>
      </c>
      <c r="R90" s="183" t="str">
        <f t="shared" ref="R90:R91" si="29">IF(OR(H90="",J90=""),"",IF(H90="","",IF(H90&gt;J90,(J90/H90)*100,IF(H90&lt;J90,(H90/J90)*100,IF((H90=J90),100)))))</f>
        <v/>
      </c>
      <c r="S90" s="183" t="str">
        <f t="shared" ref="S90:S91" si="30">IF(K90="","",+IF(K90&gt;L90,(L90/K90)*100,IF(K90&lt;L90,(K90/L90)*100,IF((K90=L90),100))))</f>
        <v/>
      </c>
      <c r="T90" s="225" t="str">
        <f t="shared" ref="T90:T91" si="31">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2">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3">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4">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5">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6">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7">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8">+E90-G90</f>
        <v>0</v>
      </c>
      <c r="BF90" s="220">
        <f t="shared" ref="BF90:BF91" si="39">+E90-I90</f>
        <v>0</v>
      </c>
      <c r="BG90" s="220">
        <f t="shared" ref="BG90:BG91" si="40">+G90-I90</f>
        <v>0</v>
      </c>
      <c r="BH90" s="220">
        <f t="shared" ref="BH90:BH91" si="41">+F90-H90</f>
        <v>0</v>
      </c>
      <c r="BI90" s="220">
        <f t="shared" ref="BI90:BI91" si="42">+F90-J90</f>
        <v>0</v>
      </c>
      <c r="BJ90" s="220">
        <f t="shared" ref="BJ90:BJ91" si="43">+H90-J90</f>
        <v>0</v>
      </c>
      <c r="BK90" s="220">
        <f t="shared" ref="BK90:BK91" si="44">+K90-L90</f>
        <v>0</v>
      </c>
    </row>
    <row r="91" spans="2:63" ht="54" customHeight="1" x14ac:dyDescent="0.25">
      <c r="B91" s="224" t="str">
        <f t="shared" si="23"/>
        <v>L1-</v>
      </c>
      <c r="C91" s="248"/>
      <c r="D91" s="249"/>
      <c r="E91" s="302"/>
      <c r="F91" s="302"/>
      <c r="G91" s="302"/>
      <c r="H91" s="302"/>
      <c r="I91" s="302"/>
      <c r="J91" s="302"/>
      <c r="K91" s="302"/>
      <c r="L91" s="302"/>
      <c r="M91" s="183" t="str">
        <f t="shared" si="24"/>
        <v/>
      </c>
      <c r="N91" s="183" t="str">
        <f t="shared" si="25"/>
        <v/>
      </c>
      <c r="O91" s="183" t="str">
        <f t="shared" si="26"/>
        <v/>
      </c>
      <c r="P91" s="183" t="str">
        <f t="shared" si="27"/>
        <v/>
      </c>
      <c r="Q91" s="183" t="str">
        <f t="shared" si="28"/>
        <v/>
      </c>
      <c r="R91" s="183" t="str">
        <f t="shared" si="29"/>
        <v/>
      </c>
      <c r="S91" s="183" t="str">
        <f t="shared" si="30"/>
        <v/>
      </c>
      <c r="T91" s="225" t="str">
        <f t="shared" si="31"/>
        <v/>
      </c>
      <c r="U91" s="225" t="str">
        <f t="shared" si="32"/>
        <v/>
      </c>
      <c r="V91" s="225" t="str">
        <f t="shared" si="33"/>
        <v/>
      </c>
      <c r="W91" s="225" t="str">
        <f t="shared" si="34"/>
        <v/>
      </c>
      <c r="X91" s="225" t="str">
        <f t="shared" si="35"/>
        <v/>
      </c>
      <c r="Y91" s="225" t="str">
        <f t="shared" si="36"/>
        <v/>
      </c>
      <c r="Z91" s="225" t="str">
        <f t="shared" si="37"/>
        <v/>
      </c>
      <c r="BE91" s="220">
        <f t="shared" si="38"/>
        <v>0</v>
      </c>
      <c r="BF91" s="220">
        <f t="shared" si="39"/>
        <v>0</v>
      </c>
      <c r="BG91" s="220">
        <f t="shared" si="40"/>
        <v>0</v>
      </c>
      <c r="BH91" s="220">
        <f t="shared" si="41"/>
        <v>0</v>
      </c>
      <c r="BI91" s="220">
        <f t="shared" si="42"/>
        <v>0</v>
      </c>
      <c r="BJ91" s="220">
        <f t="shared" si="43"/>
        <v>0</v>
      </c>
      <c r="BK91" s="220">
        <f t="shared" si="44"/>
        <v>0</v>
      </c>
    </row>
    <row r="92" spans="2:63" ht="75.75" hidden="1" customHeight="1" x14ac:dyDescent="0.25">
      <c r="B92" s="224" t="str">
        <f t="shared" si="23"/>
        <v>L1-</v>
      </c>
      <c r="C92" s="156"/>
      <c r="D92" s="159"/>
      <c r="E92" s="4"/>
      <c r="F92" s="25"/>
      <c r="G92" s="25"/>
      <c r="H92" s="25"/>
      <c r="I92" s="25"/>
      <c r="J92" s="25"/>
      <c r="K92" s="25"/>
      <c r="L92" s="25"/>
      <c r="M92" s="25">
        <f t="shared" ref="M92:M112" si="45">IF(E92&gt;G92,(G92/E92)*100,IF(E92&lt;G92,(E92/G92)*100,IF((E92=G92),100)))</f>
        <v>100</v>
      </c>
      <c r="N92" s="25" t="str">
        <f t="shared" ref="N92:N112" si="46">IFERROR(E92/I92*100,"")</f>
        <v/>
      </c>
      <c r="O92" s="25" t="str">
        <f t="shared" ref="O92:O112" si="47">IFERROR(G92/I92*100,"")</f>
        <v/>
      </c>
      <c r="P92" s="25" t="str">
        <f t="shared" ref="P92:P112" si="48">IFERROR(F92/H92*100,"")</f>
        <v/>
      </c>
      <c r="Q92" s="25" t="str">
        <f t="shared" ref="Q92:Q112" si="49">IFERROR(F92/J92*100,"")</f>
        <v/>
      </c>
      <c r="R92" s="25" t="str">
        <f t="shared" ref="R92:R112" si="50">IFERROR(H92/J92*100,"")</f>
        <v/>
      </c>
      <c r="S92" s="25" t="str">
        <f t="shared" ref="S92:S112" si="51">IFERROR(K92/L92*100,"")</f>
        <v/>
      </c>
      <c r="T92" s="180" t="str">
        <f t="shared" ref="T92:T112" si="52">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3">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4">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5">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6">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7">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7"/>
        <v/>
      </c>
    </row>
    <row r="93" spans="2:63" ht="75.75" hidden="1" customHeight="1" x14ac:dyDescent="0.25">
      <c r="B93" s="224" t="str">
        <f t="shared" si="23"/>
        <v>L1-</v>
      </c>
      <c r="C93" s="156"/>
      <c r="D93" s="159"/>
      <c r="E93" s="4"/>
      <c r="F93" s="25"/>
      <c r="G93" s="25"/>
      <c r="H93" s="25"/>
      <c r="I93" s="25"/>
      <c r="J93" s="25"/>
      <c r="K93" s="25"/>
      <c r="L93" s="25"/>
      <c r="M93" s="25">
        <f t="shared" si="45"/>
        <v>100</v>
      </c>
      <c r="N93" s="25" t="str">
        <f t="shared" si="46"/>
        <v/>
      </c>
      <c r="O93" s="25" t="str">
        <f t="shared" si="47"/>
        <v/>
      </c>
      <c r="P93" s="25" t="str">
        <f t="shared" si="48"/>
        <v/>
      </c>
      <c r="Q93" s="25" t="str">
        <f t="shared" si="49"/>
        <v/>
      </c>
      <c r="R93" s="25" t="str">
        <f t="shared" si="50"/>
        <v/>
      </c>
      <c r="S93" s="25" t="str">
        <f t="shared" si="51"/>
        <v/>
      </c>
      <c r="T93" s="180" t="str">
        <f t="shared" si="52"/>
        <v/>
      </c>
      <c r="U93" s="180" t="str">
        <f t="shared" si="53"/>
        <v/>
      </c>
      <c r="V93" s="180" t="str">
        <f t="shared" si="54"/>
        <v/>
      </c>
      <c r="W93" s="180" t="str">
        <f t="shared" si="55"/>
        <v/>
      </c>
      <c r="X93" s="180" t="str">
        <f t="shared" si="56"/>
        <v/>
      </c>
      <c r="Y93" s="180" t="str">
        <f t="shared" si="57"/>
        <v/>
      </c>
      <c r="Z93" s="180" t="str">
        <f t="shared" si="37"/>
        <v/>
      </c>
    </row>
    <row r="94" spans="2:63" ht="75.75" hidden="1" customHeight="1" x14ac:dyDescent="0.25">
      <c r="B94" s="224" t="str">
        <f t="shared" si="23"/>
        <v>L1-</v>
      </c>
      <c r="C94" s="156"/>
      <c r="D94" s="159"/>
      <c r="E94" s="4"/>
      <c r="F94" s="25"/>
      <c r="G94" s="25"/>
      <c r="H94" s="25"/>
      <c r="I94" s="25"/>
      <c r="J94" s="25"/>
      <c r="K94" s="25"/>
      <c r="L94" s="25"/>
      <c r="M94" s="25">
        <f t="shared" si="45"/>
        <v>100</v>
      </c>
      <c r="N94" s="25" t="str">
        <f t="shared" si="46"/>
        <v/>
      </c>
      <c r="O94" s="25" t="str">
        <f t="shared" si="47"/>
        <v/>
      </c>
      <c r="P94" s="25" t="str">
        <f t="shared" si="48"/>
        <v/>
      </c>
      <c r="Q94" s="25" t="str">
        <f t="shared" si="49"/>
        <v/>
      </c>
      <c r="R94" s="25" t="str">
        <f t="shared" si="50"/>
        <v/>
      </c>
      <c r="S94" s="25" t="str">
        <f t="shared" si="51"/>
        <v/>
      </c>
      <c r="T94" s="180" t="str">
        <f t="shared" si="52"/>
        <v/>
      </c>
      <c r="U94" s="180" t="str">
        <f t="shared" si="53"/>
        <v/>
      </c>
      <c r="V94" s="180" t="str">
        <f t="shared" si="54"/>
        <v/>
      </c>
      <c r="W94" s="180" t="str">
        <f t="shared" si="55"/>
        <v/>
      </c>
      <c r="X94" s="180" t="str">
        <f t="shared" si="56"/>
        <v/>
      </c>
      <c r="Y94" s="180" t="str">
        <f t="shared" si="57"/>
        <v/>
      </c>
      <c r="Z94" s="180" t="str">
        <f t="shared" si="37"/>
        <v/>
      </c>
    </row>
    <row r="95" spans="2:63" ht="1.5" hidden="1" customHeight="1" x14ac:dyDescent="0.25">
      <c r="B95" s="224" t="str">
        <f t="shared" si="23"/>
        <v>L1-</v>
      </c>
      <c r="C95" s="156"/>
      <c r="D95" s="159"/>
      <c r="E95" s="4"/>
      <c r="F95" s="25"/>
      <c r="G95" s="25"/>
      <c r="H95" s="25"/>
      <c r="I95" s="25"/>
      <c r="J95" s="25"/>
      <c r="K95" s="25"/>
      <c r="L95" s="25"/>
      <c r="M95" s="25">
        <f t="shared" si="45"/>
        <v>100</v>
      </c>
      <c r="N95" s="25" t="str">
        <f t="shared" si="46"/>
        <v/>
      </c>
      <c r="O95" s="25" t="str">
        <f t="shared" si="47"/>
        <v/>
      </c>
      <c r="P95" s="25" t="str">
        <f t="shared" si="48"/>
        <v/>
      </c>
      <c r="Q95" s="25" t="str">
        <f t="shared" si="49"/>
        <v/>
      </c>
      <c r="R95" s="25" t="str">
        <f t="shared" si="50"/>
        <v/>
      </c>
      <c r="S95" s="25" t="str">
        <f t="shared" si="51"/>
        <v/>
      </c>
      <c r="T95" s="180" t="str">
        <f t="shared" si="52"/>
        <v/>
      </c>
      <c r="U95" s="180" t="str">
        <f t="shared" si="53"/>
        <v/>
      </c>
      <c r="V95" s="180" t="str">
        <f t="shared" si="54"/>
        <v/>
      </c>
      <c r="W95" s="180" t="str">
        <f t="shared" si="55"/>
        <v/>
      </c>
      <c r="X95" s="180" t="str">
        <f t="shared" si="56"/>
        <v/>
      </c>
      <c r="Y95" s="180" t="str">
        <f t="shared" si="57"/>
        <v/>
      </c>
      <c r="Z95" s="180" t="str">
        <f t="shared" si="37"/>
        <v/>
      </c>
    </row>
    <row r="96" spans="2:63" ht="1.5" hidden="1" customHeight="1" x14ac:dyDescent="0.25">
      <c r="B96" s="224" t="str">
        <f t="shared" si="23"/>
        <v>L1-</v>
      </c>
      <c r="C96" s="156"/>
      <c r="D96" s="159"/>
      <c r="E96" s="4"/>
      <c r="F96" s="25"/>
      <c r="G96" s="25"/>
      <c r="H96" s="25"/>
      <c r="I96" s="25"/>
      <c r="J96" s="25"/>
      <c r="K96" s="25"/>
      <c r="L96" s="25"/>
      <c r="M96" s="25">
        <f t="shared" si="45"/>
        <v>100</v>
      </c>
      <c r="N96" s="25" t="str">
        <f t="shared" si="46"/>
        <v/>
      </c>
      <c r="O96" s="25" t="str">
        <f t="shared" si="47"/>
        <v/>
      </c>
      <c r="P96" s="25" t="str">
        <f t="shared" si="48"/>
        <v/>
      </c>
      <c r="Q96" s="25" t="str">
        <f t="shared" si="49"/>
        <v/>
      </c>
      <c r="R96" s="25" t="str">
        <f t="shared" si="50"/>
        <v/>
      </c>
      <c r="S96" s="25" t="str">
        <f t="shared" si="51"/>
        <v/>
      </c>
      <c r="T96" s="180" t="str">
        <f t="shared" si="52"/>
        <v/>
      </c>
      <c r="U96" s="180" t="str">
        <f t="shared" si="53"/>
        <v/>
      </c>
      <c r="V96" s="180" t="str">
        <f t="shared" si="54"/>
        <v/>
      </c>
      <c r="W96" s="180" t="str">
        <f t="shared" si="55"/>
        <v/>
      </c>
      <c r="X96" s="180" t="str">
        <f t="shared" si="56"/>
        <v/>
      </c>
      <c r="Y96" s="180" t="str">
        <f t="shared" si="57"/>
        <v/>
      </c>
      <c r="Z96" s="180" t="str">
        <f t="shared" si="37"/>
        <v/>
      </c>
    </row>
    <row r="97" spans="2:26" ht="1.5" hidden="1" customHeight="1" x14ac:dyDescent="0.25">
      <c r="B97" s="224" t="str">
        <f t="shared" si="23"/>
        <v>L1-</v>
      </c>
      <c r="C97" s="156"/>
      <c r="D97" s="158"/>
      <c r="E97" s="4"/>
      <c r="F97" s="25"/>
      <c r="G97" s="25"/>
      <c r="H97" s="25"/>
      <c r="I97" s="25"/>
      <c r="J97" s="25"/>
      <c r="K97" s="25"/>
      <c r="L97" s="25"/>
      <c r="M97" s="25">
        <f t="shared" si="45"/>
        <v>100</v>
      </c>
      <c r="N97" s="25" t="str">
        <f t="shared" si="46"/>
        <v/>
      </c>
      <c r="O97" s="25" t="str">
        <f t="shared" si="47"/>
        <v/>
      </c>
      <c r="P97" s="25" t="str">
        <f t="shared" si="48"/>
        <v/>
      </c>
      <c r="Q97" s="25" t="str">
        <f t="shared" si="49"/>
        <v/>
      </c>
      <c r="R97" s="25" t="str">
        <f t="shared" si="50"/>
        <v/>
      </c>
      <c r="S97" s="25" t="str">
        <f t="shared" si="51"/>
        <v/>
      </c>
      <c r="T97" s="180" t="str">
        <f t="shared" si="52"/>
        <v/>
      </c>
      <c r="U97" s="180" t="str">
        <f t="shared" si="53"/>
        <v/>
      </c>
      <c r="V97" s="180" t="str">
        <f t="shared" si="54"/>
        <v/>
      </c>
      <c r="W97" s="180" t="str">
        <f t="shared" si="55"/>
        <v/>
      </c>
      <c r="X97" s="180" t="str">
        <f t="shared" si="56"/>
        <v/>
      </c>
      <c r="Y97" s="180" t="str">
        <f t="shared" si="57"/>
        <v/>
      </c>
      <c r="Z97" s="180" t="str">
        <f t="shared" si="37"/>
        <v/>
      </c>
    </row>
    <row r="98" spans="2:26" ht="1.5" hidden="1" customHeight="1" x14ac:dyDescent="0.25">
      <c r="B98" s="224" t="str">
        <f t="shared" si="23"/>
        <v>L1-</v>
      </c>
      <c r="C98" s="156"/>
      <c r="D98" s="159"/>
      <c r="E98" s="4"/>
      <c r="F98" s="25"/>
      <c r="G98" s="25"/>
      <c r="H98" s="25"/>
      <c r="I98" s="25"/>
      <c r="J98" s="25"/>
      <c r="K98" s="25"/>
      <c r="L98" s="25"/>
      <c r="M98" s="25">
        <f t="shared" si="45"/>
        <v>100</v>
      </c>
      <c r="N98" s="25" t="str">
        <f t="shared" si="46"/>
        <v/>
      </c>
      <c r="O98" s="25" t="str">
        <f t="shared" si="47"/>
        <v/>
      </c>
      <c r="P98" s="25" t="str">
        <f t="shared" si="48"/>
        <v/>
      </c>
      <c r="Q98" s="25" t="str">
        <f t="shared" si="49"/>
        <v/>
      </c>
      <c r="R98" s="25" t="str">
        <f t="shared" si="50"/>
        <v/>
      </c>
      <c r="S98" s="25" t="str">
        <f t="shared" si="51"/>
        <v/>
      </c>
      <c r="T98" s="180" t="str">
        <f t="shared" si="52"/>
        <v/>
      </c>
      <c r="U98" s="180" t="str">
        <f t="shared" si="53"/>
        <v/>
      </c>
      <c r="V98" s="180" t="str">
        <f t="shared" si="54"/>
        <v/>
      </c>
      <c r="W98" s="180" t="str">
        <f t="shared" si="55"/>
        <v/>
      </c>
      <c r="X98" s="180" t="str">
        <f t="shared" si="56"/>
        <v/>
      </c>
      <c r="Y98" s="180" t="str">
        <f t="shared" si="57"/>
        <v/>
      </c>
      <c r="Z98" s="180" t="str">
        <f t="shared" si="37"/>
        <v/>
      </c>
    </row>
    <row r="99" spans="2:26" ht="1.5" hidden="1" customHeight="1" x14ac:dyDescent="0.25">
      <c r="B99" s="224" t="str">
        <f t="shared" si="23"/>
        <v>L1-</v>
      </c>
      <c r="C99" s="156"/>
      <c r="D99" s="158"/>
      <c r="E99" s="4"/>
      <c r="F99" s="25"/>
      <c r="G99" s="25"/>
      <c r="H99" s="25"/>
      <c r="I99" s="25"/>
      <c r="J99" s="25"/>
      <c r="K99" s="25"/>
      <c r="L99" s="25"/>
      <c r="M99" s="25">
        <f t="shared" si="45"/>
        <v>100</v>
      </c>
      <c r="N99" s="25" t="str">
        <f t="shared" si="46"/>
        <v/>
      </c>
      <c r="O99" s="25" t="str">
        <f t="shared" si="47"/>
        <v/>
      </c>
      <c r="P99" s="25" t="str">
        <f t="shared" si="48"/>
        <v/>
      </c>
      <c r="Q99" s="25" t="str">
        <f t="shared" si="49"/>
        <v/>
      </c>
      <c r="R99" s="25" t="str">
        <f t="shared" si="50"/>
        <v/>
      </c>
      <c r="S99" s="25" t="str">
        <f t="shared" si="51"/>
        <v/>
      </c>
      <c r="T99" s="180" t="str">
        <f t="shared" si="52"/>
        <v/>
      </c>
      <c r="U99" s="180" t="str">
        <f t="shared" si="53"/>
        <v/>
      </c>
      <c r="V99" s="180" t="str">
        <f t="shared" si="54"/>
        <v/>
      </c>
      <c r="W99" s="180" t="str">
        <f t="shared" si="55"/>
        <v/>
      </c>
      <c r="X99" s="180" t="str">
        <f t="shared" si="56"/>
        <v/>
      </c>
      <c r="Y99" s="180" t="str">
        <f t="shared" si="57"/>
        <v/>
      </c>
      <c r="Z99" s="180" t="str">
        <f t="shared" si="37"/>
        <v/>
      </c>
    </row>
    <row r="100" spans="2:26" ht="1.5" hidden="1" customHeight="1" x14ac:dyDescent="0.25">
      <c r="B100" s="224" t="str">
        <f t="shared" si="23"/>
        <v>L1-</v>
      </c>
      <c r="C100" s="156"/>
      <c r="D100" s="159"/>
      <c r="E100" s="4"/>
      <c r="F100" s="25"/>
      <c r="G100" s="25"/>
      <c r="H100" s="25"/>
      <c r="I100" s="25"/>
      <c r="J100" s="25"/>
      <c r="K100" s="25"/>
      <c r="L100" s="25"/>
      <c r="M100" s="25">
        <f t="shared" si="45"/>
        <v>100</v>
      </c>
      <c r="N100" s="25" t="str">
        <f t="shared" si="46"/>
        <v/>
      </c>
      <c r="O100" s="25" t="str">
        <f t="shared" si="47"/>
        <v/>
      </c>
      <c r="P100" s="25" t="str">
        <f t="shared" si="48"/>
        <v/>
      </c>
      <c r="Q100" s="25" t="str">
        <f t="shared" si="49"/>
        <v/>
      </c>
      <c r="R100" s="25" t="str">
        <f t="shared" si="50"/>
        <v/>
      </c>
      <c r="S100" s="25" t="str">
        <f t="shared" si="51"/>
        <v/>
      </c>
      <c r="T100" s="180" t="str">
        <f t="shared" si="52"/>
        <v/>
      </c>
      <c r="U100" s="180" t="str">
        <f t="shared" si="53"/>
        <v/>
      </c>
      <c r="V100" s="180" t="str">
        <f t="shared" si="54"/>
        <v/>
      </c>
      <c r="W100" s="180" t="str">
        <f t="shared" si="55"/>
        <v/>
      </c>
      <c r="X100" s="180" t="str">
        <f t="shared" si="56"/>
        <v/>
      </c>
      <c r="Y100" s="180" t="str">
        <f t="shared" si="57"/>
        <v/>
      </c>
      <c r="Z100" s="180" t="str">
        <f t="shared" si="37"/>
        <v/>
      </c>
    </row>
    <row r="101" spans="2:26" ht="1.5" hidden="1" customHeight="1" x14ac:dyDescent="0.25">
      <c r="B101" s="224" t="str">
        <f t="shared" si="23"/>
        <v>L1-</v>
      </c>
      <c r="C101" s="156"/>
      <c r="D101" s="159"/>
      <c r="E101" s="4"/>
      <c r="F101" s="25"/>
      <c r="G101" s="25"/>
      <c r="H101" s="25"/>
      <c r="I101" s="25"/>
      <c r="J101" s="25"/>
      <c r="K101" s="25"/>
      <c r="L101" s="25"/>
      <c r="M101" s="25">
        <f t="shared" si="45"/>
        <v>100</v>
      </c>
      <c r="N101" s="25" t="str">
        <f t="shared" si="46"/>
        <v/>
      </c>
      <c r="O101" s="25" t="str">
        <f t="shared" si="47"/>
        <v/>
      </c>
      <c r="P101" s="25" t="str">
        <f t="shared" si="48"/>
        <v/>
      </c>
      <c r="Q101" s="25" t="str">
        <f t="shared" si="49"/>
        <v/>
      </c>
      <c r="R101" s="25" t="str">
        <f t="shared" si="50"/>
        <v/>
      </c>
      <c r="S101" s="25" t="str">
        <f t="shared" si="51"/>
        <v/>
      </c>
      <c r="T101" s="180" t="str">
        <f t="shared" si="52"/>
        <v/>
      </c>
      <c r="U101" s="180" t="str">
        <f t="shared" si="53"/>
        <v/>
      </c>
      <c r="V101" s="180" t="str">
        <f t="shared" si="54"/>
        <v/>
      </c>
      <c r="W101" s="180" t="str">
        <f t="shared" si="55"/>
        <v/>
      </c>
      <c r="X101" s="180" t="str">
        <f t="shared" si="56"/>
        <v/>
      </c>
      <c r="Y101" s="180" t="str">
        <f t="shared" si="57"/>
        <v/>
      </c>
      <c r="Z101" s="180" t="str">
        <f t="shared" si="37"/>
        <v/>
      </c>
    </row>
    <row r="102" spans="2:26" ht="1.5" hidden="1" customHeight="1" x14ac:dyDescent="0.25">
      <c r="B102" s="224" t="str">
        <f t="shared" si="23"/>
        <v>L1-</v>
      </c>
      <c r="C102" s="156"/>
      <c r="D102" s="159"/>
      <c r="E102" s="4"/>
      <c r="F102" s="25"/>
      <c r="G102" s="25"/>
      <c r="H102" s="25"/>
      <c r="I102" s="25"/>
      <c r="J102" s="25"/>
      <c r="K102" s="25"/>
      <c r="L102" s="25"/>
      <c r="M102" s="25">
        <f t="shared" si="45"/>
        <v>100</v>
      </c>
      <c r="N102" s="25" t="str">
        <f t="shared" si="46"/>
        <v/>
      </c>
      <c r="O102" s="25" t="str">
        <f t="shared" si="47"/>
        <v/>
      </c>
      <c r="P102" s="25" t="str">
        <f t="shared" si="48"/>
        <v/>
      </c>
      <c r="Q102" s="25" t="str">
        <f t="shared" si="49"/>
        <v/>
      </c>
      <c r="R102" s="25" t="str">
        <f t="shared" si="50"/>
        <v/>
      </c>
      <c r="S102" s="25" t="str">
        <f t="shared" si="51"/>
        <v/>
      </c>
      <c r="T102" s="180" t="str">
        <f t="shared" si="52"/>
        <v/>
      </c>
      <c r="U102" s="180" t="str">
        <f t="shared" si="53"/>
        <v/>
      </c>
      <c r="V102" s="180" t="str">
        <f t="shared" si="54"/>
        <v/>
      </c>
      <c r="W102" s="180" t="str">
        <f t="shared" si="55"/>
        <v/>
      </c>
      <c r="X102" s="180" t="str">
        <f t="shared" si="56"/>
        <v/>
      </c>
      <c r="Y102" s="180" t="str">
        <f t="shared" si="57"/>
        <v/>
      </c>
      <c r="Z102" s="180" t="str">
        <f t="shared" si="37"/>
        <v/>
      </c>
    </row>
    <row r="103" spans="2:26" ht="1.5" hidden="1" customHeight="1" x14ac:dyDescent="0.25">
      <c r="B103" s="224" t="str">
        <f t="shared" si="23"/>
        <v>L1-</v>
      </c>
      <c r="C103" s="156"/>
      <c r="D103" s="159"/>
      <c r="E103" s="4"/>
      <c r="F103" s="25"/>
      <c r="G103" s="25"/>
      <c r="H103" s="25"/>
      <c r="I103" s="25"/>
      <c r="J103" s="25"/>
      <c r="K103" s="25"/>
      <c r="L103" s="25"/>
      <c r="M103" s="25">
        <f t="shared" si="45"/>
        <v>100</v>
      </c>
      <c r="N103" s="25" t="str">
        <f t="shared" si="46"/>
        <v/>
      </c>
      <c r="O103" s="25" t="str">
        <f t="shared" si="47"/>
        <v/>
      </c>
      <c r="P103" s="25" t="str">
        <f t="shared" si="48"/>
        <v/>
      </c>
      <c r="Q103" s="25" t="str">
        <f t="shared" si="49"/>
        <v/>
      </c>
      <c r="R103" s="25" t="str">
        <f t="shared" si="50"/>
        <v/>
      </c>
      <c r="S103" s="25" t="str">
        <f t="shared" si="51"/>
        <v/>
      </c>
      <c r="T103" s="180" t="str">
        <f t="shared" si="52"/>
        <v/>
      </c>
      <c r="U103" s="180" t="str">
        <f t="shared" si="53"/>
        <v/>
      </c>
      <c r="V103" s="180" t="str">
        <f t="shared" si="54"/>
        <v/>
      </c>
      <c r="W103" s="180" t="str">
        <f t="shared" si="55"/>
        <v/>
      </c>
      <c r="X103" s="180" t="str">
        <f t="shared" si="56"/>
        <v/>
      </c>
      <c r="Y103" s="180" t="str">
        <f t="shared" si="57"/>
        <v/>
      </c>
      <c r="Z103" s="180" t="str">
        <f t="shared" si="37"/>
        <v/>
      </c>
    </row>
    <row r="104" spans="2:26" ht="1.5" hidden="1" customHeight="1" x14ac:dyDescent="0.25">
      <c r="B104" s="224" t="str">
        <f t="shared" si="23"/>
        <v>L1-</v>
      </c>
      <c r="C104" s="156"/>
      <c r="D104" s="159"/>
      <c r="E104" s="4"/>
      <c r="F104" s="25"/>
      <c r="G104" s="25"/>
      <c r="H104" s="25"/>
      <c r="I104" s="25"/>
      <c r="J104" s="25"/>
      <c r="K104" s="25"/>
      <c r="L104" s="25"/>
      <c r="M104" s="25">
        <f t="shared" si="45"/>
        <v>100</v>
      </c>
      <c r="N104" s="25"/>
      <c r="O104" s="25"/>
      <c r="P104" s="25"/>
      <c r="Q104" s="25"/>
      <c r="R104" s="25"/>
      <c r="S104" s="25"/>
      <c r="T104" s="180" t="str">
        <f t="shared" si="52"/>
        <v/>
      </c>
      <c r="U104" s="180" t="str">
        <f t="shared" si="53"/>
        <v/>
      </c>
      <c r="V104" s="180" t="str">
        <f t="shared" si="54"/>
        <v/>
      </c>
      <c r="W104" s="180" t="str">
        <f t="shared" si="55"/>
        <v/>
      </c>
      <c r="X104" s="180" t="str">
        <f t="shared" si="56"/>
        <v/>
      </c>
      <c r="Y104" s="180" t="str">
        <f t="shared" si="57"/>
        <v/>
      </c>
      <c r="Z104" s="180" t="str">
        <f t="shared" si="37"/>
        <v/>
      </c>
    </row>
    <row r="105" spans="2:26" ht="1.5" hidden="1" customHeight="1" x14ac:dyDescent="0.25">
      <c r="B105" s="224" t="str">
        <f t="shared" si="23"/>
        <v>L1-</v>
      </c>
      <c r="C105" s="156"/>
      <c r="D105" s="159"/>
      <c r="E105" s="4"/>
      <c r="F105" s="25"/>
      <c r="G105" s="25"/>
      <c r="H105" s="25"/>
      <c r="I105" s="25"/>
      <c r="J105" s="25"/>
      <c r="K105" s="25"/>
      <c r="L105" s="25"/>
      <c r="M105" s="25">
        <f t="shared" si="45"/>
        <v>100</v>
      </c>
      <c r="N105" s="25" t="str">
        <f t="shared" si="46"/>
        <v/>
      </c>
      <c r="O105" s="25" t="str">
        <f t="shared" si="47"/>
        <v/>
      </c>
      <c r="P105" s="25" t="str">
        <f t="shared" si="48"/>
        <v/>
      </c>
      <c r="Q105" s="25" t="str">
        <f t="shared" si="49"/>
        <v/>
      </c>
      <c r="R105" s="25" t="str">
        <f t="shared" si="50"/>
        <v/>
      </c>
      <c r="S105" s="25" t="str">
        <f t="shared" si="51"/>
        <v/>
      </c>
      <c r="T105" s="180" t="str">
        <f t="shared" si="52"/>
        <v/>
      </c>
      <c r="U105" s="180" t="str">
        <f t="shared" si="53"/>
        <v/>
      </c>
      <c r="V105" s="180" t="str">
        <f t="shared" si="54"/>
        <v/>
      </c>
      <c r="W105" s="180" t="str">
        <f t="shared" si="55"/>
        <v/>
      </c>
      <c r="X105" s="180" t="str">
        <f t="shared" si="56"/>
        <v/>
      </c>
      <c r="Y105" s="180" t="str">
        <f t="shared" si="57"/>
        <v/>
      </c>
      <c r="Z105" s="180" t="str">
        <f t="shared" si="37"/>
        <v/>
      </c>
    </row>
    <row r="106" spans="2:26" ht="1.5" hidden="1" customHeight="1" x14ac:dyDescent="0.25">
      <c r="B106" s="224" t="str">
        <f t="shared" si="23"/>
        <v>L1-</v>
      </c>
      <c r="C106" s="156"/>
      <c r="D106" s="159"/>
      <c r="E106" s="4"/>
      <c r="F106" s="25"/>
      <c r="G106" s="25"/>
      <c r="H106" s="25"/>
      <c r="I106" s="25"/>
      <c r="J106" s="25"/>
      <c r="K106" s="25"/>
      <c r="L106" s="25"/>
      <c r="M106" s="25">
        <f t="shared" si="45"/>
        <v>100</v>
      </c>
      <c r="N106" s="25" t="str">
        <f t="shared" si="46"/>
        <v/>
      </c>
      <c r="O106" s="25" t="str">
        <f t="shared" si="47"/>
        <v/>
      </c>
      <c r="P106" s="25" t="str">
        <f t="shared" si="48"/>
        <v/>
      </c>
      <c r="Q106" s="25" t="str">
        <f t="shared" si="49"/>
        <v/>
      </c>
      <c r="R106" s="25" t="str">
        <f t="shared" si="50"/>
        <v/>
      </c>
      <c r="S106" s="25" t="str">
        <f t="shared" si="51"/>
        <v/>
      </c>
      <c r="T106" s="180" t="str">
        <f t="shared" si="52"/>
        <v/>
      </c>
      <c r="U106" s="180" t="str">
        <f t="shared" si="53"/>
        <v/>
      </c>
      <c r="V106" s="180" t="str">
        <f t="shared" si="54"/>
        <v/>
      </c>
      <c r="W106" s="180" t="str">
        <f t="shared" si="55"/>
        <v/>
      </c>
      <c r="X106" s="180" t="str">
        <f t="shared" si="56"/>
        <v/>
      </c>
      <c r="Y106" s="180" t="str">
        <f t="shared" si="57"/>
        <v/>
      </c>
      <c r="Z106" s="180" t="str">
        <f t="shared" si="37"/>
        <v/>
      </c>
    </row>
    <row r="107" spans="2:26" ht="1.5" hidden="1" customHeight="1" x14ac:dyDescent="0.25">
      <c r="B107" s="224" t="str">
        <f t="shared" si="23"/>
        <v>L1-</v>
      </c>
      <c r="C107" s="156"/>
      <c r="D107" s="159"/>
      <c r="E107" s="4"/>
      <c r="F107" s="25"/>
      <c r="G107" s="25"/>
      <c r="H107" s="25"/>
      <c r="I107" s="25"/>
      <c r="J107" s="25"/>
      <c r="K107" s="25"/>
      <c r="L107" s="25"/>
      <c r="M107" s="25">
        <f t="shared" si="45"/>
        <v>100</v>
      </c>
      <c r="N107" s="25" t="str">
        <f t="shared" si="46"/>
        <v/>
      </c>
      <c r="O107" s="25" t="str">
        <f t="shared" si="47"/>
        <v/>
      </c>
      <c r="P107" s="25" t="str">
        <f t="shared" si="48"/>
        <v/>
      </c>
      <c r="Q107" s="25" t="str">
        <f t="shared" si="49"/>
        <v/>
      </c>
      <c r="R107" s="25" t="str">
        <f t="shared" si="50"/>
        <v/>
      </c>
      <c r="S107" s="25" t="str">
        <f t="shared" si="51"/>
        <v/>
      </c>
      <c r="T107" s="180" t="str">
        <f t="shared" si="52"/>
        <v/>
      </c>
      <c r="U107" s="180" t="str">
        <f t="shared" si="53"/>
        <v/>
      </c>
      <c r="V107" s="180" t="str">
        <f t="shared" si="54"/>
        <v/>
      </c>
      <c r="W107" s="180" t="str">
        <f t="shared" si="55"/>
        <v/>
      </c>
      <c r="X107" s="180" t="str">
        <f t="shared" si="56"/>
        <v/>
      </c>
      <c r="Y107" s="180" t="str">
        <f t="shared" si="57"/>
        <v/>
      </c>
      <c r="Z107" s="180" t="str">
        <f t="shared" si="37"/>
        <v/>
      </c>
    </row>
    <row r="108" spans="2:26" ht="1.5" hidden="1" customHeight="1" x14ac:dyDescent="0.25">
      <c r="B108" s="224" t="str">
        <f t="shared" si="23"/>
        <v>L1-</v>
      </c>
      <c r="C108" s="156"/>
      <c r="D108" s="159"/>
      <c r="E108" s="4"/>
      <c r="F108" s="25"/>
      <c r="G108" s="25"/>
      <c r="H108" s="25"/>
      <c r="I108" s="25"/>
      <c r="J108" s="25"/>
      <c r="K108" s="25"/>
      <c r="L108" s="25"/>
      <c r="M108" s="25">
        <f t="shared" si="45"/>
        <v>100</v>
      </c>
      <c r="N108" s="25" t="str">
        <f t="shared" si="46"/>
        <v/>
      </c>
      <c r="O108" s="25" t="str">
        <f t="shared" si="47"/>
        <v/>
      </c>
      <c r="P108" s="25" t="str">
        <f t="shared" si="48"/>
        <v/>
      </c>
      <c r="Q108" s="25" t="str">
        <f t="shared" si="49"/>
        <v/>
      </c>
      <c r="R108" s="25" t="str">
        <f t="shared" si="50"/>
        <v/>
      </c>
      <c r="S108" s="25" t="str">
        <f t="shared" si="51"/>
        <v/>
      </c>
      <c r="T108" s="180" t="str">
        <f t="shared" si="52"/>
        <v/>
      </c>
      <c r="U108" s="180" t="str">
        <f t="shared" si="53"/>
        <v/>
      </c>
      <c r="V108" s="180" t="str">
        <f t="shared" si="54"/>
        <v/>
      </c>
      <c r="W108" s="180" t="str">
        <f t="shared" si="55"/>
        <v/>
      </c>
      <c r="X108" s="180" t="str">
        <f t="shared" si="56"/>
        <v/>
      </c>
      <c r="Y108" s="180" t="str">
        <f t="shared" si="57"/>
        <v/>
      </c>
      <c r="Z108" s="180" t="str">
        <f t="shared" si="37"/>
        <v/>
      </c>
    </row>
    <row r="109" spans="2:26" ht="1.5" hidden="1" customHeight="1" x14ac:dyDescent="0.25">
      <c r="B109" s="224" t="str">
        <f t="shared" si="23"/>
        <v>L1-</v>
      </c>
      <c r="C109" s="156"/>
      <c r="D109" s="159"/>
      <c r="E109" s="4"/>
      <c r="F109" s="25"/>
      <c r="G109" s="25"/>
      <c r="H109" s="25"/>
      <c r="I109" s="25"/>
      <c r="J109" s="25"/>
      <c r="K109" s="25"/>
      <c r="L109" s="25"/>
      <c r="M109" s="25">
        <f t="shared" si="45"/>
        <v>100</v>
      </c>
      <c r="N109" s="25" t="str">
        <f t="shared" si="46"/>
        <v/>
      </c>
      <c r="O109" s="25" t="str">
        <f t="shared" si="47"/>
        <v/>
      </c>
      <c r="P109" s="25" t="str">
        <f t="shared" si="48"/>
        <v/>
      </c>
      <c r="Q109" s="25" t="str">
        <f t="shared" si="49"/>
        <v/>
      </c>
      <c r="R109" s="25" t="str">
        <f t="shared" si="50"/>
        <v/>
      </c>
      <c r="S109" s="25" t="str">
        <f t="shared" si="51"/>
        <v/>
      </c>
      <c r="T109" s="180" t="str">
        <f t="shared" si="52"/>
        <v/>
      </c>
      <c r="U109" s="180" t="str">
        <f t="shared" si="53"/>
        <v/>
      </c>
      <c r="V109" s="180" t="str">
        <f t="shared" si="54"/>
        <v/>
      </c>
      <c r="W109" s="180" t="str">
        <f t="shared" si="55"/>
        <v/>
      </c>
      <c r="X109" s="180" t="str">
        <f t="shared" si="56"/>
        <v/>
      </c>
      <c r="Y109" s="180" t="str">
        <f t="shared" si="57"/>
        <v/>
      </c>
      <c r="Z109" s="180" t="str">
        <f t="shared" si="37"/>
        <v/>
      </c>
    </row>
    <row r="110" spans="2:26" ht="1.5" hidden="1" customHeight="1" x14ac:dyDescent="0.25">
      <c r="B110" s="224" t="str">
        <f t="shared" si="23"/>
        <v>L1-</v>
      </c>
      <c r="C110" s="156"/>
      <c r="D110" s="159"/>
      <c r="E110" s="4"/>
      <c r="F110" s="25"/>
      <c r="G110" s="25"/>
      <c r="H110" s="25"/>
      <c r="I110" s="25"/>
      <c r="J110" s="25"/>
      <c r="K110" s="25"/>
      <c r="L110" s="25"/>
      <c r="M110" s="25">
        <f t="shared" si="45"/>
        <v>100</v>
      </c>
      <c r="N110" s="25" t="str">
        <f t="shared" si="46"/>
        <v/>
      </c>
      <c r="O110" s="25" t="str">
        <f t="shared" si="47"/>
        <v/>
      </c>
      <c r="P110" s="25" t="str">
        <f t="shared" si="48"/>
        <v/>
      </c>
      <c r="Q110" s="25" t="str">
        <f t="shared" si="49"/>
        <v/>
      </c>
      <c r="R110" s="25" t="str">
        <f t="shared" si="50"/>
        <v/>
      </c>
      <c r="S110" s="25" t="str">
        <f t="shared" si="51"/>
        <v/>
      </c>
      <c r="T110" s="180" t="str">
        <f t="shared" si="52"/>
        <v/>
      </c>
      <c r="U110" s="180" t="str">
        <f t="shared" si="53"/>
        <v/>
      </c>
      <c r="V110" s="180" t="str">
        <f t="shared" si="54"/>
        <v/>
      </c>
      <c r="W110" s="180" t="str">
        <f t="shared" si="55"/>
        <v/>
      </c>
      <c r="X110" s="180" t="str">
        <f t="shared" si="56"/>
        <v/>
      </c>
      <c r="Y110" s="180" t="str">
        <f t="shared" si="57"/>
        <v/>
      </c>
      <c r="Z110" s="180" t="str">
        <f t="shared" si="37"/>
        <v/>
      </c>
    </row>
    <row r="111" spans="2:26" ht="1.5" hidden="1" customHeight="1" x14ac:dyDescent="0.25">
      <c r="B111" s="224" t="str">
        <f t="shared" si="23"/>
        <v>L1-</v>
      </c>
      <c r="C111" s="156"/>
      <c r="D111" s="159"/>
      <c r="E111" s="4"/>
      <c r="F111" s="25"/>
      <c r="G111" s="25"/>
      <c r="H111" s="25"/>
      <c r="I111" s="25"/>
      <c r="J111" s="25"/>
      <c r="K111" s="25"/>
      <c r="L111" s="25"/>
      <c r="M111" s="25">
        <f t="shared" si="45"/>
        <v>100</v>
      </c>
      <c r="N111" s="25" t="str">
        <f t="shared" si="46"/>
        <v/>
      </c>
      <c r="O111" s="25" t="str">
        <f t="shared" si="47"/>
        <v/>
      </c>
      <c r="P111" s="25" t="str">
        <f t="shared" si="48"/>
        <v/>
      </c>
      <c r="Q111" s="25" t="str">
        <f t="shared" si="49"/>
        <v/>
      </c>
      <c r="R111" s="25" t="str">
        <f t="shared" si="50"/>
        <v/>
      </c>
      <c r="S111" s="25" t="str">
        <f t="shared" si="51"/>
        <v/>
      </c>
      <c r="T111" s="180" t="str">
        <f t="shared" si="52"/>
        <v/>
      </c>
      <c r="U111" s="180" t="str">
        <f t="shared" si="53"/>
        <v/>
      </c>
      <c r="V111" s="180" t="str">
        <f t="shared" si="54"/>
        <v/>
      </c>
      <c r="W111" s="180" t="str">
        <f t="shared" si="55"/>
        <v/>
      </c>
      <c r="X111" s="180" t="str">
        <f t="shared" si="56"/>
        <v/>
      </c>
      <c r="Y111" s="180" t="str">
        <f t="shared" si="57"/>
        <v/>
      </c>
      <c r="Z111" s="180" t="str">
        <f t="shared" si="37"/>
        <v/>
      </c>
    </row>
    <row r="112" spans="2:26" ht="1.5" hidden="1" customHeight="1" x14ac:dyDescent="0.25">
      <c r="B112" s="224" t="str">
        <f t="shared" si="23"/>
        <v>L1-</v>
      </c>
      <c r="C112" s="156"/>
      <c r="D112" s="159"/>
      <c r="E112" s="4"/>
      <c r="F112" s="25"/>
      <c r="G112" s="25"/>
      <c r="H112" s="25"/>
      <c r="I112" s="25"/>
      <c r="J112" s="25"/>
      <c r="K112" s="25"/>
      <c r="L112" s="25"/>
      <c r="M112" s="25">
        <f t="shared" si="45"/>
        <v>100</v>
      </c>
      <c r="N112" s="25" t="str">
        <f t="shared" si="46"/>
        <v/>
      </c>
      <c r="O112" s="25" t="str">
        <f t="shared" si="47"/>
        <v/>
      </c>
      <c r="P112" s="25" t="str">
        <f t="shared" si="48"/>
        <v/>
      </c>
      <c r="Q112" s="25" t="str">
        <f t="shared" si="49"/>
        <v/>
      </c>
      <c r="R112" s="25" t="str">
        <f t="shared" si="50"/>
        <v/>
      </c>
      <c r="S112" s="25" t="str">
        <f t="shared" si="51"/>
        <v/>
      </c>
      <c r="T112" s="180" t="str">
        <f t="shared" si="52"/>
        <v/>
      </c>
      <c r="U112" s="180" t="str">
        <f t="shared" si="53"/>
        <v/>
      </c>
      <c r="V112" s="180" t="str">
        <f t="shared" si="54"/>
        <v/>
      </c>
      <c r="W112" s="180" t="str">
        <f t="shared" si="55"/>
        <v/>
      </c>
      <c r="X112" s="180" t="str">
        <f t="shared" si="56"/>
        <v/>
      </c>
      <c r="Y112" s="180" t="str">
        <f t="shared" si="57"/>
        <v/>
      </c>
      <c r="Z112" s="180" t="str">
        <f t="shared" si="37"/>
        <v/>
      </c>
    </row>
    <row r="116" spans="2:6" ht="19.5" thickBot="1" x14ac:dyDescent="0.35"/>
    <row r="117" spans="2:6" ht="27" thickBot="1" x14ac:dyDescent="0.45">
      <c r="C117" s="476" t="s">
        <v>650</v>
      </c>
      <c r="D117" s="477"/>
      <c r="E117" s="477"/>
      <c r="F117" s="478"/>
    </row>
    <row r="120" spans="2:6" ht="36" customHeight="1" x14ac:dyDescent="0.25">
      <c r="B120" s="232" t="s">
        <v>37</v>
      </c>
      <c r="C120" s="425" t="s">
        <v>644</v>
      </c>
      <c r="D120" s="425"/>
      <c r="E120" s="425"/>
      <c r="F120" s="254"/>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4"/>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DMa420wQ5ban5wRPViGCd4iIotm8J+siezp/EjF655PUVfEis8Ag5NBV+LgqsjRKppuJ9WU9dA/UXWhMgzDxvQ==" saltValue="jQ/qoz4oIKPEdhnWx/RPaw==" spinCount="100000" sheet="1" objects="1" scenarios="1"/>
  <mergeCells count="39">
    <mergeCell ref="C163:E163"/>
    <mergeCell ref="C164:E174"/>
    <mergeCell ref="F8:I10"/>
    <mergeCell ref="D6:E6"/>
    <mergeCell ref="D7:E7"/>
    <mergeCell ref="D8:E8"/>
    <mergeCell ref="D9:E9"/>
    <mergeCell ref="D10:E10"/>
    <mergeCell ref="C149:E159"/>
    <mergeCell ref="C132:E132"/>
    <mergeCell ref="C133:E143"/>
    <mergeCell ref="T21:Z22"/>
    <mergeCell ref="C129:E129"/>
    <mergeCell ref="C17:J17"/>
    <mergeCell ref="C18:J18"/>
    <mergeCell ref="D11:E11"/>
    <mergeCell ref="C15:J15"/>
    <mergeCell ref="C16:J16"/>
    <mergeCell ref="C117:F117"/>
    <mergeCell ref="E21:J21"/>
    <mergeCell ref="C21:C23"/>
    <mergeCell ref="I22:J22"/>
    <mergeCell ref="D21:D23"/>
    <mergeCell ref="BE21:BK22"/>
    <mergeCell ref="C14:J14"/>
    <mergeCell ref="C148:E148"/>
    <mergeCell ref="K21:K23"/>
    <mergeCell ref="L21:L23"/>
    <mergeCell ref="M21:S22"/>
    <mergeCell ref="C126:E126"/>
    <mergeCell ref="C121:E121"/>
    <mergeCell ref="C122:E122"/>
    <mergeCell ref="C123:E123"/>
    <mergeCell ref="C124:E124"/>
    <mergeCell ref="C125:E125"/>
    <mergeCell ref="C120:E120"/>
    <mergeCell ref="E22:H22"/>
    <mergeCell ref="C127:E127"/>
    <mergeCell ref="C128:E128"/>
  </mergeCells>
  <conditionalFormatting sqref="T25:T91">
    <cfRule type="cellIs" dxfId="239" priority="43" operator="equal">
      <formula>""</formula>
    </cfRule>
    <cfRule type="cellIs" dxfId="238" priority="44" operator="notEqual">
      <formula>"El numerador revisado en los registros fisicos es igual a los registros de la base de datos"</formula>
    </cfRule>
    <cfRule type="cellIs" dxfId="237" priority="46" operator="equal">
      <formula>"El numerador revisado en los registros fisicos es igual a los registros de la base de datos"</formula>
    </cfRule>
  </conditionalFormatting>
  <conditionalFormatting sqref="U25:U91">
    <cfRule type="cellIs" dxfId="236" priority="37" operator="equal">
      <formula>""</formula>
    </cfRule>
    <cfRule type="cellIs" dxfId="235" priority="38" operator="notEqual">
      <formula>"El numerador revisado en los registros fisicos es igual al reporte consolidado "</formula>
    </cfRule>
    <cfRule type="cellIs" dxfId="234" priority="39" operator="equal">
      <formula>"El numerador revisado en los registros fisicos es igual al reporte consolidado "</formula>
    </cfRule>
  </conditionalFormatting>
  <conditionalFormatting sqref="V25:V91">
    <cfRule type="cellIs" dxfId="233" priority="34" operator="equal">
      <formula>""</formula>
    </cfRule>
    <cfRule type="cellIs" dxfId="232" priority="35" operator="notEqual">
      <formula>"El numerador revisado en la base de datos es igual al reporte consolidado"</formula>
    </cfRule>
    <cfRule type="cellIs" dxfId="231" priority="36" operator="equal">
      <formula>"El numerador revisado en la base de datos es igual al reporte consolidado"</formula>
    </cfRule>
  </conditionalFormatting>
  <conditionalFormatting sqref="W25:W91">
    <cfRule type="cellIs" dxfId="230" priority="31" operator="equal">
      <formula>""</formula>
    </cfRule>
    <cfRule type="cellIs" dxfId="229" priority="32" operator="notEqual">
      <formula>"El Denominador revisado en los registros fisicos es igual a los registros de la base de datos"</formula>
    </cfRule>
    <cfRule type="cellIs" dxfId="228" priority="33" operator="equal">
      <formula>"El Denominador revisado en los registros fisicos es igual a los registros de la base de datos"</formula>
    </cfRule>
  </conditionalFormatting>
  <conditionalFormatting sqref="X25:X91">
    <cfRule type="cellIs" dxfId="227" priority="28" operator="equal">
      <formula>""</formula>
    </cfRule>
    <cfRule type="cellIs" dxfId="226" priority="29" operator="notEqual">
      <formula>"El Denominador revisado en los registros fisicos es igual al reporte consolidado "</formula>
    </cfRule>
    <cfRule type="cellIs" dxfId="225" priority="30" operator="equal">
      <formula>"El Denominador revisado en los registros fisicos es igual al reporte consolidado "</formula>
    </cfRule>
  </conditionalFormatting>
  <conditionalFormatting sqref="Y25:Y91">
    <cfRule type="cellIs" dxfId="224" priority="25" operator="equal">
      <formula>""</formula>
    </cfRule>
    <cfRule type="cellIs" dxfId="223" priority="26" operator="notEqual">
      <formula>"El Denominador revisado en la base de datos es igual al reporte consolidado "</formula>
    </cfRule>
    <cfRule type="cellIs" dxfId="222" priority="27" operator="equal">
      <formula>"El Denominador revisado en la base de datos es igual al reporte consolidado "</formula>
    </cfRule>
  </conditionalFormatting>
  <conditionalFormatting sqref="Z25">
    <cfRule type="cellIs" dxfId="221" priority="22" operator="equal">
      <formula>""</formula>
    </cfRule>
    <cfRule type="cellIs" dxfId="220" priority="23" operator="notEqual">
      <formula>"El Indicador recalculado es igual al reportado "</formula>
    </cfRule>
    <cfRule type="cellIs" dxfId="219" priority="24" operator="equal">
      <formula>"El Indicador recalculado es igual al reportado "</formula>
    </cfRule>
  </conditionalFormatting>
  <conditionalFormatting sqref="Z26:Z91">
    <cfRule type="cellIs" dxfId="218" priority="1" operator="equal">
      <formula>""</formula>
    </cfRule>
    <cfRule type="cellIs" dxfId="217" priority="2" operator="notEqual">
      <formula>"El Indicador recalculado es igual al reportado "</formula>
    </cfRule>
    <cfRule type="cellIs" dxfId="216"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000-000000000000}">
      <formula1>0</formula1>
    </dataValidation>
  </dataValidations>
  <hyperlinks>
    <hyperlink ref="C1" location="'Menu de Navegacion'!A1" display="Menu principal" xr:uid="{00000000-0004-0000-1000-000000000000}"/>
  </hyperlinks>
  <pageMargins left="0.7" right="0.7" top="0.75" bottom="0.75" header="0.3" footer="0.3"/>
  <pageSetup paperSize="9" orientation="portrait" r:id="rId1"/>
  <ignoredErrors>
    <ignoredError sqref="N25 Q25 N26:N91 Q26:Q91" 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1000000}">
          <x14:formula1>
            <xm:f>LISTAS!$F$3:$F$4</xm:f>
          </x14:formula1>
          <xm:sqref>F120:F126</xm:sqref>
        </x14:dataValidation>
        <x14:dataValidation type="list" allowBlank="1" showInputMessage="1" showErrorMessage="1" xr:uid="{00000000-0002-0000-1000-000002000000}">
          <x14:formula1>
            <xm:f>LISTAS!$G$3:$G$8</xm:f>
          </x14:formula1>
          <xm:sqref>F127</xm:sqref>
        </x14:dataValidation>
        <x14:dataValidation type="list" allowBlank="1" showInputMessage="1" showErrorMessage="1" xr:uid="{00000000-0002-0000-1000-000003000000}">
          <x14:formula1>
            <xm:f>LISTAS!$I$3:$I$8</xm:f>
          </x14:formula1>
          <xm:sqref>F128</xm:sqref>
        </x14:dataValidation>
        <x14:dataValidation type="list" allowBlank="1" showInputMessage="1" showErrorMessage="1" xr:uid="{00000000-0002-0000-1000-000004000000}">
          <x14:formula1>
            <xm:f>LISTAS!$G$14:$G$17</xm:f>
          </x14:formula1>
          <xm:sqref>F129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91" t="s">
        <v>652</v>
      </c>
      <c r="D14" s="491"/>
      <c r="E14" s="491"/>
      <c r="F14" s="491"/>
      <c r="G14" s="491"/>
      <c r="H14" s="491"/>
      <c r="I14" s="491"/>
      <c r="J14" s="491"/>
    </row>
    <row r="15" spans="3:12" ht="30" customHeight="1" x14ac:dyDescent="0.4">
      <c r="C15" s="490" t="s">
        <v>653</v>
      </c>
      <c r="D15" s="490"/>
      <c r="E15" s="490"/>
      <c r="F15" s="490"/>
      <c r="G15" s="490"/>
      <c r="H15" s="490"/>
      <c r="I15" s="490"/>
      <c r="J15" s="490"/>
      <c r="K15" s="23"/>
      <c r="L15" s="23"/>
    </row>
    <row r="16" spans="3:12" ht="26.25" x14ac:dyDescent="0.4">
      <c r="C16" s="491" t="s">
        <v>567</v>
      </c>
      <c r="D16" s="491"/>
      <c r="E16" s="491"/>
      <c r="F16" s="491"/>
      <c r="G16" s="491"/>
      <c r="H16" s="491"/>
      <c r="I16" s="491"/>
      <c r="J16" s="491"/>
      <c r="K16" s="23"/>
      <c r="L16" s="23"/>
    </row>
    <row r="17" spans="2:63" ht="26.25" x14ac:dyDescent="0.4">
      <c r="C17" s="491" t="s">
        <v>568</v>
      </c>
      <c r="D17" s="491"/>
      <c r="E17" s="491"/>
      <c r="F17" s="491"/>
      <c r="G17" s="491"/>
      <c r="H17" s="491"/>
      <c r="I17" s="491"/>
      <c r="J17" s="491"/>
      <c r="K17" s="23"/>
      <c r="L17" s="23"/>
    </row>
    <row r="18" spans="2:63" ht="52.5" customHeight="1" x14ac:dyDescent="0.4">
      <c r="C18" s="490" t="s">
        <v>654</v>
      </c>
      <c r="D18" s="490"/>
      <c r="E18" s="490"/>
      <c r="F18" s="490"/>
      <c r="G18" s="490"/>
      <c r="H18" s="490"/>
      <c r="I18" s="490"/>
      <c r="J18" s="490"/>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"L2-"&amp;C25</f>
        <v>L2-Número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L2-Porcentaje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L2-Porcentaje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L2-Porcentaje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L2-Porcentaje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L2-Proporción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L2-Carga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L2-Porcentaje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L2-Tiempo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L2-</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L2-</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L2-</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L2-</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L2-PRUEBAS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L2-Número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L2-Proporción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L2-Proporción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L2-Proporción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L2-Proporción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L2-Proporción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L2-Proporción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L2-Proporción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L2-Proporción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L2-Proporción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L2-Proporción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L2-Proporción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L2-Proporción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L2-Proporción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L2-Proporción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L2-Proporción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L2-Tiempo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L2-</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"L2-"&amp;C57</f>
        <v>L2-</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L2-</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L2-</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L2-</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L2-CULTIVO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L2-Porcentaje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L2-Porcentaje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L2-Aporte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L2-Aporte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L2-Tiempo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L2-Proporción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L2-Proporción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L2-</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L2-</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L2-</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L2-</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L2-</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L2-CALIDAD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L2-Proporción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L2-Proporción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L2-Proporción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L2-Tiempo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L2-</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L2-</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L2-</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L2-</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L2-Indicadores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L2-Porcentaje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L2-Porcentaje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L2-Porcentaje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L2-Porcentaje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L2-</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"L2-"&amp;C89</f>
        <v>L2-</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L2-</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L2-</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L2-</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L2-</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L2-</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L2-</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L2-</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L2-</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L2-</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L2-</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L2-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L2-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L2-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L2-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L2-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L2-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L2-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L2-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L2-</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L2-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L2-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L2-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L2-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NB/u93vgZVlHnZw9Tx3/8GQdEbw0nFolnOQLdOQlWGHoGxR0M1uwsNG+gYmPtyOUlY9qoHa0/lMCFgfQ6i5+cQ==" saltValue="c6ZQY0lPkDOZVfROtzTYvg=="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215" priority="40" operator="equal">
      <formula>""</formula>
    </cfRule>
    <cfRule type="cellIs" dxfId="214" priority="41" operator="notEqual">
      <formula>"El numerador revisado en los registros fisicos es igual a los registros de la base de datos"</formula>
    </cfRule>
    <cfRule type="cellIs" dxfId="213" priority="42" operator="equal">
      <formula>"El numerador revisado en los registros fisicos es igual a los registros de la base de datos"</formula>
    </cfRule>
  </conditionalFormatting>
  <conditionalFormatting sqref="U25:U91">
    <cfRule type="cellIs" dxfId="212" priority="37" operator="equal">
      <formula>""</formula>
    </cfRule>
    <cfRule type="cellIs" dxfId="211" priority="38" operator="notEqual">
      <formula>"El numerador revisado en los registros fisicos es igual al reporte consolidado "</formula>
    </cfRule>
    <cfRule type="cellIs" dxfId="210" priority="39" operator="equal">
      <formula>"El numerador revisado en los registros fisicos es igual al reporte consolidado "</formula>
    </cfRule>
  </conditionalFormatting>
  <conditionalFormatting sqref="V25:V91">
    <cfRule type="cellIs" dxfId="209" priority="34" operator="equal">
      <formula>""</formula>
    </cfRule>
    <cfRule type="cellIs" dxfId="208" priority="35" operator="notEqual">
      <formula>"El numerador revisado en la base de datos es igual al reporte consolidado"</formula>
    </cfRule>
    <cfRule type="cellIs" dxfId="207" priority="36" operator="equal">
      <formula>"El numerador revisado en la base de datos es igual al reporte consolidado"</formula>
    </cfRule>
  </conditionalFormatting>
  <conditionalFormatting sqref="W25:W91">
    <cfRule type="cellIs" dxfId="206" priority="31" operator="equal">
      <formula>""</formula>
    </cfRule>
    <cfRule type="cellIs" dxfId="205" priority="32" operator="notEqual">
      <formula>"El Denominador revisado en los registros fisicos es igual a los registros de la base de datos"</formula>
    </cfRule>
    <cfRule type="cellIs" dxfId="204" priority="33" operator="equal">
      <formula>"El Denominador revisado en los registros fisicos es igual a los registros de la base de datos"</formula>
    </cfRule>
  </conditionalFormatting>
  <conditionalFormatting sqref="X25:X91">
    <cfRule type="cellIs" dxfId="203" priority="28" operator="equal">
      <formula>""</formula>
    </cfRule>
    <cfRule type="cellIs" dxfId="202" priority="29" operator="notEqual">
      <formula>"El Denominador revisado en los registros fisicos es igual al reporte consolidado "</formula>
    </cfRule>
    <cfRule type="cellIs" dxfId="201" priority="30" operator="equal">
      <formula>"El Denominador revisado en los registros fisicos es igual al reporte consolidado "</formula>
    </cfRule>
  </conditionalFormatting>
  <conditionalFormatting sqref="Y25:Y91">
    <cfRule type="cellIs" dxfId="200" priority="25" operator="equal">
      <formula>""</formula>
    </cfRule>
    <cfRule type="cellIs" dxfId="199" priority="26" operator="notEqual">
      <formula>"El Denominador revisado en la base de datos es igual al reporte consolidado "</formula>
    </cfRule>
    <cfRule type="cellIs" dxfId="198" priority="27" operator="equal">
      <formula>"El Denominador revisado en la base de datos es igual al reporte consolidado "</formula>
    </cfRule>
  </conditionalFormatting>
  <conditionalFormatting sqref="Z25">
    <cfRule type="cellIs" dxfId="197" priority="22" operator="equal">
      <formula>""</formula>
    </cfRule>
    <cfRule type="cellIs" dxfId="196" priority="23" operator="notEqual">
      <formula>"El Indicador recalculado es igual al reportado "</formula>
    </cfRule>
    <cfRule type="cellIs" dxfId="195" priority="24" operator="equal">
      <formula>"El Indicador recalculado es igual al reportado "</formula>
    </cfRule>
  </conditionalFormatting>
  <conditionalFormatting sqref="Z26:Z91">
    <cfRule type="cellIs" dxfId="194" priority="1" operator="equal">
      <formula>""</formula>
    </cfRule>
    <cfRule type="cellIs" dxfId="193" priority="2" operator="notEqual">
      <formula>"El Indicador recalculado es igual al reportado "</formula>
    </cfRule>
    <cfRule type="cellIs" dxfId="192"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100-000000000000}">
      <formula1>0</formula1>
    </dataValidation>
  </dataValidations>
  <hyperlinks>
    <hyperlink ref="C1" location="'Menu de Navegacion'!A1" display="Menu principal" xr:uid="{00000000-0004-0000-1100-000000000000}"/>
  </hyperlinks>
  <pageMargins left="0.7" right="0.7" top="0.75" bottom="0.75" header="0.3" footer="0.3"/>
  <pageSetup paperSize="9" orientation="portrait" r:id="rId1"/>
  <ignoredErrors>
    <ignoredError sqref="N25 Q25 N26:N91 Q26:Q9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"L3-"&amp;C25</f>
        <v>L3-Número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L3-Porcentaje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L3-Porcentaje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L3-Porcentaje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L3-Porcentaje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L3-Proporción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L3-Carga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L3-Porcentaje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L3-Tiempo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L3-</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L3-</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L3-</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L3-</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L3-PRUEBAS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L3-Número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L3-Proporción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L3-Proporción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L3-Proporción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L3-Proporción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L3-Proporción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L3-Proporción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L3-Proporción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L3-Proporción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L3-Proporción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L3-Proporción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L3-Proporción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L3-Proporción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L3-Proporción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L3-Proporción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L3-Proporción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L3-Tiempo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L3-</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"L3-"&amp;C57</f>
        <v>L3-</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L3-</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L3-</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L3-</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L3-CULTIVO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L3-Porcentaje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L3-Porcentaje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L3-Aporte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L3-Aporte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L3-Tiempo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L3-Proporción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L3-Proporción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L3-</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L3-</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L3-</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L3-</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L3-</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L3-CALIDAD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L3-Proporción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L3-Proporción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L3-Proporción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L3-Tiempo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L3-</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L3-</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L3-</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L3-</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L3-Indicadores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L3-Porcentaje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L3-Porcentaje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L3-Porcentaje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L3-Porcentaje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L3-</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"L3-"&amp;C89</f>
        <v>L3-</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L3-</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L3-</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L3-</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L3-</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L3-</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L3-</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L3-</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L3-</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L3-</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L3-</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L3-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L3-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L3-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L3-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L3-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L3-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L3-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L3-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L3-</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L3-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L3-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L3-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L3-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JLpYet5smpryAv2JGJ0Y6DgTu/zqS/H3rYyjf5IxIftJcotQ4acHVm9UiDcY5Ed2jj41qg1zvkQ140OGVVHqow==" saltValue="HYXPT2l7dITjown/mzIrO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191" priority="40" operator="equal">
      <formula>""</formula>
    </cfRule>
    <cfRule type="cellIs" dxfId="190" priority="41" operator="notEqual">
      <formula>"El numerador revisado en los registros fisicos es igual a los registros de la base de datos"</formula>
    </cfRule>
    <cfRule type="cellIs" dxfId="189" priority="42" operator="equal">
      <formula>"El numerador revisado en los registros fisicos es igual a los registros de la base de datos"</formula>
    </cfRule>
  </conditionalFormatting>
  <conditionalFormatting sqref="U25:U91">
    <cfRule type="cellIs" dxfId="188" priority="37" operator="equal">
      <formula>""</formula>
    </cfRule>
    <cfRule type="cellIs" dxfId="187" priority="38" operator="notEqual">
      <formula>"El numerador revisado en los registros fisicos es igual al reporte consolidado "</formula>
    </cfRule>
    <cfRule type="cellIs" dxfId="186" priority="39" operator="equal">
      <formula>"El numerador revisado en los registros fisicos es igual al reporte consolidado "</formula>
    </cfRule>
  </conditionalFormatting>
  <conditionalFormatting sqref="V25:V91">
    <cfRule type="cellIs" dxfId="185" priority="34" operator="equal">
      <formula>""</formula>
    </cfRule>
    <cfRule type="cellIs" dxfId="184" priority="35" operator="notEqual">
      <formula>"El numerador revisado en la base de datos es igual al reporte consolidado"</formula>
    </cfRule>
    <cfRule type="cellIs" dxfId="183" priority="36" operator="equal">
      <formula>"El numerador revisado en la base de datos es igual al reporte consolidado"</formula>
    </cfRule>
  </conditionalFormatting>
  <conditionalFormatting sqref="W25:W91">
    <cfRule type="cellIs" dxfId="182" priority="31" operator="equal">
      <formula>""</formula>
    </cfRule>
    <cfRule type="cellIs" dxfId="181" priority="32" operator="notEqual">
      <formula>"El Denominador revisado en los registros fisicos es igual a los registros de la base de datos"</formula>
    </cfRule>
    <cfRule type="cellIs" dxfId="180" priority="33" operator="equal">
      <formula>"El Denominador revisado en los registros fisicos es igual a los registros de la base de datos"</formula>
    </cfRule>
  </conditionalFormatting>
  <conditionalFormatting sqref="X25:X91">
    <cfRule type="cellIs" dxfId="179" priority="28" operator="equal">
      <formula>""</formula>
    </cfRule>
    <cfRule type="cellIs" dxfId="178" priority="29" operator="notEqual">
      <formula>"El Denominador revisado en los registros fisicos es igual al reporte consolidado "</formula>
    </cfRule>
    <cfRule type="cellIs" dxfId="177" priority="30" operator="equal">
      <formula>"El Denominador revisado en los registros fisicos es igual al reporte consolidado "</formula>
    </cfRule>
  </conditionalFormatting>
  <conditionalFormatting sqref="Y25:Y91">
    <cfRule type="cellIs" dxfId="176" priority="25" operator="equal">
      <formula>""</formula>
    </cfRule>
    <cfRule type="cellIs" dxfId="175" priority="26" operator="notEqual">
      <formula>"El Denominador revisado en la base de datos es igual al reporte consolidado "</formula>
    </cfRule>
    <cfRule type="cellIs" dxfId="174" priority="27" operator="equal">
      <formula>"El Denominador revisado en la base de datos es igual al reporte consolidado "</formula>
    </cfRule>
  </conditionalFormatting>
  <conditionalFormatting sqref="Z25">
    <cfRule type="cellIs" dxfId="173" priority="22" operator="equal">
      <formula>""</formula>
    </cfRule>
    <cfRule type="cellIs" dxfId="172" priority="23" operator="notEqual">
      <formula>"El Indicador recalculado es igual al reportado "</formula>
    </cfRule>
    <cfRule type="cellIs" dxfId="171" priority="24" operator="equal">
      <formula>"El Indicador recalculado es igual al reportado "</formula>
    </cfRule>
  </conditionalFormatting>
  <conditionalFormatting sqref="Z26:Z91">
    <cfRule type="cellIs" dxfId="170" priority="1" operator="equal">
      <formula>""</formula>
    </cfRule>
    <cfRule type="cellIs" dxfId="169" priority="2" operator="notEqual">
      <formula>"El Indicador recalculado es igual al reportado "</formula>
    </cfRule>
    <cfRule type="cellIs" dxfId="168"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F26:L37 K25:L25 I25 G25 E39:L60 E62:L73 E75:L82 E84:L91" xr:uid="{00000000-0002-0000-1200-000000000000}">
      <formula1>0</formula1>
    </dataValidation>
  </dataValidations>
  <hyperlinks>
    <hyperlink ref="C1" location="'Menu de Navegacion'!A1" display="Menu principal" xr:uid="{00000000-0004-0000-1200-000000000000}"/>
  </hyperlinks>
  <pageMargins left="0.7" right="0.7" top="0.75" bottom="0.75" header="0.3" footer="0.3"/>
  <pageSetup paperSize="9" orientation="portrait" r:id="rId1"/>
  <ignoredErrors>
    <ignoredError sqref="N25 Q25 N26:N91 Q26:Q9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218"/>
  <sheetViews>
    <sheetView zoomScale="70" zoomScaleNormal="70" workbookViewId="0">
      <selection activeCell="B166" sqref="B166:C168"/>
    </sheetView>
  </sheetViews>
  <sheetFormatPr baseColWidth="10" defaultRowHeight="15" x14ac:dyDescent="0.25"/>
  <cols>
    <col min="1" max="1" width="8.28515625" customWidth="1"/>
    <col min="2" max="2" width="59.85546875" customWidth="1"/>
    <col min="3" max="3" width="39" customWidth="1"/>
    <col min="4" max="4" width="111.85546875" customWidth="1"/>
    <col min="5" max="5" width="55.140625" customWidth="1"/>
    <col min="6" max="6" width="23" customWidth="1"/>
  </cols>
  <sheetData>
    <row r="3" spans="2:6" x14ac:dyDescent="0.25">
      <c r="B3" s="110" t="s">
        <v>353</v>
      </c>
    </row>
    <row r="4" spans="2:6" x14ac:dyDescent="0.25">
      <c r="B4" s="140" t="s">
        <v>367</v>
      </c>
      <c r="C4" s="102" t="s">
        <v>348</v>
      </c>
      <c r="D4" s="140" t="s">
        <v>423</v>
      </c>
      <c r="E4" s="140" t="s">
        <v>431</v>
      </c>
    </row>
    <row r="5" spans="2:6" ht="31.5" x14ac:dyDescent="0.25">
      <c r="B5" s="132" t="s">
        <v>321</v>
      </c>
      <c r="C5" s="86" t="s">
        <v>322</v>
      </c>
      <c r="D5" s="133" t="s">
        <v>355</v>
      </c>
      <c r="E5" s="132" t="s">
        <v>321</v>
      </c>
    </row>
    <row r="6" spans="2:6" ht="51" x14ac:dyDescent="0.25">
      <c r="B6" s="132" t="s">
        <v>323</v>
      </c>
      <c r="C6" s="86" t="s">
        <v>324</v>
      </c>
      <c r="D6" s="134" t="s">
        <v>356</v>
      </c>
      <c r="E6" s="132" t="s">
        <v>323</v>
      </c>
    </row>
    <row r="7" spans="2:6" ht="51" x14ac:dyDescent="0.25">
      <c r="B7" s="132" t="s">
        <v>325</v>
      </c>
      <c r="C7" s="86" t="s">
        <v>326</v>
      </c>
      <c r="D7" s="134" t="s">
        <v>359</v>
      </c>
      <c r="E7" s="132" t="s">
        <v>325</v>
      </c>
    </row>
    <row r="8" spans="2:6" ht="63.75" x14ac:dyDescent="0.25">
      <c r="B8" s="132" t="s">
        <v>327</v>
      </c>
      <c r="C8" s="86" t="s">
        <v>328</v>
      </c>
      <c r="D8" s="134" t="s">
        <v>358</v>
      </c>
      <c r="E8" s="132" t="s">
        <v>327</v>
      </c>
    </row>
    <row r="9" spans="2:6" ht="47.25" x14ac:dyDescent="0.25">
      <c r="B9" s="132" t="s">
        <v>329</v>
      </c>
      <c r="C9" s="86" t="s">
        <v>330</v>
      </c>
      <c r="D9" s="134" t="s">
        <v>357</v>
      </c>
      <c r="E9" s="132" t="s">
        <v>329</v>
      </c>
    </row>
    <row r="10" spans="2:6" ht="47.25" x14ac:dyDescent="0.25">
      <c r="B10" s="132" t="s">
        <v>331</v>
      </c>
      <c r="C10" s="86" t="s">
        <v>278</v>
      </c>
      <c r="D10" s="134" t="s">
        <v>360</v>
      </c>
      <c r="E10" s="132" t="s">
        <v>331</v>
      </c>
    </row>
    <row r="11" spans="2:6" ht="47.25" x14ac:dyDescent="0.25">
      <c r="B11" s="132" t="s">
        <v>332</v>
      </c>
      <c r="C11" s="86" t="s">
        <v>284</v>
      </c>
      <c r="D11" s="134" t="s">
        <v>361</v>
      </c>
      <c r="E11" s="132" t="s">
        <v>332</v>
      </c>
    </row>
    <row r="12" spans="2:6" ht="31.5" x14ac:dyDescent="0.25">
      <c r="B12" s="132" t="s">
        <v>178</v>
      </c>
      <c r="C12" s="88" t="s">
        <v>285</v>
      </c>
      <c r="D12" s="134" t="s">
        <v>362</v>
      </c>
      <c r="E12" s="132" t="s">
        <v>178</v>
      </c>
    </row>
    <row r="13" spans="2:6" ht="76.5" x14ac:dyDescent="0.25">
      <c r="B13" s="132" t="s">
        <v>333</v>
      </c>
      <c r="C13" s="86" t="s">
        <v>334</v>
      </c>
      <c r="D13" s="134" t="s">
        <v>363</v>
      </c>
      <c r="E13" s="132" t="s">
        <v>333</v>
      </c>
    </row>
    <row r="14" spans="2:6" ht="15.75" x14ac:dyDescent="0.25">
      <c r="B14" s="132"/>
      <c r="C14" s="86"/>
      <c r="D14" s="134"/>
      <c r="E14" s="132"/>
      <c r="F14" s="57"/>
    </row>
    <row r="15" spans="2:6" ht="15.75" x14ac:dyDescent="0.25">
      <c r="B15" s="132"/>
      <c r="C15" s="86"/>
      <c r="D15" s="134"/>
      <c r="E15" s="132"/>
      <c r="F15" s="57"/>
    </row>
    <row r="16" spans="2:6" ht="15.75" x14ac:dyDescent="0.25">
      <c r="B16" s="132"/>
      <c r="C16" s="86"/>
      <c r="D16" s="134"/>
      <c r="E16" s="132"/>
      <c r="F16" s="57"/>
    </row>
    <row r="17" spans="2:6" ht="15.75" x14ac:dyDescent="0.25">
      <c r="B17" s="132"/>
      <c r="C17" s="86"/>
      <c r="D17" s="134"/>
      <c r="E17" s="132"/>
      <c r="F17" s="57"/>
    </row>
    <row r="18" spans="2:6" x14ac:dyDescent="0.25">
      <c r="B18" s="140" t="s">
        <v>366</v>
      </c>
      <c r="C18" s="101" t="s">
        <v>348</v>
      </c>
      <c r="D18" s="140" t="s">
        <v>424</v>
      </c>
      <c r="E18" s="140" t="s">
        <v>366</v>
      </c>
      <c r="F18" s="57"/>
    </row>
    <row r="19" spans="2:6" ht="46.5" x14ac:dyDescent="0.25">
      <c r="B19" s="132" t="s">
        <v>364</v>
      </c>
      <c r="C19" s="138" t="s">
        <v>234</v>
      </c>
      <c r="D19" s="134" t="s">
        <v>368</v>
      </c>
      <c r="E19" s="132" t="s">
        <v>432</v>
      </c>
      <c r="F19" s="57"/>
    </row>
    <row r="20" spans="2:6" ht="46.5" x14ac:dyDescent="0.25">
      <c r="B20" s="132" t="s">
        <v>228</v>
      </c>
      <c r="C20" s="39" t="s">
        <v>235</v>
      </c>
      <c r="D20" s="134" t="s">
        <v>369</v>
      </c>
      <c r="E20" s="132" t="s">
        <v>433</v>
      </c>
      <c r="F20" s="57"/>
    </row>
    <row r="21" spans="2:6" ht="46.5" x14ac:dyDescent="0.25">
      <c r="B21" s="132" t="s">
        <v>229</v>
      </c>
      <c r="C21" s="39" t="s">
        <v>236</v>
      </c>
      <c r="D21" s="134" t="s">
        <v>370</v>
      </c>
      <c r="E21" s="132" t="s">
        <v>434</v>
      </c>
      <c r="F21" s="57"/>
    </row>
    <row r="22" spans="2:6" ht="46.5" x14ac:dyDescent="0.25">
      <c r="B22" s="132" t="s">
        <v>230</v>
      </c>
      <c r="C22" s="39" t="s">
        <v>237</v>
      </c>
      <c r="D22" s="134" t="s">
        <v>371</v>
      </c>
      <c r="E22" s="132" t="s">
        <v>435</v>
      </c>
      <c r="F22" s="57"/>
    </row>
    <row r="23" spans="2:6" ht="46.5" x14ac:dyDescent="0.25">
      <c r="B23" s="132" t="s">
        <v>231</v>
      </c>
      <c r="C23" s="39" t="s">
        <v>238</v>
      </c>
      <c r="D23" s="134" t="s">
        <v>374</v>
      </c>
      <c r="E23" s="132" t="s">
        <v>436</v>
      </c>
      <c r="F23" s="57"/>
    </row>
    <row r="24" spans="2:6" ht="46.5" x14ac:dyDescent="0.25">
      <c r="B24" s="132" t="s">
        <v>232</v>
      </c>
      <c r="C24" s="39" t="s">
        <v>240</v>
      </c>
      <c r="D24" s="134" t="s">
        <v>373</v>
      </c>
      <c r="E24" s="132" t="s">
        <v>437</v>
      </c>
      <c r="F24" s="57"/>
    </row>
    <row r="25" spans="2:6" ht="46.5" x14ac:dyDescent="0.25">
      <c r="B25" s="132" t="s">
        <v>233</v>
      </c>
      <c r="C25" s="39" t="s">
        <v>239</v>
      </c>
      <c r="D25" s="134" t="s">
        <v>372</v>
      </c>
      <c r="E25" s="132" t="s">
        <v>438</v>
      </c>
      <c r="F25" s="57"/>
    </row>
    <row r="26" spans="2:6" ht="46.5" x14ac:dyDescent="0.25">
      <c r="B26" s="132" t="s">
        <v>198</v>
      </c>
      <c r="C26" s="39" t="s">
        <v>241</v>
      </c>
      <c r="D26" s="134" t="s">
        <v>375</v>
      </c>
      <c r="E26" s="132" t="s">
        <v>198</v>
      </c>
      <c r="F26" s="57"/>
    </row>
    <row r="27" spans="2:6" ht="15.75" x14ac:dyDescent="0.25">
      <c r="B27" s="132"/>
      <c r="C27" s="86"/>
      <c r="D27" s="134"/>
      <c r="E27" s="132"/>
      <c r="F27" s="57"/>
    </row>
    <row r="28" spans="2:6" ht="15.75" x14ac:dyDescent="0.25">
      <c r="B28" s="132"/>
      <c r="C28" s="86"/>
      <c r="D28" s="134"/>
      <c r="E28" s="132"/>
    </row>
    <row r="29" spans="2:6" ht="15.75" x14ac:dyDescent="0.25">
      <c r="B29" s="132"/>
      <c r="C29" s="86"/>
      <c r="D29" s="134"/>
      <c r="E29" s="132"/>
    </row>
    <row r="30" spans="2:6" ht="15.75" x14ac:dyDescent="0.25">
      <c r="B30" s="132"/>
      <c r="C30" s="86"/>
      <c r="D30" s="134"/>
      <c r="E30" s="132"/>
    </row>
    <row r="31" spans="2:6" x14ac:dyDescent="0.25">
      <c r="B31" s="140" t="s">
        <v>376</v>
      </c>
      <c r="C31" s="101" t="s">
        <v>348</v>
      </c>
      <c r="D31" s="140" t="s">
        <v>425</v>
      </c>
      <c r="E31" s="140" t="s">
        <v>376</v>
      </c>
    </row>
    <row r="32" spans="2:6" ht="63" x14ac:dyDescent="0.25">
      <c r="B32" s="132" t="s">
        <v>377</v>
      </c>
      <c r="C32" s="42" t="s">
        <v>202</v>
      </c>
      <c r="D32" s="134" t="s">
        <v>384</v>
      </c>
      <c r="E32" s="132" t="s">
        <v>380</v>
      </c>
    </row>
    <row r="33" spans="2:5" ht="46.5" x14ac:dyDescent="0.25">
      <c r="B33" s="132" t="s">
        <v>204</v>
      </c>
      <c r="C33" s="42" t="s">
        <v>205</v>
      </c>
      <c r="D33" s="134" t="s">
        <v>383</v>
      </c>
      <c r="E33" s="132" t="s">
        <v>381</v>
      </c>
    </row>
    <row r="34" spans="2:5" ht="62.25" x14ac:dyDescent="0.25">
      <c r="B34" s="132" t="s">
        <v>207</v>
      </c>
      <c r="C34" s="42" t="s">
        <v>208</v>
      </c>
      <c r="D34" s="134" t="s">
        <v>385</v>
      </c>
      <c r="E34" s="132" t="s">
        <v>382</v>
      </c>
    </row>
    <row r="35" spans="2:5" ht="45" x14ac:dyDescent="0.25">
      <c r="B35" s="132" t="s">
        <v>378</v>
      </c>
      <c r="C35" s="42" t="s">
        <v>209</v>
      </c>
      <c r="D35" s="134" t="s">
        <v>387</v>
      </c>
      <c r="E35" s="132" t="s">
        <v>378</v>
      </c>
    </row>
    <row r="36" spans="2:5" ht="47.25" x14ac:dyDescent="0.25">
      <c r="B36" s="132" t="s">
        <v>379</v>
      </c>
      <c r="C36" s="42" t="s">
        <v>212</v>
      </c>
      <c r="D36" s="134" t="s">
        <v>386</v>
      </c>
      <c r="E36" s="132" t="s">
        <v>379</v>
      </c>
    </row>
    <row r="37" spans="2:5" ht="15.75" x14ac:dyDescent="0.25">
      <c r="B37" s="132"/>
      <c r="C37" s="86"/>
      <c r="D37" s="134"/>
      <c r="E37" s="132"/>
    </row>
    <row r="38" spans="2:5" ht="15.75" x14ac:dyDescent="0.25">
      <c r="B38" s="132"/>
      <c r="C38" s="86"/>
      <c r="D38" s="134"/>
      <c r="E38" s="132"/>
    </row>
    <row r="39" spans="2:5" ht="15.75" x14ac:dyDescent="0.25">
      <c r="B39" s="132"/>
      <c r="C39" s="86"/>
      <c r="D39" s="134"/>
      <c r="E39" s="132"/>
    </row>
    <row r="40" spans="2:5" ht="15.75" x14ac:dyDescent="0.25">
      <c r="B40" s="132"/>
      <c r="C40" s="86"/>
      <c r="D40" s="134"/>
      <c r="E40" s="132"/>
    </row>
    <row r="41" spans="2:5" ht="30" x14ac:dyDescent="0.25">
      <c r="B41" s="141" t="s">
        <v>388</v>
      </c>
      <c r="C41" s="140" t="s">
        <v>348</v>
      </c>
      <c r="D41" s="141" t="s">
        <v>426</v>
      </c>
      <c r="E41" s="141" t="s">
        <v>388</v>
      </c>
    </row>
    <row r="42" spans="2:5" ht="47.25" x14ac:dyDescent="0.25">
      <c r="B42" s="132" t="s">
        <v>215</v>
      </c>
      <c r="C42" s="55" t="s">
        <v>218</v>
      </c>
      <c r="D42" s="142" t="s">
        <v>391</v>
      </c>
      <c r="E42" s="132" t="s">
        <v>439</v>
      </c>
    </row>
    <row r="43" spans="2:5" ht="78.75" x14ac:dyDescent="0.25">
      <c r="B43" s="132" t="s">
        <v>216</v>
      </c>
      <c r="C43" s="55" t="s">
        <v>220</v>
      </c>
      <c r="D43" s="142" t="s">
        <v>392</v>
      </c>
      <c r="E43" s="132" t="s">
        <v>440</v>
      </c>
    </row>
    <row r="44" spans="2:5" ht="45" x14ac:dyDescent="0.25">
      <c r="B44" s="132" t="s">
        <v>217</v>
      </c>
      <c r="C44" s="55" t="s">
        <v>222</v>
      </c>
      <c r="D44" s="142" t="s">
        <v>389</v>
      </c>
      <c r="E44" s="132" t="s">
        <v>441</v>
      </c>
    </row>
    <row r="45" spans="2:5" ht="105" x14ac:dyDescent="0.25">
      <c r="B45" s="132" t="s">
        <v>198</v>
      </c>
      <c r="C45" s="39" t="s">
        <v>224</v>
      </c>
      <c r="D45" s="142" t="s">
        <v>390</v>
      </c>
      <c r="E45" s="132" t="s">
        <v>198</v>
      </c>
    </row>
    <row r="46" spans="2:5" ht="15.75" x14ac:dyDescent="0.25">
      <c r="B46" s="132"/>
      <c r="C46" s="86"/>
      <c r="D46" s="134"/>
      <c r="E46" s="132"/>
    </row>
    <row r="47" spans="2:5" ht="15.75" x14ac:dyDescent="0.25">
      <c r="B47" s="132"/>
      <c r="C47" s="86"/>
      <c r="D47" s="134"/>
      <c r="E47" s="132"/>
    </row>
    <row r="48" spans="2:5" ht="15.75" x14ac:dyDescent="0.25">
      <c r="B48" s="132"/>
      <c r="C48" s="86"/>
      <c r="D48" s="134"/>
      <c r="E48" s="132"/>
    </row>
    <row r="49" spans="2:5" ht="15.75" x14ac:dyDescent="0.25">
      <c r="B49" s="132"/>
      <c r="C49" s="86"/>
      <c r="D49" s="134"/>
      <c r="E49" s="132"/>
    </row>
    <row r="50" spans="2:5" x14ac:dyDescent="0.25">
      <c r="B50" s="141" t="s">
        <v>393</v>
      </c>
      <c r="C50" s="140" t="s">
        <v>169</v>
      </c>
      <c r="D50" s="141" t="s">
        <v>427</v>
      </c>
      <c r="E50" s="141" t="s">
        <v>393</v>
      </c>
    </row>
    <row r="51" spans="2:5" ht="47.25" x14ac:dyDescent="0.25">
      <c r="B51" s="132" t="s">
        <v>246</v>
      </c>
      <c r="C51" s="42" t="s">
        <v>248</v>
      </c>
      <c r="D51" s="133" t="s">
        <v>401</v>
      </c>
      <c r="E51" s="132" t="s">
        <v>442</v>
      </c>
    </row>
    <row r="52" spans="2:5" ht="47.25" x14ac:dyDescent="0.25">
      <c r="B52" s="132" t="s">
        <v>247</v>
      </c>
      <c r="C52" s="39" t="s">
        <v>249</v>
      </c>
      <c r="D52" s="133" t="s">
        <v>394</v>
      </c>
      <c r="E52" s="132" t="s">
        <v>443</v>
      </c>
    </row>
    <row r="53" spans="2:5" ht="45" x14ac:dyDescent="0.25">
      <c r="B53" s="132" t="s">
        <v>198</v>
      </c>
      <c r="C53" s="39" t="s">
        <v>250</v>
      </c>
      <c r="D53" s="133" t="s">
        <v>402</v>
      </c>
      <c r="E53" s="132" t="s">
        <v>198</v>
      </c>
    </row>
    <row r="54" spans="2:5" ht="15.75" x14ac:dyDescent="0.25">
      <c r="B54" s="132"/>
      <c r="C54" s="39"/>
      <c r="D54" s="134"/>
      <c r="E54" s="132"/>
    </row>
    <row r="55" spans="2:5" ht="15.75" x14ac:dyDescent="0.25">
      <c r="B55" s="132"/>
      <c r="C55" s="39"/>
      <c r="D55" s="134"/>
      <c r="E55" s="132"/>
    </row>
    <row r="56" spans="2:5" ht="15.75" x14ac:dyDescent="0.25">
      <c r="B56" s="132"/>
      <c r="C56" s="39"/>
      <c r="D56" s="134"/>
      <c r="E56" s="132"/>
    </row>
    <row r="57" spans="2:5" ht="15.75" x14ac:dyDescent="0.25">
      <c r="B57" s="132"/>
      <c r="C57" s="39"/>
      <c r="D57" s="134"/>
      <c r="E57" s="132"/>
    </row>
    <row r="58" spans="2:5" ht="15.75" x14ac:dyDescent="0.25">
      <c r="B58" s="155" t="s">
        <v>335</v>
      </c>
      <c r="C58" s="139" t="s">
        <v>348</v>
      </c>
      <c r="D58" s="141" t="s">
        <v>428</v>
      </c>
      <c r="E58" s="155" t="s">
        <v>335</v>
      </c>
    </row>
    <row r="59" spans="2:5" ht="76.5" x14ac:dyDescent="0.25">
      <c r="B59" s="132" t="s">
        <v>336</v>
      </c>
      <c r="C59" s="89" t="s">
        <v>337</v>
      </c>
      <c r="D59" s="144" t="s">
        <v>400</v>
      </c>
      <c r="E59" s="132" t="s">
        <v>336</v>
      </c>
    </row>
    <row r="60" spans="2:5" ht="63" x14ac:dyDescent="0.25">
      <c r="B60" s="132" t="s">
        <v>338</v>
      </c>
      <c r="C60" s="90" t="s">
        <v>339</v>
      </c>
      <c r="D60" s="144" t="s">
        <v>395</v>
      </c>
      <c r="E60" s="132" t="s">
        <v>338</v>
      </c>
    </row>
    <row r="61" spans="2:5" ht="110.25" x14ac:dyDescent="0.25">
      <c r="B61" s="132" t="s">
        <v>340</v>
      </c>
      <c r="C61" s="89" t="s">
        <v>341</v>
      </c>
      <c r="D61" s="144" t="s">
        <v>399</v>
      </c>
      <c r="E61" s="132" t="s">
        <v>340</v>
      </c>
    </row>
    <row r="62" spans="2:5" ht="110.25" x14ac:dyDescent="0.25">
      <c r="B62" s="132" t="s">
        <v>404</v>
      </c>
      <c r="C62" s="99" t="s">
        <v>343</v>
      </c>
      <c r="D62" s="144" t="s">
        <v>398</v>
      </c>
      <c r="E62" s="132" t="s">
        <v>444</v>
      </c>
    </row>
    <row r="63" spans="2:5" ht="31.5" x14ac:dyDescent="0.25">
      <c r="B63" s="132" t="s">
        <v>178</v>
      </c>
      <c r="C63" s="88" t="s">
        <v>285</v>
      </c>
      <c r="D63" s="144" t="s">
        <v>362</v>
      </c>
      <c r="E63" s="132" t="s">
        <v>178</v>
      </c>
    </row>
    <row r="64" spans="2:5" ht="63" x14ac:dyDescent="0.25">
      <c r="B64" s="132" t="s">
        <v>403</v>
      </c>
      <c r="C64" s="53" t="s">
        <v>183</v>
      </c>
      <c r="D64" s="144" t="s">
        <v>397</v>
      </c>
      <c r="E64" s="132" t="s">
        <v>403</v>
      </c>
    </row>
    <row r="65" spans="2:5" ht="60" x14ac:dyDescent="0.25">
      <c r="B65" s="132" t="s">
        <v>185</v>
      </c>
      <c r="C65" s="125" t="s">
        <v>186</v>
      </c>
      <c r="D65" s="144" t="s">
        <v>396</v>
      </c>
      <c r="E65" s="132" t="s">
        <v>445</v>
      </c>
    </row>
    <row r="66" spans="2:5" ht="15.75" x14ac:dyDescent="0.25">
      <c r="B66" s="134"/>
      <c r="C66" s="134"/>
      <c r="D66" s="134"/>
      <c r="E66" s="134"/>
    </row>
    <row r="67" spans="2:5" ht="15.75" x14ac:dyDescent="0.25">
      <c r="B67" s="134"/>
      <c r="C67" s="134"/>
      <c r="D67" s="134"/>
      <c r="E67" s="134"/>
    </row>
    <row r="68" spans="2:5" ht="15.75" x14ac:dyDescent="0.25">
      <c r="B68" s="134"/>
      <c r="C68" s="134"/>
      <c r="D68" s="134"/>
      <c r="E68" s="134"/>
    </row>
    <row r="69" spans="2:5" ht="15.75" x14ac:dyDescent="0.25">
      <c r="B69" s="134"/>
      <c r="C69" s="134"/>
      <c r="D69" s="134"/>
      <c r="E69" s="134"/>
    </row>
    <row r="70" spans="2:5" ht="15.75" x14ac:dyDescent="0.25">
      <c r="B70" s="155" t="s">
        <v>344</v>
      </c>
      <c r="C70" s="102" t="s">
        <v>348</v>
      </c>
      <c r="D70" s="141" t="s">
        <v>429</v>
      </c>
      <c r="E70" s="155" t="s">
        <v>344</v>
      </c>
    </row>
    <row r="71" spans="2:5" ht="25.5" x14ac:dyDescent="0.25">
      <c r="B71" s="133" t="s">
        <v>345</v>
      </c>
      <c r="C71" s="92" t="s">
        <v>346</v>
      </c>
      <c r="D71" s="134" t="s">
        <v>345</v>
      </c>
      <c r="E71" s="133" t="s">
        <v>345</v>
      </c>
    </row>
    <row r="72" spans="2:5" ht="47.25" x14ac:dyDescent="0.25">
      <c r="B72" s="133" t="s">
        <v>301</v>
      </c>
      <c r="C72" s="90" t="s">
        <v>302</v>
      </c>
      <c r="D72" s="134" t="s">
        <v>406</v>
      </c>
      <c r="E72" s="133" t="s">
        <v>301</v>
      </c>
    </row>
    <row r="73" spans="2:5" ht="47.25" x14ac:dyDescent="0.25">
      <c r="B73" s="133" t="s">
        <v>305</v>
      </c>
      <c r="C73" s="90" t="s">
        <v>306</v>
      </c>
      <c r="D73" s="134" t="s">
        <v>405</v>
      </c>
      <c r="E73" s="133" t="s">
        <v>305</v>
      </c>
    </row>
    <row r="74" spans="2:5" ht="47.25" x14ac:dyDescent="0.25">
      <c r="B74" s="133" t="s">
        <v>311</v>
      </c>
      <c r="C74" s="90" t="s">
        <v>312</v>
      </c>
      <c r="D74" s="134" t="s">
        <v>407</v>
      </c>
      <c r="E74" s="133" t="s">
        <v>311</v>
      </c>
    </row>
    <row r="75" spans="2:5" ht="47.25" x14ac:dyDescent="0.25">
      <c r="B75" s="133" t="s">
        <v>314</v>
      </c>
      <c r="C75" s="94" t="s">
        <v>315</v>
      </c>
      <c r="D75" s="134" t="s">
        <v>408</v>
      </c>
      <c r="E75" s="133" t="s">
        <v>314</v>
      </c>
    </row>
    <row r="76" spans="2:5" ht="47.25" x14ac:dyDescent="0.25">
      <c r="B76" s="133" t="s">
        <v>317</v>
      </c>
      <c r="C76" s="95" t="s">
        <v>347</v>
      </c>
      <c r="D76" s="134" t="s">
        <v>409</v>
      </c>
      <c r="E76" s="133" t="s">
        <v>317</v>
      </c>
    </row>
    <row r="77" spans="2:5" ht="45" x14ac:dyDescent="0.25">
      <c r="B77" s="133" t="s">
        <v>297</v>
      </c>
      <c r="C77" s="39" t="s">
        <v>352</v>
      </c>
      <c r="D77" s="134" t="s">
        <v>410</v>
      </c>
      <c r="E77" s="133" t="s">
        <v>297</v>
      </c>
    </row>
    <row r="78" spans="2:5" ht="47.25" x14ac:dyDescent="0.25">
      <c r="B78" s="133" t="s">
        <v>308</v>
      </c>
      <c r="C78" s="37" t="s">
        <v>309</v>
      </c>
      <c r="D78" s="134" t="s">
        <v>411</v>
      </c>
      <c r="E78" s="133" t="s">
        <v>308</v>
      </c>
    </row>
    <row r="79" spans="2:5" ht="31.5" x14ac:dyDescent="0.25">
      <c r="B79" s="133" t="s">
        <v>178</v>
      </c>
      <c r="C79" s="88" t="s">
        <v>285</v>
      </c>
      <c r="D79" s="134" t="s">
        <v>362</v>
      </c>
      <c r="E79" s="133" t="s">
        <v>178</v>
      </c>
    </row>
    <row r="80" spans="2:5" ht="15.75" x14ac:dyDescent="0.25">
      <c r="B80" s="134"/>
      <c r="C80" s="134"/>
      <c r="D80" s="134"/>
      <c r="E80" s="134"/>
    </row>
    <row r="81" spans="2:5" ht="15.75" x14ac:dyDescent="0.25">
      <c r="B81" s="134"/>
      <c r="C81" s="134"/>
      <c r="D81" s="134"/>
      <c r="E81" s="134"/>
    </row>
    <row r="82" spans="2:5" ht="15.75" x14ac:dyDescent="0.25">
      <c r="B82" s="134"/>
      <c r="C82" s="134"/>
      <c r="D82" s="134"/>
      <c r="E82" s="134"/>
    </row>
    <row r="83" spans="2:5" ht="15.75" x14ac:dyDescent="0.25">
      <c r="B83" s="134"/>
      <c r="C83" s="134"/>
      <c r="D83" s="134"/>
      <c r="E83" s="134"/>
    </row>
    <row r="84" spans="2:5" ht="15.75" x14ac:dyDescent="0.25">
      <c r="B84" s="155" t="s">
        <v>413</v>
      </c>
      <c r="C84" s="102" t="s">
        <v>348</v>
      </c>
      <c r="D84" s="141" t="s">
        <v>430</v>
      </c>
      <c r="E84" s="155" t="s">
        <v>413</v>
      </c>
    </row>
    <row r="85" spans="2:5" ht="89.25" x14ac:dyDescent="0.25">
      <c r="B85" s="134" t="s">
        <v>123</v>
      </c>
      <c r="C85" s="88" t="s">
        <v>416</v>
      </c>
      <c r="D85" s="134" t="s">
        <v>415</v>
      </c>
      <c r="E85" s="134" t="s">
        <v>123</v>
      </c>
    </row>
    <row r="86" spans="2:5" ht="108.75" customHeight="1" x14ac:dyDescent="0.25">
      <c r="B86" s="134" t="s">
        <v>117</v>
      </c>
      <c r="C86" s="88" t="s">
        <v>417</v>
      </c>
      <c r="D86" s="134" t="s">
        <v>422</v>
      </c>
      <c r="E86" s="134" t="s">
        <v>117</v>
      </c>
    </row>
    <row r="87" spans="2:5" ht="102" x14ac:dyDescent="0.25">
      <c r="B87" s="134" t="s">
        <v>414</v>
      </c>
      <c r="C87" s="88" t="s">
        <v>418</v>
      </c>
      <c r="D87" s="134" t="s">
        <v>420</v>
      </c>
      <c r="E87" s="134" t="s">
        <v>414</v>
      </c>
    </row>
    <row r="88" spans="2:5" ht="94.5" x14ac:dyDescent="0.25">
      <c r="B88" s="134" t="s">
        <v>65</v>
      </c>
      <c r="C88" s="88" t="s">
        <v>419</v>
      </c>
      <c r="D88" s="134" t="s">
        <v>421</v>
      </c>
      <c r="E88" s="134" t="s">
        <v>65</v>
      </c>
    </row>
    <row r="89" spans="2:5" ht="15.75" x14ac:dyDescent="0.25">
      <c r="B89" s="134"/>
      <c r="C89" s="38"/>
      <c r="D89" s="134"/>
      <c r="E89" s="134"/>
    </row>
    <row r="90" spans="2:5" ht="15.75" x14ac:dyDescent="0.25">
      <c r="B90" s="134"/>
      <c r="C90" s="38"/>
      <c r="D90" s="134"/>
      <c r="E90" s="134"/>
    </row>
    <row r="91" spans="2:5" ht="15.75" x14ac:dyDescent="0.25">
      <c r="B91" s="134"/>
      <c r="C91" s="38"/>
      <c r="D91" s="134"/>
      <c r="E91" s="134"/>
    </row>
    <row r="92" spans="2:5" ht="15.75" x14ac:dyDescent="0.25">
      <c r="B92" s="134"/>
      <c r="C92" s="38"/>
      <c r="D92" s="134"/>
      <c r="E92" s="134"/>
    </row>
    <row r="96" spans="2:5" x14ac:dyDescent="0.25">
      <c r="B96" s="110" t="s">
        <v>100</v>
      </c>
    </row>
    <row r="97" spans="1:3" x14ac:dyDescent="0.25">
      <c r="B97" s="45" t="s">
        <v>166</v>
      </c>
      <c r="C97" s="42" t="s">
        <v>113</v>
      </c>
    </row>
    <row r="98" spans="1:3" ht="45" x14ac:dyDescent="0.25">
      <c r="B98" s="46" t="s">
        <v>108</v>
      </c>
      <c r="C98" s="42" t="s">
        <v>114</v>
      </c>
    </row>
    <row r="99" spans="1:3" ht="45" x14ac:dyDescent="0.25">
      <c r="B99" s="46" t="s">
        <v>109</v>
      </c>
      <c r="C99" s="42" t="s">
        <v>115</v>
      </c>
    </row>
    <row r="100" spans="1:3" ht="45" x14ac:dyDescent="0.25">
      <c r="B100" s="46" t="s">
        <v>110</v>
      </c>
      <c r="C100" s="42" t="s">
        <v>116</v>
      </c>
    </row>
    <row r="101" spans="1:3" ht="45" x14ac:dyDescent="0.25">
      <c r="B101" s="46" t="s">
        <v>111</v>
      </c>
    </row>
    <row r="102" spans="1:3" ht="45" x14ac:dyDescent="0.25">
      <c r="B102" s="46" t="s">
        <v>112</v>
      </c>
    </row>
    <row r="105" spans="1:3" ht="45" x14ac:dyDescent="0.25">
      <c r="B105" s="43" t="s">
        <v>127</v>
      </c>
    </row>
    <row r="106" spans="1:3" ht="60" x14ac:dyDescent="0.25">
      <c r="A106" t="s">
        <v>119</v>
      </c>
      <c r="B106" s="39" t="s">
        <v>118</v>
      </c>
    </row>
    <row r="107" spans="1:3" ht="45" x14ac:dyDescent="0.25">
      <c r="A107" t="s">
        <v>120</v>
      </c>
      <c r="B107" s="39" t="s">
        <v>123</v>
      </c>
      <c r="C107" t="s">
        <v>412</v>
      </c>
    </row>
    <row r="108" spans="1:3" ht="30" x14ac:dyDescent="0.25">
      <c r="A108" t="s">
        <v>121</v>
      </c>
      <c r="B108" s="39" t="s">
        <v>117</v>
      </c>
      <c r="C108" t="s">
        <v>412</v>
      </c>
    </row>
    <row r="109" spans="1:3" ht="66.75" customHeight="1" x14ac:dyDescent="0.25">
      <c r="A109" t="s">
        <v>122</v>
      </c>
      <c r="B109" s="39" t="s">
        <v>124</v>
      </c>
    </row>
    <row r="110" spans="1:3" ht="42.75" customHeight="1" x14ac:dyDescent="0.25">
      <c r="A110" t="s">
        <v>126</v>
      </c>
      <c r="B110" s="39" t="s">
        <v>125</v>
      </c>
    </row>
    <row r="111" spans="1:3" x14ac:dyDescent="0.25">
      <c r="B111" s="39"/>
    </row>
    <row r="112" spans="1:3" x14ac:dyDescent="0.25">
      <c r="B112" s="39" t="s">
        <v>130</v>
      </c>
    </row>
    <row r="113" spans="1:4" ht="30" x14ac:dyDescent="0.25">
      <c r="A113" t="s">
        <v>128</v>
      </c>
      <c r="B113" s="39" t="s">
        <v>129</v>
      </c>
    </row>
    <row r="114" spans="1:4" ht="30" x14ac:dyDescent="0.25">
      <c r="A114" t="s">
        <v>131</v>
      </c>
      <c r="B114" s="39" t="s">
        <v>414</v>
      </c>
      <c r="C114" t="s">
        <v>412</v>
      </c>
    </row>
    <row r="115" spans="1:4" ht="60" x14ac:dyDescent="0.25">
      <c r="A115" t="s">
        <v>132</v>
      </c>
      <c r="B115" s="39" t="s">
        <v>65</v>
      </c>
      <c r="C115" t="s">
        <v>412</v>
      </c>
    </row>
    <row r="116" spans="1:4" x14ac:dyDescent="0.25">
      <c r="B116" s="39"/>
    </row>
    <row r="117" spans="1:4" ht="30" x14ac:dyDescent="0.25">
      <c r="B117" s="39" t="s">
        <v>137</v>
      </c>
    </row>
    <row r="118" spans="1:4" ht="60" x14ac:dyDescent="0.25">
      <c r="A118" t="s">
        <v>133</v>
      </c>
      <c r="B118" s="39" t="s">
        <v>138</v>
      </c>
      <c r="C118" t="s">
        <v>412</v>
      </c>
    </row>
    <row r="119" spans="1:4" ht="45" x14ac:dyDescent="0.25">
      <c r="A119" t="s">
        <v>134</v>
      </c>
      <c r="B119" s="39" t="s">
        <v>139</v>
      </c>
      <c r="C119" t="s">
        <v>412</v>
      </c>
    </row>
    <row r="120" spans="1:4" ht="75" x14ac:dyDescent="0.25">
      <c r="A120" t="s">
        <v>135</v>
      </c>
      <c r="B120" s="39" t="s">
        <v>140</v>
      </c>
    </row>
    <row r="121" spans="1:4" ht="61.5" customHeight="1" x14ac:dyDescent="0.25">
      <c r="A121" t="s">
        <v>136</v>
      </c>
      <c r="B121" s="39" t="s">
        <v>141</v>
      </c>
    </row>
    <row r="128" spans="1:4" x14ac:dyDescent="0.25">
      <c r="B128" s="45" t="s">
        <v>200</v>
      </c>
      <c r="C128" s="52" t="s">
        <v>169</v>
      </c>
      <c r="D128" s="44" t="s">
        <v>155</v>
      </c>
    </row>
    <row r="129" spans="2:4" ht="75" x14ac:dyDescent="0.25">
      <c r="B129" s="103" t="s">
        <v>201</v>
      </c>
      <c r="C129" s="103" t="s">
        <v>202</v>
      </c>
      <c r="D129" s="103" t="s">
        <v>203</v>
      </c>
    </row>
    <row r="130" spans="2:4" ht="45" x14ac:dyDescent="0.25">
      <c r="B130" s="103" t="s">
        <v>204</v>
      </c>
      <c r="C130" s="103" t="s">
        <v>205</v>
      </c>
      <c r="D130" s="103" t="s">
        <v>206</v>
      </c>
    </row>
    <row r="131" spans="2:4" ht="60" x14ac:dyDescent="0.25">
      <c r="B131" s="103" t="s">
        <v>207</v>
      </c>
      <c r="C131" s="103" t="s">
        <v>208</v>
      </c>
      <c r="D131" s="103" t="s">
        <v>206</v>
      </c>
    </row>
    <row r="132" spans="2:4" ht="45" x14ac:dyDescent="0.25">
      <c r="B132" s="122" t="s">
        <v>213</v>
      </c>
      <c r="C132" s="103" t="s">
        <v>209</v>
      </c>
      <c r="D132" s="103" t="s">
        <v>210</v>
      </c>
    </row>
    <row r="133" spans="2:4" ht="45" x14ac:dyDescent="0.25">
      <c r="B133" s="122" t="s">
        <v>198</v>
      </c>
      <c r="C133" s="103" t="s">
        <v>212</v>
      </c>
      <c r="D133" s="103" t="s">
        <v>211</v>
      </c>
    </row>
    <row r="137" spans="2:4" x14ac:dyDescent="0.25">
      <c r="B137" s="106" t="s">
        <v>214</v>
      </c>
      <c r="C137" s="106" t="s">
        <v>169</v>
      </c>
    </row>
    <row r="138" spans="2:4" ht="45" x14ac:dyDescent="0.25">
      <c r="B138" s="103" t="s">
        <v>215</v>
      </c>
      <c r="C138" s="143" t="s">
        <v>218</v>
      </c>
    </row>
    <row r="139" spans="2:4" ht="75" x14ac:dyDescent="0.25">
      <c r="B139" s="103" t="s">
        <v>216</v>
      </c>
      <c r="C139" s="143" t="s">
        <v>220</v>
      </c>
    </row>
    <row r="140" spans="2:4" ht="45" x14ac:dyDescent="0.25">
      <c r="B140" s="103" t="s">
        <v>217</v>
      </c>
      <c r="C140" s="143" t="s">
        <v>222</v>
      </c>
    </row>
    <row r="141" spans="2:4" ht="105" x14ac:dyDescent="0.25">
      <c r="B141" s="122" t="s">
        <v>198</v>
      </c>
      <c r="C141" s="119" t="s">
        <v>224</v>
      </c>
    </row>
    <row r="145" spans="2:3" x14ac:dyDescent="0.25">
      <c r="B145" s="106" t="s">
        <v>226</v>
      </c>
      <c r="C145" s="106" t="s">
        <v>169</v>
      </c>
    </row>
    <row r="146" spans="2:3" ht="45" x14ac:dyDescent="0.25">
      <c r="B146" s="103" t="s">
        <v>364</v>
      </c>
      <c r="C146" s="119" t="s">
        <v>234</v>
      </c>
    </row>
    <row r="147" spans="2:3" ht="45" x14ac:dyDescent="0.25">
      <c r="B147" s="103" t="s">
        <v>228</v>
      </c>
      <c r="C147" s="119" t="s">
        <v>235</v>
      </c>
    </row>
    <row r="148" spans="2:3" ht="45" x14ac:dyDescent="0.25">
      <c r="B148" s="103" t="s">
        <v>229</v>
      </c>
      <c r="C148" s="119" t="s">
        <v>236</v>
      </c>
    </row>
    <row r="149" spans="2:3" ht="45" x14ac:dyDescent="0.25">
      <c r="B149" s="103" t="s">
        <v>230</v>
      </c>
      <c r="C149" s="119" t="s">
        <v>237</v>
      </c>
    </row>
    <row r="150" spans="2:3" ht="30" x14ac:dyDescent="0.25">
      <c r="B150" s="103" t="s">
        <v>231</v>
      </c>
      <c r="C150" s="119" t="s">
        <v>238</v>
      </c>
    </row>
    <row r="151" spans="2:3" ht="45" x14ac:dyDescent="0.25">
      <c r="B151" s="103" t="s">
        <v>232</v>
      </c>
      <c r="C151" s="119" t="s">
        <v>240</v>
      </c>
    </row>
    <row r="152" spans="2:3" ht="30" x14ac:dyDescent="0.25">
      <c r="B152" s="103" t="s">
        <v>233</v>
      </c>
      <c r="C152" s="119" t="s">
        <v>239</v>
      </c>
    </row>
    <row r="153" spans="2:3" ht="45" x14ac:dyDescent="0.25">
      <c r="B153" s="122" t="s">
        <v>198</v>
      </c>
      <c r="C153" s="119" t="s">
        <v>241</v>
      </c>
    </row>
    <row r="157" spans="2:3" x14ac:dyDescent="0.25">
      <c r="B157" s="48" t="s">
        <v>244</v>
      </c>
      <c r="C157" s="49"/>
    </row>
    <row r="158" spans="2:3" x14ac:dyDescent="0.25">
      <c r="B158" s="103" t="s">
        <v>245</v>
      </c>
      <c r="C158" s="106" t="s">
        <v>169</v>
      </c>
    </row>
    <row r="159" spans="2:3" ht="30" x14ac:dyDescent="0.25">
      <c r="B159" s="103" t="s">
        <v>246</v>
      </c>
      <c r="C159" s="119" t="s">
        <v>248</v>
      </c>
    </row>
    <row r="160" spans="2:3" ht="45" x14ac:dyDescent="0.25">
      <c r="B160" s="103" t="s">
        <v>247</v>
      </c>
      <c r="C160" s="119" t="s">
        <v>249</v>
      </c>
    </row>
    <row r="161" spans="2:3" ht="45" x14ac:dyDescent="0.25">
      <c r="B161" s="122" t="s">
        <v>198</v>
      </c>
      <c r="C161" s="119" t="s">
        <v>250</v>
      </c>
    </row>
    <row r="162" spans="2:3" x14ac:dyDescent="0.25">
      <c r="B162" s="50"/>
      <c r="C162" s="49"/>
    </row>
    <row r="163" spans="2:3" x14ac:dyDescent="0.25">
      <c r="B163" s="50"/>
      <c r="C163" s="49"/>
    </row>
    <row r="164" spans="2:3" x14ac:dyDescent="0.25">
      <c r="B164" s="48" t="s">
        <v>252</v>
      </c>
      <c r="C164" s="49"/>
    </row>
    <row r="165" spans="2:3" x14ac:dyDescent="0.25">
      <c r="B165" s="45" t="s">
        <v>253</v>
      </c>
      <c r="C165" s="56" t="s">
        <v>169</v>
      </c>
    </row>
    <row r="166" spans="2:3" ht="30" x14ac:dyDescent="0.25">
      <c r="B166" s="42" t="s">
        <v>246</v>
      </c>
      <c r="C166" s="39" t="s">
        <v>248</v>
      </c>
    </row>
    <row r="167" spans="2:3" ht="45" x14ac:dyDescent="0.25">
      <c r="B167" s="42" t="s">
        <v>247</v>
      </c>
      <c r="C167" s="39" t="s">
        <v>249</v>
      </c>
    </row>
    <row r="168" spans="2:3" ht="45" x14ac:dyDescent="0.25">
      <c r="B168" s="53" t="s">
        <v>198</v>
      </c>
      <c r="C168" s="39" t="s">
        <v>254</v>
      </c>
    </row>
    <row r="172" spans="2:3" ht="15.75" x14ac:dyDescent="0.25">
      <c r="B172" s="59" t="s">
        <v>258</v>
      </c>
    </row>
    <row r="173" spans="2:3" ht="63" x14ac:dyDescent="0.25">
      <c r="B173" s="84" t="s">
        <v>365</v>
      </c>
    </row>
    <row r="174" spans="2:3" ht="63" x14ac:dyDescent="0.25">
      <c r="B174" s="84" t="s">
        <v>260</v>
      </c>
    </row>
    <row r="175" spans="2:3" ht="126" x14ac:dyDescent="0.25">
      <c r="B175" s="84" t="s">
        <v>261</v>
      </c>
    </row>
    <row r="176" spans="2:3" ht="47.25" x14ac:dyDescent="0.25">
      <c r="B176" s="84" t="s">
        <v>262</v>
      </c>
    </row>
    <row r="177" spans="2:3" ht="63" x14ac:dyDescent="0.25">
      <c r="B177" s="84" t="s">
        <v>263</v>
      </c>
    </row>
    <row r="178" spans="2:3" ht="31.5" x14ac:dyDescent="0.25">
      <c r="B178" s="84" t="s">
        <v>264</v>
      </c>
    </row>
    <row r="179" spans="2:3" ht="31.5" x14ac:dyDescent="0.25">
      <c r="B179" s="84" t="s">
        <v>265</v>
      </c>
    </row>
    <row r="180" spans="2:3" ht="15.75" x14ac:dyDescent="0.25">
      <c r="B180" s="84" t="s">
        <v>266</v>
      </c>
    </row>
    <row r="185" spans="2:3" ht="15.75" x14ac:dyDescent="0.25">
      <c r="B185" s="59" t="s">
        <v>276</v>
      </c>
      <c r="C185" s="57"/>
    </row>
    <row r="186" spans="2:3" x14ac:dyDescent="0.25">
      <c r="B186" s="135" t="s">
        <v>267</v>
      </c>
      <c r="C186" s="135" t="s">
        <v>154</v>
      </c>
    </row>
    <row r="187" spans="2:3" x14ac:dyDescent="0.25">
      <c r="B187" s="136" t="s">
        <v>269</v>
      </c>
      <c r="C187" s="136" t="s">
        <v>270</v>
      </c>
    </row>
    <row r="188" spans="2:3" ht="71.25" x14ac:dyDescent="0.25">
      <c r="B188" s="136" t="s">
        <v>272</v>
      </c>
      <c r="C188" s="136" t="s">
        <v>273</v>
      </c>
    </row>
    <row r="189" spans="2:3" ht="71.25" x14ac:dyDescent="0.25">
      <c r="B189" s="136" t="s">
        <v>274</v>
      </c>
      <c r="C189" s="136" t="s">
        <v>275</v>
      </c>
    </row>
    <row r="190" spans="2:3" ht="85.5" x14ac:dyDescent="0.25">
      <c r="B190" s="136" t="s">
        <v>279</v>
      </c>
      <c r="C190" s="136" t="s">
        <v>280</v>
      </c>
    </row>
    <row r="191" spans="2:3" ht="42.75" x14ac:dyDescent="0.25">
      <c r="B191" s="136" t="s">
        <v>281</v>
      </c>
      <c r="C191" s="136" t="s">
        <v>282</v>
      </c>
    </row>
    <row r="192" spans="2:3" ht="28.5" x14ac:dyDescent="0.25">
      <c r="B192" s="136" t="s">
        <v>277</v>
      </c>
      <c r="C192" s="136" t="s">
        <v>278</v>
      </c>
    </row>
    <row r="193" spans="2:3" ht="42.75" x14ac:dyDescent="0.25">
      <c r="B193" s="136" t="s">
        <v>283</v>
      </c>
      <c r="C193" s="136" t="s">
        <v>284</v>
      </c>
    </row>
    <row r="194" spans="2:3" ht="42.75" x14ac:dyDescent="0.25">
      <c r="B194" s="136" t="s">
        <v>178</v>
      </c>
      <c r="C194" s="136" t="s">
        <v>285</v>
      </c>
    </row>
    <row r="195" spans="2:3" ht="99.75" x14ac:dyDescent="0.25">
      <c r="B195" s="137" t="s">
        <v>287</v>
      </c>
      <c r="C195" s="137" t="s">
        <v>288</v>
      </c>
    </row>
    <row r="198" spans="2:3" ht="16.5" thickBot="1" x14ac:dyDescent="0.3">
      <c r="B198" s="58" t="s">
        <v>296</v>
      </c>
      <c r="C198" s="57"/>
    </row>
    <row r="199" spans="2:3" ht="15.75" thickBot="1" x14ac:dyDescent="0.3">
      <c r="B199" s="145" t="s">
        <v>267</v>
      </c>
      <c r="C199" s="145" t="s">
        <v>154</v>
      </c>
    </row>
    <row r="200" spans="2:3" ht="28.5" x14ac:dyDescent="0.25">
      <c r="B200" s="146" t="s">
        <v>289</v>
      </c>
      <c r="C200" s="344" t="s">
        <v>291</v>
      </c>
    </row>
    <row r="201" spans="2:3" ht="43.5" thickBot="1" x14ac:dyDescent="0.3">
      <c r="B201" s="147" t="s">
        <v>290</v>
      </c>
      <c r="C201" s="345"/>
    </row>
    <row r="202" spans="2:3" ht="43.5" thickBot="1" x14ac:dyDescent="0.3">
      <c r="B202" s="148" t="s">
        <v>293</v>
      </c>
      <c r="C202" s="148" t="s">
        <v>295</v>
      </c>
    </row>
    <row r="203" spans="2:3" ht="43.5" thickBot="1" x14ac:dyDescent="0.3">
      <c r="B203" s="148" t="s">
        <v>178</v>
      </c>
      <c r="C203" s="148" t="s">
        <v>285</v>
      </c>
    </row>
    <row r="205" spans="2:3" ht="16.5" thickBot="1" x14ac:dyDescent="0.3">
      <c r="B205" s="58" t="s">
        <v>350</v>
      </c>
      <c r="C205" s="57"/>
    </row>
    <row r="206" spans="2:3" ht="15.75" thickBot="1" x14ac:dyDescent="0.3">
      <c r="B206" s="69" t="s">
        <v>267</v>
      </c>
      <c r="C206" s="69" t="s">
        <v>154</v>
      </c>
    </row>
    <row r="207" spans="2:3" ht="25.5" x14ac:dyDescent="0.25">
      <c r="B207" s="340" t="s">
        <v>297</v>
      </c>
      <c r="C207" s="149" t="s">
        <v>298</v>
      </c>
    </row>
    <row r="208" spans="2:3" ht="15.75" thickBot="1" x14ac:dyDescent="0.3">
      <c r="B208" s="341"/>
      <c r="C208" s="150" t="s">
        <v>299</v>
      </c>
    </row>
    <row r="209" spans="2:3" ht="38.25" x14ac:dyDescent="0.25">
      <c r="B209" s="340" t="s">
        <v>301</v>
      </c>
      <c r="C209" s="149" t="s">
        <v>302</v>
      </c>
    </row>
    <row r="210" spans="2:3" ht="15.75" thickBot="1" x14ac:dyDescent="0.3">
      <c r="B210" s="341"/>
      <c r="C210" s="150" t="s">
        <v>303</v>
      </c>
    </row>
    <row r="211" spans="2:3" ht="38.25" x14ac:dyDescent="0.25">
      <c r="B211" s="340" t="s">
        <v>305</v>
      </c>
      <c r="C211" s="149" t="s">
        <v>306</v>
      </c>
    </row>
    <row r="212" spans="2:3" ht="15.75" thickBot="1" x14ac:dyDescent="0.3">
      <c r="B212" s="341"/>
      <c r="C212" s="150" t="s">
        <v>307</v>
      </c>
    </row>
    <row r="213" spans="2:3" ht="36" x14ac:dyDescent="0.25">
      <c r="B213" s="342" t="s">
        <v>308</v>
      </c>
      <c r="C213" s="151" t="s">
        <v>309</v>
      </c>
    </row>
    <row r="214" spans="2:3" ht="15.75" thickBot="1" x14ac:dyDescent="0.3">
      <c r="B214" s="343"/>
      <c r="C214" s="152" t="s">
        <v>310</v>
      </c>
    </row>
    <row r="215" spans="2:3" ht="24.75" thickBot="1" x14ac:dyDescent="0.3">
      <c r="B215" s="153" t="s">
        <v>311</v>
      </c>
      <c r="C215" s="153" t="s">
        <v>312</v>
      </c>
    </row>
    <row r="216" spans="2:3" ht="24.75" thickBot="1" x14ac:dyDescent="0.3">
      <c r="B216" s="153" t="s">
        <v>314</v>
      </c>
      <c r="C216" s="153" t="s">
        <v>315</v>
      </c>
    </row>
    <row r="217" spans="2:3" x14ac:dyDescent="0.25">
      <c r="B217" s="342" t="s">
        <v>317</v>
      </c>
      <c r="C217" s="151" t="s">
        <v>318</v>
      </c>
    </row>
    <row r="218" spans="2:3" ht="24.75" thickBot="1" x14ac:dyDescent="0.3">
      <c r="B218" s="343"/>
      <c r="C218" s="154" t="s">
        <v>319</v>
      </c>
    </row>
  </sheetData>
  <mergeCells count="6">
    <mergeCell ref="B211:B212"/>
    <mergeCell ref="B213:B214"/>
    <mergeCell ref="B217:B218"/>
    <mergeCell ref="C200:C201"/>
    <mergeCell ref="B207:B208"/>
    <mergeCell ref="B209:B2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"L4-"&amp;C25</f>
        <v>L4-Número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L4-Porcentaje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L4-Porcentaje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L4-Porcentaje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L4-Porcentaje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L4-Proporción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L4-Carga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L4-Porcentaje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L4-Tiempo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L4-</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L4-</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L4-</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L4-</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L4-PRUEBAS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L4-Número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L4-Proporción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L4-Proporción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L4-Proporción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L4-Proporción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L4-Proporción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L4-Proporción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L4-Proporción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L4-Proporción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L4-Proporción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L4-Proporción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L4-Proporción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L4-Proporción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L4-Proporción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L4-Proporción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L4-Proporción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L4-Tiempo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L4-</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"L4-"&amp;C57</f>
        <v>L4-</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L4-</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L4-</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L4-</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L4-CULTIVO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L4-Porcentaje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L4-Porcentaje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L4-Aporte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L4-Aporte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L4-Tiempo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L4-Proporción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L4-Proporción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L4-</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L4-</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L4-</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L4-</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L4-</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L4-CALIDAD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L4-Proporción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L4-Proporción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L4-Proporción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L4-Tiempo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L4-</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L4-</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L4-</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L4-</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L4-Indicadores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L4-Porcentaje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L4-Porcentaje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L4-Porcentaje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L4-Porcentaje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L4-</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"L4-"&amp;C89</f>
        <v>L4-</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L4-</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L4-</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L4-</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L4-</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L4-</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L4-</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L4-</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L4-</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L4-</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L4-</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L4-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L4-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L4-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L4-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L4-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L4-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L4-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L4-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L4-</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L4-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L4-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L4-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L4-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7VLxy48JeeeO3pO4oH7+pM/DfVPQh9jQ64EsjQT8Z3XpejIIoYKuwUg9ONN0OjZKJVARoSgIjZP1DIGZulrkaw==" saltValue="35L9a/x+gOqjQBwZxjDveg=="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167" priority="40" operator="equal">
      <formula>""</formula>
    </cfRule>
    <cfRule type="cellIs" dxfId="166" priority="41" operator="notEqual">
      <formula>"El numerador revisado en los registros fisicos es igual a los registros de la base de datos"</formula>
    </cfRule>
    <cfRule type="cellIs" dxfId="165" priority="42" operator="equal">
      <formula>"El numerador revisado en los registros fisicos es igual a los registros de la base de datos"</formula>
    </cfRule>
  </conditionalFormatting>
  <conditionalFormatting sqref="U25:U91">
    <cfRule type="cellIs" dxfId="164" priority="37" operator="equal">
      <formula>""</formula>
    </cfRule>
    <cfRule type="cellIs" dxfId="163" priority="38" operator="notEqual">
      <formula>"El numerador revisado en los registros fisicos es igual al reporte consolidado "</formula>
    </cfRule>
    <cfRule type="cellIs" dxfId="162" priority="39" operator="equal">
      <formula>"El numerador revisado en los registros fisicos es igual al reporte consolidado "</formula>
    </cfRule>
  </conditionalFormatting>
  <conditionalFormatting sqref="V25:V91">
    <cfRule type="cellIs" dxfId="161" priority="34" operator="equal">
      <formula>""</formula>
    </cfRule>
    <cfRule type="cellIs" dxfId="160" priority="35" operator="notEqual">
      <formula>"El numerador revisado en la base de datos es igual al reporte consolidado"</formula>
    </cfRule>
    <cfRule type="cellIs" dxfId="159" priority="36" operator="equal">
      <formula>"El numerador revisado en la base de datos es igual al reporte consolidado"</formula>
    </cfRule>
  </conditionalFormatting>
  <conditionalFormatting sqref="W25:W91">
    <cfRule type="cellIs" dxfId="158" priority="31" operator="equal">
      <formula>""</formula>
    </cfRule>
    <cfRule type="cellIs" dxfId="157" priority="32" operator="notEqual">
      <formula>"El Denominador revisado en los registros fisicos es igual a los registros de la base de datos"</formula>
    </cfRule>
    <cfRule type="cellIs" dxfId="156" priority="33" operator="equal">
      <formula>"El Denominador revisado en los registros fisicos es igual a los registros de la base de datos"</formula>
    </cfRule>
  </conditionalFormatting>
  <conditionalFormatting sqref="X25:X91">
    <cfRule type="cellIs" dxfId="155" priority="28" operator="equal">
      <formula>""</formula>
    </cfRule>
    <cfRule type="cellIs" dxfId="154" priority="29" operator="notEqual">
      <formula>"El Denominador revisado en los registros fisicos es igual al reporte consolidado "</formula>
    </cfRule>
    <cfRule type="cellIs" dxfId="153" priority="30" operator="equal">
      <formula>"El Denominador revisado en los registros fisicos es igual al reporte consolidado "</formula>
    </cfRule>
  </conditionalFormatting>
  <conditionalFormatting sqref="Y25:Y91">
    <cfRule type="cellIs" dxfId="152" priority="25" operator="equal">
      <formula>""</formula>
    </cfRule>
    <cfRule type="cellIs" dxfId="151" priority="26" operator="notEqual">
      <formula>"El Denominador revisado en la base de datos es igual al reporte consolidado "</formula>
    </cfRule>
    <cfRule type="cellIs" dxfId="150" priority="27" operator="equal">
      <formula>"El Denominador revisado en la base de datos es igual al reporte consolidado "</formula>
    </cfRule>
  </conditionalFormatting>
  <conditionalFormatting sqref="Z25">
    <cfRule type="cellIs" dxfId="149" priority="22" operator="equal">
      <formula>""</formula>
    </cfRule>
    <cfRule type="cellIs" dxfId="148" priority="23" operator="notEqual">
      <formula>"El Indicador recalculado es igual al reportado "</formula>
    </cfRule>
    <cfRule type="cellIs" dxfId="147" priority="24" operator="equal">
      <formula>"El Indicador recalculado es igual al reportado "</formula>
    </cfRule>
  </conditionalFormatting>
  <conditionalFormatting sqref="Z26:Z91">
    <cfRule type="cellIs" dxfId="146" priority="1" operator="equal">
      <formula>""</formula>
    </cfRule>
    <cfRule type="cellIs" dxfId="145" priority="2" operator="notEqual">
      <formula>"El Indicador recalculado es igual al reportado "</formula>
    </cfRule>
    <cfRule type="cellIs" dxfId="144"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K25:L25 J26:L37 H26:H37 F26:F37 I25:I37 G25:G37 E25:E37 E39:L60 E62:L73 E75:L82 E84:L91" xr:uid="{00000000-0002-0000-1300-000000000000}">
      <formula1>0</formula1>
    </dataValidation>
  </dataValidations>
  <hyperlinks>
    <hyperlink ref="C1" location="'Menu de Navegacion'!A1" display="Menu principal" xr:uid="{00000000-0004-0000-1300-000000000000}"/>
  </hyperlinks>
  <pageMargins left="0.7" right="0.7" top="0.75" bottom="0.75" header="0.3" footer="0.3"/>
  <pageSetup paperSize="9" orientation="portrait" r:id="rId1"/>
  <ignoredErrors>
    <ignoredError sqref="N25 Q25 N26:N91 Q26:Q9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"L5-"&amp;C25</f>
        <v>L5-Número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L5-Porcentaje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L5-Porcentaje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L5-Porcentaje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L5-Porcentaje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L5-Proporción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L5-Carga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L5-Porcentaje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L5-Tiempo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L5-</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L5-</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L5-</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L5-</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L5-PRUEBAS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L5-Número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L5-Proporción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L5-Proporción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L5-Proporción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L5-Proporción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L5-Proporción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L5-Proporción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L5-Proporción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L5-Proporción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L5-Proporción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L5-Proporción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L5-Proporción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L5-Proporción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L5-Proporción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L5-Proporción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L5-Proporción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L5-Tiempo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L5-</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"L5-"&amp;C57</f>
        <v>L5-</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L5-</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L5-</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L5-</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L5-CULTIVO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L5-Porcentaje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L5-Porcentaje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L5-Aporte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L5-Aporte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L5-Tiempo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L5-Proporción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L5-Proporción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L5-</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L5-</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L5-</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L5-</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L5-</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L5-CALIDAD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L5-Proporción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L5-Proporción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L5-Proporción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L5-Tiempo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L5-</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L5-</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L5-</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L5-</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L5-Indicadores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L5-Porcentaje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L5-Porcentaje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L5-Porcentaje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L5-Porcentaje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L5-</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"L5-"&amp;C89</f>
        <v>L5-</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L5-</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L5-</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L5-</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L5-</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L5-</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L5-</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L5-</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L5-</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L5-</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L5-</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L5-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L5-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L5-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L5-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L5-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L5-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L5-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L5-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L5-</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L5-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L5-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L5-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L5-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G43ubMrFZAiDKe1L/55S0RbK375T3/FNnW3KKG4VtaG2YBjKXN41Nwg5WCzAsM1mPodcStstEtQSsEB66n/J1A==" saltValue="dkucBVDV6RDC9BBVaJqHJ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143" priority="40" operator="equal">
      <formula>""</formula>
    </cfRule>
    <cfRule type="cellIs" dxfId="142" priority="41" operator="notEqual">
      <formula>"El numerador revisado en los registros fisicos es igual a los registros de la base de datos"</formula>
    </cfRule>
    <cfRule type="cellIs" dxfId="141" priority="42" operator="equal">
      <formula>"El numerador revisado en los registros fisicos es igual a los registros de la base de datos"</formula>
    </cfRule>
  </conditionalFormatting>
  <conditionalFormatting sqref="U25:U91">
    <cfRule type="cellIs" dxfId="140" priority="37" operator="equal">
      <formula>""</formula>
    </cfRule>
    <cfRule type="cellIs" dxfId="139" priority="38" operator="notEqual">
      <formula>"El numerador revisado en los registros fisicos es igual al reporte consolidado "</formula>
    </cfRule>
    <cfRule type="cellIs" dxfId="138" priority="39" operator="equal">
      <formula>"El numerador revisado en los registros fisicos es igual al reporte consolidado "</formula>
    </cfRule>
  </conditionalFormatting>
  <conditionalFormatting sqref="V25:V91">
    <cfRule type="cellIs" dxfId="137" priority="34" operator="equal">
      <formula>""</formula>
    </cfRule>
    <cfRule type="cellIs" dxfId="136" priority="35" operator="notEqual">
      <formula>"El numerador revisado en la base de datos es igual al reporte consolidado"</formula>
    </cfRule>
    <cfRule type="cellIs" dxfId="135" priority="36" operator="equal">
      <formula>"El numerador revisado en la base de datos es igual al reporte consolidado"</formula>
    </cfRule>
  </conditionalFormatting>
  <conditionalFormatting sqref="W25:W91">
    <cfRule type="cellIs" dxfId="134" priority="31" operator="equal">
      <formula>""</formula>
    </cfRule>
    <cfRule type="cellIs" dxfId="133" priority="32" operator="notEqual">
      <formula>"El Denominador revisado en los registros fisicos es igual a los registros de la base de datos"</formula>
    </cfRule>
    <cfRule type="cellIs" dxfId="132" priority="33" operator="equal">
      <formula>"El Denominador revisado en los registros fisicos es igual a los registros de la base de datos"</formula>
    </cfRule>
  </conditionalFormatting>
  <conditionalFormatting sqref="X25:X91">
    <cfRule type="cellIs" dxfId="131" priority="28" operator="equal">
      <formula>""</formula>
    </cfRule>
    <cfRule type="cellIs" dxfId="130" priority="29" operator="notEqual">
      <formula>"El Denominador revisado en los registros fisicos es igual al reporte consolidado "</formula>
    </cfRule>
    <cfRule type="cellIs" dxfId="129" priority="30" operator="equal">
      <formula>"El Denominador revisado en los registros fisicos es igual al reporte consolidado "</formula>
    </cfRule>
  </conditionalFormatting>
  <conditionalFormatting sqref="Y25:Y91">
    <cfRule type="cellIs" dxfId="128" priority="25" operator="equal">
      <formula>""</formula>
    </cfRule>
    <cfRule type="cellIs" dxfId="127" priority="26" operator="notEqual">
      <formula>"El Denominador revisado en la base de datos es igual al reporte consolidado "</formula>
    </cfRule>
    <cfRule type="cellIs" dxfId="126" priority="27" operator="equal">
      <formula>"El Denominador revisado en la base de datos es igual al reporte consolidado "</formula>
    </cfRule>
  </conditionalFormatting>
  <conditionalFormatting sqref="Z25">
    <cfRule type="cellIs" dxfId="125" priority="22" operator="equal">
      <formula>""</formula>
    </cfRule>
    <cfRule type="cellIs" dxfId="124" priority="23" operator="notEqual">
      <formula>"El Indicador recalculado es igual al reportado "</formula>
    </cfRule>
    <cfRule type="cellIs" dxfId="123" priority="24" operator="equal">
      <formula>"El Indicador recalculado es igual al reportado "</formula>
    </cfRule>
  </conditionalFormatting>
  <conditionalFormatting sqref="Z26:Z91">
    <cfRule type="cellIs" dxfId="122" priority="1" operator="equal">
      <formula>""</formula>
    </cfRule>
    <cfRule type="cellIs" dxfId="121" priority="2" operator="notEqual">
      <formula>"El Indicador recalculado es igual al reportado "</formula>
    </cfRule>
    <cfRule type="cellIs" dxfId="120"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400-000000000000}">
      <formula1>0</formula1>
    </dataValidation>
  </dataValidations>
  <hyperlinks>
    <hyperlink ref="C1" location="'Menu de Navegacion'!A1" display="Menu principal" xr:uid="{00000000-0004-0000-1400-000000000000}"/>
  </hyperlinks>
  <pageMargins left="0.7" right="0.7" top="0.75" bottom="0.75" header="0.3" footer="0.3"/>
  <pageSetup paperSize="9" orientation="portrait" r:id="rId1"/>
  <ignoredErrors>
    <ignoredError sqref="N25 Q25 N26:N91 Q26:Q9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"L6-"&amp;C25</f>
        <v>L6-Número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L6-Porcentaje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L6-Porcentaje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L6-Porcentaje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L6-Porcentaje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L6-Proporción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L6-Carga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L6-Porcentaje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L6-Tiempo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L6-</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L6-</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L6-</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L6-</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L6-PRUEBAS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L6-Número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L6-Proporción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L6-Proporción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L6-Proporción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L6-Proporción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L6-Proporción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L6-Proporción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L6-Proporción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L6-Proporción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L6-Proporción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L6-Proporción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L6-Proporción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L6-Proporción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L6-Proporción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L6-Proporción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L6-Proporción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L6-Tiempo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L6-</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"L6-"&amp;C57</f>
        <v>L6-</v>
      </c>
      <c r="C57" s="241"/>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L6-</v>
      </c>
      <c r="C58" s="241"/>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L6-</v>
      </c>
      <c r="C59" s="241"/>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L6-</v>
      </c>
      <c r="C60" s="241"/>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L6-CULTIVO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L6-Porcentaje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L6-Porcentaje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L6-Aporte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L6-Aporte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L6-Tiempo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L6-Proporción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L6-Proporción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L6-</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L6-</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L6-</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L6-</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L6-</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L6-CALIDAD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L6-Proporción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L6-Proporción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L6-Proporción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L6-Tiempo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L6-</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L6-</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L6-</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L6-</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L6-Indicadores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L6-Porcentaje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L6-Porcentaje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L6-Porcentaje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L6-Porcentaje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L6-</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"L6-"&amp;C89</f>
        <v>L6-</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L6-</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L6-</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L6-</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L6-</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L6-</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L6-</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L6-</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L6-</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L6-</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L6-</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L6-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L6-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L6-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L6-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L6-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L6-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L6-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L6-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L6-</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L6-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L6-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L6-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L6-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XFrxM0duX3QHhhtUusG0SQDragb1fRXYYXz4p7V4DsHBT5s22QH2FiVHNLjG6x8uIKyW1Z0OB14w2VZC5zYPGQ==" saltValue="/SbW5Qc70PXpyhZmrnHGNg=="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119" priority="40" operator="equal">
      <formula>""</formula>
    </cfRule>
    <cfRule type="cellIs" dxfId="118" priority="41" operator="notEqual">
      <formula>"El numerador revisado en los registros fisicos es igual a los registros de la base de datos"</formula>
    </cfRule>
    <cfRule type="cellIs" dxfId="117" priority="42" operator="equal">
      <formula>"El numerador revisado en los registros fisicos es igual a los registros de la base de datos"</formula>
    </cfRule>
  </conditionalFormatting>
  <conditionalFormatting sqref="U25:U91">
    <cfRule type="cellIs" dxfId="116" priority="37" operator="equal">
      <formula>""</formula>
    </cfRule>
    <cfRule type="cellIs" dxfId="115" priority="38" operator="notEqual">
      <formula>"El numerador revisado en los registros fisicos es igual al reporte consolidado "</formula>
    </cfRule>
    <cfRule type="cellIs" dxfId="114" priority="39" operator="equal">
      <formula>"El numerador revisado en los registros fisicos es igual al reporte consolidado "</formula>
    </cfRule>
  </conditionalFormatting>
  <conditionalFormatting sqref="V25:V91">
    <cfRule type="cellIs" dxfId="113" priority="34" operator="equal">
      <formula>""</formula>
    </cfRule>
    <cfRule type="cellIs" dxfId="112" priority="35" operator="notEqual">
      <formula>"El numerador revisado en la base de datos es igual al reporte consolidado"</formula>
    </cfRule>
    <cfRule type="cellIs" dxfId="111" priority="36" operator="equal">
      <formula>"El numerador revisado en la base de datos es igual al reporte consolidado"</formula>
    </cfRule>
  </conditionalFormatting>
  <conditionalFormatting sqref="W25:W91">
    <cfRule type="cellIs" dxfId="110" priority="31" operator="equal">
      <formula>""</formula>
    </cfRule>
    <cfRule type="cellIs" dxfId="109" priority="32" operator="notEqual">
      <formula>"El Denominador revisado en los registros fisicos es igual a los registros de la base de datos"</formula>
    </cfRule>
    <cfRule type="cellIs" dxfId="108" priority="33" operator="equal">
      <formula>"El Denominador revisado en los registros fisicos es igual a los registros de la base de datos"</formula>
    </cfRule>
  </conditionalFormatting>
  <conditionalFormatting sqref="X25:X91">
    <cfRule type="cellIs" dxfId="107" priority="28" operator="equal">
      <formula>""</formula>
    </cfRule>
    <cfRule type="cellIs" dxfId="106" priority="29" operator="notEqual">
      <formula>"El Denominador revisado en los registros fisicos es igual al reporte consolidado "</formula>
    </cfRule>
    <cfRule type="cellIs" dxfId="105" priority="30" operator="equal">
      <formula>"El Denominador revisado en los registros fisicos es igual al reporte consolidado "</formula>
    </cfRule>
  </conditionalFormatting>
  <conditionalFormatting sqref="Y25:Y91">
    <cfRule type="cellIs" dxfId="104" priority="25" operator="equal">
      <formula>""</formula>
    </cfRule>
    <cfRule type="cellIs" dxfId="103" priority="26" operator="notEqual">
      <formula>"El Denominador revisado en la base de datos es igual al reporte consolidado "</formula>
    </cfRule>
    <cfRule type="cellIs" dxfId="102" priority="27" operator="equal">
      <formula>"El Denominador revisado en la base de datos es igual al reporte consolidado "</formula>
    </cfRule>
  </conditionalFormatting>
  <conditionalFormatting sqref="Z25">
    <cfRule type="cellIs" dxfId="101" priority="22" operator="equal">
      <formula>""</formula>
    </cfRule>
    <cfRule type="cellIs" dxfId="100" priority="23" operator="notEqual">
      <formula>"El Indicador recalculado es igual al reportado "</formula>
    </cfRule>
    <cfRule type="cellIs" dxfId="99" priority="24" operator="equal">
      <formula>"El Indicador recalculado es igual al reportado "</formula>
    </cfRule>
  </conditionalFormatting>
  <conditionalFormatting sqref="Z26:Z91">
    <cfRule type="cellIs" dxfId="98" priority="1" operator="equal">
      <formula>""</formula>
    </cfRule>
    <cfRule type="cellIs" dxfId="97" priority="2" operator="notEqual">
      <formula>"El Indicador recalculado es igual al reportado "</formula>
    </cfRule>
    <cfRule type="cellIs" dxfId="96"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500-000000000000}">
      <formula1>0</formula1>
    </dataValidation>
  </dataValidations>
  <hyperlinks>
    <hyperlink ref="C1" location="'Menu de Navegacion'!A1" display="Menu principal" xr:uid="{00000000-0004-0000-1500-000000000000}"/>
  </hyperlinks>
  <pageMargins left="0.7" right="0.7" top="0.75" bottom="0.75" header="0.3" footer="0.3"/>
  <pageSetup paperSize="9" orientation="portrait" r:id="rId1"/>
  <ignoredErrors>
    <ignoredError sqref="N25 Q25 N26:Q9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"L7-"&amp;C25</f>
        <v>L7-Número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L7-Porcentaje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L7-Porcentaje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L7-Porcentaje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L7-Porcentaje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L7-Proporción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L7-Carga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L7-Porcentaje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L7-Tiempo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L7-</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L7-</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L7-</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L7-</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L7-PRUEBAS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L7-Número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L7-Proporción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L7-Proporción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L7-Proporción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L7-Proporción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L7-Proporción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L7-Proporción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L7-Proporción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L7-Proporción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L7-Proporción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L7-Proporción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L7-Proporción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L7-Proporción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L7-Proporción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L7-Proporción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L7-Proporción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L7-Tiempo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L7-</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"L7-"&amp;C57</f>
        <v xml:space="preserve">L7- </v>
      </c>
      <c r="C57" s="241" t="str">
        <f>IF(('RNL - Lab 1'!C57)=0," ",('RNL - Lab 1'!C57))</f>
        <v xml:space="preserve"> </v>
      </c>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L7- </v>
      </c>
      <c r="C58" s="241" t="str">
        <f>IF(('RNL - Lab 1'!C58)=0," ",('RNL - Lab 1'!C58))</f>
        <v xml:space="preserve"> </v>
      </c>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L7- </v>
      </c>
      <c r="C59" s="241" t="str">
        <f>IF(('RNL - Lab 1'!C59)=0," ",('RNL - Lab 1'!C59))</f>
        <v xml:space="preserve"> </v>
      </c>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L7- </v>
      </c>
      <c r="C60" s="241" t="str">
        <f>IF(('RNL - Lab 1'!C60)=0," ",('RNL - Lab 1'!C60))</f>
        <v xml:space="preserve"> </v>
      </c>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L7-CULTIVO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L7-Porcentaje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L7-Porcentaje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L7-Aporte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L7-Aporte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L7-Tiempo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L7-Proporción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L7-Proporción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L7-</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L7-</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L7-</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L7-</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L7-</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L7-CALIDAD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L7-Proporción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L7-Proporción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L7-Proporción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L7-Tiempo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L7-</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L7-</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L7-</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L7-</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L7-Indicadores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L7-Porcentaje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L7-Porcentaje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L7-Porcentaje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L7-Porcentaje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L7-</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"L7-"&amp;C89</f>
        <v>L7-</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L7-</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L7-</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L7-</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L7-</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L7-</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L7-</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L7-</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L7-</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L7-</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L7-</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L7-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L7-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L7-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L7-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L7-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L7-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L7-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L7-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L7-</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L7-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L7-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L7-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L7-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tEx6+XktRcMxqKq5ZWhOQ06RVI7ya/nxbWoPc3tgoQhBIUYjK4498NUmTDqCewdMBh/DtUob0rztVXtaF8w0pg==" saltValue="uo/cphfRiR4AveKH0gz9Wg=="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95" priority="40" operator="equal">
      <formula>""</formula>
    </cfRule>
    <cfRule type="cellIs" dxfId="94" priority="41" operator="notEqual">
      <formula>"El numerador revisado en los registros fisicos es igual a los registros de la base de datos"</formula>
    </cfRule>
    <cfRule type="cellIs" dxfId="93" priority="42" operator="equal">
      <formula>"El numerador revisado en los registros fisicos es igual a los registros de la base de datos"</formula>
    </cfRule>
  </conditionalFormatting>
  <conditionalFormatting sqref="U25:U91">
    <cfRule type="cellIs" dxfId="92" priority="37" operator="equal">
      <formula>""</formula>
    </cfRule>
    <cfRule type="cellIs" dxfId="91" priority="38" operator="notEqual">
      <formula>"El numerador revisado en los registros fisicos es igual al reporte consolidado "</formula>
    </cfRule>
    <cfRule type="cellIs" dxfId="90" priority="39" operator="equal">
      <formula>"El numerador revisado en los registros fisicos es igual al reporte consolidado "</formula>
    </cfRule>
  </conditionalFormatting>
  <conditionalFormatting sqref="V25:V91">
    <cfRule type="cellIs" dxfId="89" priority="34" operator="equal">
      <formula>""</formula>
    </cfRule>
    <cfRule type="cellIs" dxfId="88" priority="35" operator="notEqual">
      <formula>"El numerador revisado en la base de datos es igual al reporte consolidado"</formula>
    </cfRule>
    <cfRule type="cellIs" dxfId="87" priority="36" operator="equal">
      <formula>"El numerador revisado en la base de datos es igual al reporte consolidado"</formula>
    </cfRule>
  </conditionalFormatting>
  <conditionalFormatting sqref="W25:W91">
    <cfRule type="cellIs" dxfId="86" priority="31" operator="equal">
      <formula>""</formula>
    </cfRule>
    <cfRule type="cellIs" dxfId="85" priority="32" operator="notEqual">
      <formula>"El Denominador revisado en los registros fisicos es igual a los registros de la base de datos"</formula>
    </cfRule>
    <cfRule type="cellIs" dxfId="84" priority="33" operator="equal">
      <formula>"El Denominador revisado en los registros fisicos es igual a los registros de la base de datos"</formula>
    </cfRule>
  </conditionalFormatting>
  <conditionalFormatting sqref="X25:X91">
    <cfRule type="cellIs" dxfId="83" priority="28" operator="equal">
      <formula>""</formula>
    </cfRule>
    <cfRule type="cellIs" dxfId="82" priority="29" operator="notEqual">
      <formula>"El Denominador revisado en los registros fisicos es igual al reporte consolidado "</formula>
    </cfRule>
    <cfRule type="cellIs" dxfId="81" priority="30" operator="equal">
      <formula>"El Denominador revisado en los registros fisicos es igual al reporte consolidado "</formula>
    </cfRule>
  </conditionalFormatting>
  <conditionalFormatting sqref="Y25:Y91">
    <cfRule type="cellIs" dxfId="80" priority="25" operator="equal">
      <formula>""</formula>
    </cfRule>
    <cfRule type="cellIs" dxfId="79" priority="26" operator="notEqual">
      <formula>"El Denominador revisado en la base de datos es igual al reporte consolidado "</formula>
    </cfRule>
    <cfRule type="cellIs" dxfId="78" priority="27" operator="equal">
      <formula>"El Denominador revisado en la base de datos es igual al reporte consolidado "</formula>
    </cfRule>
  </conditionalFormatting>
  <conditionalFormatting sqref="Z25">
    <cfRule type="cellIs" dxfId="77" priority="22" operator="equal">
      <formula>""</formula>
    </cfRule>
    <cfRule type="cellIs" dxfId="76" priority="23" operator="notEqual">
      <formula>"El Indicador recalculado es igual al reportado "</formula>
    </cfRule>
    <cfRule type="cellIs" dxfId="75" priority="24" operator="equal">
      <formula>"El Indicador recalculado es igual al reportado "</formula>
    </cfRule>
  </conditionalFormatting>
  <conditionalFormatting sqref="Z26:Z91">
    <cfRule type="cellIs" dxfId="74" priority="1" operator="equal">
      <formula>""</formula>
    </cfRule>
    <cfRule type="cellIs" dxfId="73" priority="2" operator="notEqual">
      <formula>"El Indicador recalculado es igual al reportado "</formula>
    </cfRule>
    <cfRule type="cellIs" dxfId="72"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600-000000000000}">
      <formula1>0</formula1>
    </dataValidation>
  </dataValidations>
  <hyperlinks>
    <hyperlink ref="C1" location="'Menu de Navegacion'!A1" display="Menu principal" xr:uid="{00000000-0004-0000-1600-000000000000}"/>
  </hyperlinks>
  <pageMargins left="0.7" right="0.7" top="0.75" bottom="0.75" header="0.3" footer="0.3"/>
  <pageSetup paperSize="9" orientation="portrait" r:id="rId1"/>
  <ignoredErrors>
    <ignoredError sqref="N25 Q25 N26:R9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"L8-"&amp;C25</f>
        <v>L8-Número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L8-Porcentaje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L8-Porcentaje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L8-Porcentaje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L8-Porcentaje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L8-Proporción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L8-Carga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L8-Porcentaje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L8-Tiempo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L8-</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L8-</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L8-</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L8-</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L8-PRUEBAS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L8-Número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L8-Proporción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L8-Proporción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L8-Proporción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L8-Proporción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L8-Proporción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L8-Proporción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L8-Proporción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L8-Proporción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L8-Proporción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L8-Proporción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L8-Proporción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L8-Proporción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L8-Proporción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L8-Proporción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L8-Proporción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L8-Tiempo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L8-</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"L8-"&amp;C57</f>
        <v xml:space="preserve">L8- </v>
      </c>
      <c r="C57" s="241" t="str">
        <f>IF(('RNL - Lab 1'!C57)=0," ",('RNL - Lab 1'!C57))</f>
        <v xml:space="preserve"> </v>
      </c>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L8- </v>
      </c>
      <c r="C58" s="241" t="str">
        <f>IF(('RNL - Lab 1'!C58)=0," ",('RNL - Lab 1'!C58))</f>
        <v xml:space="preserve"> </v>
      </c>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L8- </v>
      </c>
      <c r="C59" s="241" t="str">
        <f>IF(('RNL - Lab 1'!C59)=0," ",('RNL - Lab 1'!C59))</f>
        <v xml:space="preserve"> </v>
      </c>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L8- </v>
      </c>
      <c r="C60" s="241" t="str">
        <f>IF(('RNL - Lab 1'!C60)=0," ",('RNL - Lab 1'!C60))</f>
        <v xml:space="preserve"> </v>
      </c>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L8-CULTIVO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L8-Porcentaje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L8-Porcentaje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L8-Aporte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L8-Aporte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L8-Tiempo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L8-Proporción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L8-Proporción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L8-</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L8-</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L8-</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L8-</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L8-</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L8-CALIDAD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L8-Proporción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L8-Proporción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L8-Proporción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L8-Tiempo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L8-</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L8-</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L8-</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L8-</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L8-Indicadores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L8-Porcentaje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L8-Porcentaje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L8-Porcentaje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L8-Porcentaje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L8-</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"L8-"&amp;C89</f>
        <v>L8-</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L8-</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L8-</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L8-</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L8-</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L8-</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L8-</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L8-</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L8-</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L8-</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L8-</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L8-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L8-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L8-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L8-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L8-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L8-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L8-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L8-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L8-</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L8-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L8-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L8-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L8-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IkqCuaE6n9vCXtv7MxWkXDgcQeCMhzPKsFfjmn8AxcLU8Z+UD8FMPkPq4Kf3r0yRYzoogQZ1/VEAwVM8fxe1Rw==" saltValue="bUOmIWLRqMzjOStZCulPp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71" priority="40" operator="equal">
      <formula>""</formula>
    </cfRule>
    <cfRule type="cellIs" dxfId="70" priority="41" operator="notEqual">
      <formula>"El numerador revisado en los registros fisicos es igual a los registros de la base de datos"</formula>
    </cfRule>
    <cfRule type="cellIs" dxfId="69" priority="42" operator="equal">
      <formula>"El numerador revisado en los registros fisicos es igual a los registros de la base de datos"</formula>
    </cfRule>
  </conditionalFormatting>
  <conditionalFormatting sqref="U25:U91">
    <cfRule type="cellIs" dxfId="68" priority="37" operator="equal">
      <formula>""</formula>
    </cfRule>
    <cfRule type="cellIs" dxfId="67" priority="38" operator="notEqual">
      <formula>"El numerador revisado en los registros fisicos es igual al reporte consolidado "</formula>
    </cfRule>
    <cfRule type="cellIs" dxfId="66" priority="39" operator="equal">
      <formula>"El numerador revisado en los registros fisicos es igual al reporte consolidado "</formula>
    </cfRule>
  </conditionalFormatting>
  <conditionalFormatting sqref="V25:V91">
    <cfRule type="cellIs" dxfId="65" priority="34" operator="equal">
      <formula>""</formula>
    </cfRule>
    <cfRule type="cellIs" dxfId="64" priority="35" operator="notEqual">
      <formula>"El numerador revisado en la base de datos es igual al reporte consolidado"</formula>
    </cfRule>
    <cfRule type="cellIs" dxfId="63" priority="36" operator="equal">
      <formula>"El numerador revisado en la base de datos es igual al reporte consolidado"</formula>
    </cfRule>
  </conditionalFormatting>
  <conditionalFormatting sqref="W25:W91">
    <cfRule type="cellIs" dxfId="62" priority="31" operator="equal">
      <formula>""</formula>
    </cfRule>
    <cfRule type="cellIs" dxfId="61" priority="32" operator="notEqual">
      <formula>"El Denominador revisado en los registros fisicos es igual a los registros de la base de datos"</formula>
    </cfRule>
    <cfRule type="cellIs" dxfId="60" priority="33" operator="equal">
      <formula>"El Denominador revisado en los registros fisicos es igual a los registros de la base de datos"</formula>
    </cfRule>
  </conditionalFormatting>
  <conditionalFormatting sqref="X25:X91">
    <cfRule type="cellIs" dxfId="59" priority="28" operator="equal">
      <formula>""</formula>
    </cfRule>
    <cfRule type="cellIs" dxfId="58" priority="29" operator="notEqual">
      <formula>"El Denominador revisado en los registros fisicos es igual al reporte consolidado "</formula>
    </cfRule>
    <cfRule type="cellIs" dxfId="57" priority="30" operator="equal">
      <formula>"El Denominador revisado en los registros fisicos es igual al reporte consolidado "</formula>
    </cfRule>
  </conditionalFormatting>
  <conditionalFormatting sqref="Y25:Y91">
    <cfRule type="cellIs" dxfId="56" priority="25" operator="equal">
      <formula>""</formula>
    </cfRule>
    <cfRule type="cellIs" dxfId="55" priority="26" operator="notEqual">
      <formula>"El Denominador revisado en la base de datos es igual al reporte consolidado "</formula>
    </cfRule>
    <cfRule type="cellIs" dxfId="54" priority="27" operator="equal">
      <formula>"El Denominador revisado en la base de datos es igual al reporte consolidado "</formula>
    </cfRule>
  </conditionalFormatting>
  <conditionalFormatting sqref="Z25">
    <cfRule type="cellIs" dxfId="53" priority="22" operator="equal">
      <formula>""</formula>
    </cfRule>
    <cfRule type="cellIs" dxfId="52" priority="23" operator="notEqual">
      <formula>"El Indicador recalculado es igual al reportado "</formula>
    </cfRule>
    <cfRule type="cellIs" dxfId="51" priority="24" operator="equal">
      <formula>"El Indicador recalculado es igual al reportado "</formula>
    </cfRule>
  </conditionalFormatting>
  <conditionalFormatting sqref="Z26:Z91">
    <cfRule type="cellIs" dxfId="50" priority="1" operator="equal">
      <formula>""</formula>
    </cfRule>
    <cfRule type="cellIs" dxfId="49" priority="2" operator="notEqual">
      <formula>"El Indicador recalculado es igual al reportado "</formula>
    </cfRule>
    <cfRule type="cellIs" dxfId="48"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700-000000000000}">
      <formula1>0</formula1>
    </dataValidation>
  </dataValidations>
  <hyperlinks>
    <hyperlink ref="C1" location="'Menu de Navegacion'!A1" display="Menu principal" xr:uid="{00000000-0004-0000-1700-000000000000}"/>
  </hyperlinks>
  <pageMargins left="0.7" right="0.7" top="0.75" bottom="0.75" header="0.3" footer="0.3"/>
  <pageSetup paperSize="9" orientation="portrait" r:id="rId1"/>
  <ignoredErrors>
    <ignoredError sqref="N25 Q25 N26:R9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"L9-"&amp;C25</f>
        <v>L9-Número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L9-Porcentaje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L9-Porcentaje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L9-Porcentaje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L9-Porcentaje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L9-Proporción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L9-Carga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L9-Porcentaje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L9-Tiempo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L9-</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L9-</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L9-</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L9-</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L9-PRUEBAS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L9-Número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L9-Proporción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L9-Proporción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L9-Proporción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L9-Proporción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L9-Proporción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L9-Proporción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L9-Proporción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L9-Proporción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L9-Proporción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L9-Proporción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L9-Proporción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L9-Proporción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L9-Proporción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L9-Proporción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L9-Proporción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L9-Tiempo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L9-</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"L9-"&amp;C57</f>
        <v xml:space="preserve">L9- </v>
      </c>
      <c r="C57" s="241" t="str">
        <f>IF(('RNL - Lab 1'!C57)=0," ",('RNL - Lab 1'!C57))</f>
        <v xml:space="preserve"> </v>
      </c>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L9- </v>
      </c>
      <c r="C58" s="241" t="str">
        <f>IF(('RNL - Lab 1'!C58)=0," ",('RNL - Lab 1'!C58))</f>
        <v xml:space="preserve"> </v>
      </c>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L9- </v>
      </c>
      <c r="C59" s="241" t="str">
        <f>IF(('RNL - Lab 1'!C59)=0," ",('RNL - Lab 1'!C59))</f>
        <v xml:space="preserve"> </v>
      </c>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L9- </v>
      </c>
      <c r="C60" s="241" t="str">
        <f>IF(('RNL - Lab 1'!C60)=0," ",('RNL - Lab 1'!C60))</f>
        <v xml:space="preserve"> </v>
      </c>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L9-CULTIVO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L9-Porcentaje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L9-Porcentaje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L9-Aporte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L9-Aporte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L9-Tiempo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L9-Proporción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L9-Proporción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L9-</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L9-</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L9-</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L9-</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L9-</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L9-CALIDAD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L9-Proporción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L9-Proporción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L9-Proporción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L9-Tiempo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L9-</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L9-</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L9-</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L9-</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L9-Indicadores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L9-Porcentaje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L9-Porcentaje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L9-Porcentaje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L9-Porcentaje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L9-</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"L9-"&amp;C89</f>
        <v>L9-</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L9-</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L9-</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L9-</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L9-</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L9-</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L9-</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L9-</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L9-</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L9-</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L9-</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L9-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L9-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L9-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L9-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L9-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L9-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L9-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L9-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L9-</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L9-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L9-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L9-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L9-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Ttx76jVGMaCljDnzFqmKs+SU+3+EJYj9TNc+U3tA5unA0vf8kEYG3WUJi7leUR2KazmqKWPJ/P59X3+Fky7Slw==" saltValue="ugk9SU1OX5MFS3nZan/3ew=="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47" priority="40" operator="equal">
      <formula>""</formula>
    </cfRule>
    <cfRule type="cellIs" dxfId="46" priority="41" operator="notEqual">
      <formula>"El numerador revisado en los registros fisicos es igual a los registros de la base de datos"</formula>
    </cfRule>
    <cfRule type="cellIs" dxfId="45" priority="42" operator="equal">
      <formula>"El numerador revisado en los registros fisicos es igual a los registros de la base de datos"</formula>
    </cfRule>
  </conditionalFormatting>
  <conditionalFormatting sqref="U25:U91">
    <cfRule type="cellIs" dxfId="44" priority="37" operator="equal">
      <formula>""</formula>
    </cfRule>
    <cfRule type="cellIs" dxfId="43" priority="38" operator="notEqual">
      <formula>"El numerador revisado en los registros fisicos es igual al reporte consolidado "</formula>
    </cfRule>
    <cfRule type="cellIs" dxfId="42" priority="39" operator="equal">
      <formula>"El numerador revisado en los registros fisicos es igual al reporte consolidado "</formula>
    </cfRule>
  </conditionalFormatting>
  <conditionalFormatting sqref="V25:V91">
    <cfRule type="cellIs" dxfId="41" priority="34" operator="equal">
      <formula>""</formula>
    </cfRule>
    <cfRule type="cellIs" dxfId="40" priority="35" operator="notEqual">
      <formula>"El numerador revisado en la base de datos es igual al reporte consolidado"</formula>
    </cfRule>
    <cfRule type="cellIs" dxfId="39" priority="36" operator="equal">
      <formula>"El numerador revisado en la base de datos es igual al reporte consolidado"</formula>
    </cfRule>
  </conditionalFormatting>
  <conditionalFormatting sqref="W25:W91">
    <cfRule type="cellIs" dxfId="38" priority="31" operator="equal">
      <formula>""</formula>
    </cfRule>
    <cfRule type="cellIs" dxfId="37" priority="32" operator="notEqual">
      <formula>"El Denominador revisado en los registros fisicos es igual a los registros de la base de datos"</formula>
    </cfRule>
    <cfRule type="cellIs" dxfId="36" priority="33" operator="equal">
      <formula>"El Denominador revisado en los registros fisicos es igual a los registros de la base de datos"</formula>
    </cfRule>
  </conditionalFormatting>
  <conditionalFormatting sqref="X25:X91">
    <cfRule type="cellIs" dxfId="35" priority="28" operator="equal">
      <formula>""</formula>
    </cfRule>
    <cfRule type="cellIs" dxfId="34" priority="29" operator="notEqual">
      <formula>"El Denominador revisado en los registros fisicos es igual al reporte consolidado "</formula>
    </cfRule>
    <cfRule type="cellIs" dxfId="33" priority="30" operator="equal">
      <formula>"El Denominador revisado en los registros fisicos es igual al reporte consolidado "</formula>
    </cfRule>
  </conditionalFormatting>
  <conditionalFormatting sqref="Y25:Y91">
    <cfRule type="cellIs" dxfId="32" priority="25" operator="equal">
      <formula>""</formula>
    </cfRule>
    <cfRule type="cellIs" dxfId="31" priority="26" operator="notEqual">
      <formula>"El Denominador revisado en la base de datos es igual al reporte consolidado "</formula>
    </cfRule>
    <cfRule type="cellIs" dxfId="30" priority="27" operator="equal">
      <formula>"El Denominador revisado en la base de datos es igual al reporte consolidado "</formula>
    </cfRule>
  </conditionalFormatting>
  <conditionalFormatting sqref="Z25">
    <cfRule type="cellIs" dxfId="29" priority="22" operator="equal">
      <formula>""</formula>
    </cfRule>
    <cfRule type="cellIs" dxfId="28" priority="23" operator="notEqual">
      <formula>"El Indicador recalculado es igual al reportado "</formula>
    </cfRule>
    <cfRule type="cellIs" dxfId="27" priority="24" operator="equal">
      <formula>"El Indicador recalculado es igual al reportado "</formula>
    </cfRule>
  </conditionalFormatting>
  <conditionalFormatting sqref="Z26:Z91">
    <cfRule type="cellIs" dxfId="26" priority="1" operator="equal">
      <formula>""</formula>
    </cfRule>
    <cfRule type="cellIs" dxfId="25" priority="2" operator="notEqual">
      <formula>"El Indicador recalculado es igual al reportado "</formula>
    </cfRule>
    <cfRule type="cellIs" dxfId="24"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800-000000000000}">
      <formula1>0</formula1>
    </dataValidation>
  </dataValidations>
  <hyperlinks>
    <hyperlink ref="C1" location="'Menu de Navegacion'!A1" display="Menu principal" xr:uid="{00000000-0004-0000-1800-000000000000}"/>
  </hyperlinks>
  <pageMargins left="0.7" right="0.7" top="0.75" bottom="0.75" header="0.3" footer="0.3"/>
  <pageSetup paperSize="9" orientation="portrait" r:id="rId1"/>
  <ignoredErrors>
    <ignoredError sqref="N25 Q25 N26:R9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BK174"/>
  <sheetViews>
    <sheetView zoomScale="70" zoomScaleNormal="70" workbookViewId="0">
      <selection activeCell="C3" sqref="C3"/>
    </sheetView>
  </sheetViews>
  <sheetFormatPr baseColWidth="10" defaultRowHeight="18.75" x14ac:dyDescent="0.3"/>
  <cols>
    <col min="1" max="1" width="1.28515625" style="1" customWidth="1"/>
    <col min="2" max="2" width="5.140625" style="224" customWidth="1"/>
    <col min="3" max="3" width="64.5703125" style="1" customWidth="1"/>
    <col min="4" max="4" width="85.85546875" style="163" customWidth="1"/>
    <col min="5" max="5" width="41.7109375" style="1" customWidth="1"/>
    <col min="6" max="6" width="37.5703125" style="1" customWidth="1"/>
    <col min="7" max="7" width="35.5703125" style="1" customWidth="1"/>
    <col min="8" max="8" width="44" style="1" customWidth="1"/>
    <col min="9" max="9" width="38.85546875" style="1" customWidth="1"/>
    <col min="10" max="12" width="39.7109375" style="1" customWidth="1"/>
    <col min="13" max="13" width="40.7109375" style="1" customWidth="1"/>
    <col min="14" max="19" width="37.5703125" style="1" customWidth="1"/>
    <col min="20" max="22" width="37.140625" style="1" customWidth="1"/>
    <col min="23" max="23" width="39.140625" style="1" customWidth="1"/>
    <col min="24" max="26" width="37.140625" style="1" customWidth="1"/>
    <col min="27" max="56" width="11.42578125" style="1"/>
    <col min="57" max="59" width="16.42578125" style="1" hidden="1" customWidth="1"/>
    <col min="60" max="60" width="19.7109375" style="1" hidden="1" customWidth="1"/>
    <col min="61" max="61" width="19.5703125" style="1" hidden="1" customWidth="1"/>
    <col min="62" max="62" width="19" style="1" hidden="1" customWidth="1"/>
    <col min="63" max="63" width="22.7109375" style="1" hidden="1" customWidth="1"/>
    <col min="64" max="16384" width="11.42578125" style="1"/>
  </cols>
  <sheetData>
    <row r="1" spans="3:12" ht="36.75" thickBot="1" x14ac:dyDescent="0.35">
      <c r="C1" s="286" t="s">
        <v>638</v>
      </c>
    </row>
    <row r="5" spans="3:12" ht="19.5" thickBot="1" x14ac:dyDescent="0.35">
      <c r="E5" s="166"/>
      <c r="F5" s="166"/>
    </row>
    <row r="6" spans="3:12" ht="31.5" customHeight="1" x14ac:dyDescent="0.25">
      <c r="C6" s="11" t="s">
        <v>487</v>
      </c>
      <c r="D6" s="408"/>
      <c r="E6" s="409"/>
      <c r="F6" s="169"/>
    </row>
    <row r="7" spans="3:12" ht="31.5" customHeight="1" x14ac:dyDescent="0.25">
      <c r="C7" s="12" t="s">
        <v>354</v>
      </c>
      <c r="D7" s="410"/>
      <c r="E7" s="411"/>
      <c r="F7" s="169"/>
    </row>
    <row r="8" spans="3:12" ht="31.5" customHeight="1" x14ac:dyDescent="0.25">
      <c r="C8" s="12" t="s">
        <v>475</v>
      </c>
      <c r="D8" s="410"/>
      <c r="E8" s="411"/>
      <c r="F8" s="495" t="s">
        <v>656</v>
      </c>
      <c r="G8" s="495"/>
      <c r="H8" s="495"/>
      <c r="I8" s="495"/>
    </row>
    <row r="9" spans="3:12" ht="31.5" customHeight="1" x14ac:dyDescent="0.25">
      <c r="C9" s="12" t="s">
        <v>2</v>
      </c>
      <c r="D9" s="410"/>
      <c r="E9" s="411"/>
      <c r="F9" s="495"/>
      <c r="G9" s="495"/>
      <c r="H9" s="495"/>
      <c r="I9" s="495"/>
    </row>
    <row r="10" spans="3:12" ht="31.5" customHeight="1" thickBot="1" x14ac:dyDescent="0.3">
      <c r="C10" s="168" t="s">
        <v>1</v>
      </c>
      <c r="D10" s="410"/>
      <c r="E10" s="411"/>
      <c r="F10" s="495"/>
      <c r="G10" s="495"/>
      <c r="H10" s="495"/>
      <c r="I10" s="495"/>
    </row>
    <row r="11" spans="3:12" ht="108" customHeight="1" thickBot="1" x14ac:dyDescent="0.3">
      <c r="C11" s="236" t="s">
        <v>655</v>
      </c>
      <c r="D11" s="405"/>
      <c r="E11" s="406"/>
      <c r="F11" s="166"/>
    </row>
    <row r="12" spans="3:12" x14ac:dyDescent="0.3">
      <c r="C12" s="163"/>
      <c r="E12" s="166"/>
      <c r="F12" s="166"/>
    </row>
    <row r="13" spans="3:12" ht="26.25" x14ac:dyDescent="0.4">
      <c r="C13" s="231" t="s">
        <v>686</v>
      </c>
    </row>
    <row r="14" spans="3:12" ht="26.25" x14ac:dyDescent="0.4">
      <c r="C14" s="407" t="s">
        <v>652</v>
      </c>
      <c r="D14" s="407"/>
      <c r="E14" s="407"/>
      <c r="F14" s="407"/>
      <c r="G14" s="407"/>
      <c r="H14" s="407"/>
      <c r="I14" s="407"/>
      <c r="J14" s="407"/>
    </row>
    <row r="15" spans="3:12" ht="30" customHeight="1" x14ac:dyDescent="0.4">
      <c r="C15" s="404" t="s">
        <v>653</v>
      </c>
      <c r="D15" s="404"/>
      <c r="E15" s="404"/>
      <c r="F15" s="404"/>
      <c r="G15" s="404"/>
      <c r="H15" s="404"/>
      <c r="I15" s="404"/>
      <c r="J15" s="404"/>
      <c r="K15" s="23"/>
      <c r="L15" s="23"/>
    </row>
    <row r="16" spans="3:12" ht="26.25" x14ac:dyDescent="0.4">
      <c r="C16" s="407" t="s">
        <v>567</v>
      </c>
      <c r="D16" s="407"/>
      <c r="E16" s="407"/>
      <c r="F16" s="407"/>
      <c r="G16" s="407"/>
      <c r="H16" s="407"/>
      <c r="I16" s="407"/>
      <c r="J16" s="407"/>
      <c r="K16" s="23"/>
      <c r="L16" s="23"/>
    </row>
    <row r="17" spans="2:63" ht="26.25" x14ac:dyDescent="0.4">
      <c r="C17" s="407" t="s">
        <v>568</v>
      </c>
      <c r="D17" s="407"/>
      <c r="E17" s="407"/>
      <c r="F17" s="407"/>
      <c r="G17" s="407"/>
      <c r="H17" s="407"/>
      <c r="I17" s="407"/>
      <c r="J17" s="407"/>
      <c r="K17" s="23"/>
      <c r="L17" s="23"/>
    </row>
    <row r="18" spans="2:63" ht="52.5" customHeight="1" x14ac:dyDescent="0.4">
      <c r="C18" s="404" t="s">
        <v>654</v>
      </c>
      <c r="D18" s="404"/>
      <c r="E18" s="404"/>
      <c r="F18" s="404"/>
      <c r="G18" s="404"/>
      <c r="H18" s="404"/>
      <c r="I18" s="404"/>
      <c r="J18" s="404"/>
      <c r="V18" s="184"/>
    </row>
    <row r="19" spans="2:63" ht="26.25" x14ac:dyDescent="0.4">
      <c r="C19" s="23"/>
      <c r="D19" s="23"/>
      <c r="E19" s="23"/>
      <c r="F19" s="23"/>
      <c r="G19" s="23"/>
      <c r="H19" s="23"/>
      <c r="I19" s="23"/>
      <c r="J19" s="23"/>
    </row>
    <row r="20" spans="2:63" ht="19.5" thickBot="1" x14ac:dyDescent="0.35"/>
    <row r="21" spans="2:63" ht="18" customHeight="1" x14ac:dyDescent="0.25">
      <c r="C21" s="479" t="s">
        <v>5</v>
      </c>
      <c r="D21" s="479" t="s">
        <v>446</v>
      </c>
      <c r="E21" s="467" t="s">
        <v>657</v>
      </c>
      <c r="F21" s="468"/>
      <c r="G21" s="468"/>
      <c r="H21" s="468"/>
      <c r="I21" s="468"/>
      <c r="J21" s="469"/>
      <c r="K21" s="381" t="s">
        <v>621</v>
      </c>
      <c r="L21" s="458" t="s">
        <v>622</v>
      </c>
      <c r="M21" s="461" t="s">
        <v>545</v>
      </c>
      <c r="N21" s="462"/>
      <c r="O21" s="462"/>
      <c r="P21" s="462"/>
      <c r="Q21" s="462"/>
      <c r="R21" s="462"/>
      <c r="S21" s="463"/>
      <c r="T21" s="470" t="s">
        <v>668</v>
      </c>
      <c r="U21" s="471"/>
      <c r="V21" s="471"/>
      <c r="W21" s="471"/>
      <c r="X21" s="471"/>
      <c r="Y21" s="471"/>
      <c r="Z21" s="472"/>
      <c r="BE21" s="496" t="s">
        <v>562</v>
      </c>
      <c r="BF21" s="496"/>
      <c r="BG21" s="496"/>
      <c r="BH21" s="496"/>
      <c r="BI21" s="496"/>
      <c r="BJ21" s="496"/>
      <c r="BK21" s="496"/>
    </row>
    <row r="22" spans="2:63" ht="18" customHeight="1" thickBot="1" x14ac:dyDescent="0.3">
      <c r="C22" s="479"/>
      <c r="D22" s="479"/>
      <c r="E22" s="467" t="s">
        <v>658</v>
      </c>
      <c r="F22" s="468"/>
      <c r="G22" s="468"/>
      <c r="H22" s="469"/>
      <c r="I22" s="480" t="s">
        <v>659</v>
      </c>
      <c r="J22" s="480"/>
      <c r="K22" s="382"/>
      <c r="L22" s="459"/>
      <c r="M22" s="464"/>
      <c r="N22" s="465"/>
      <c r="O22" s="465"/>
      <c r="P22" s="465"/>
      <c r="Q22" s="465"/>
      <c r="R22" s="465"/>
      <c r="S22" s="466"/>
      <c r="T22" s="473"/>
      <c r="U22" s="474"/>
      <c r="V22" s="474"/>
      <c r="W22" s="474"/>
      <c r="X22" s="474"/>
      <c r="Y22" s="474"/>
      <c r="Z22" s="475"/>
      <c r="BE22" s="496"/>
      <c r="BF22" s="496"/>
      <c r="BG22" s="496"/>
      <c r="BH22" s="496"/>
      <c r="BI22" s="496"/>
      <c r="BJ22" s="496"/>
      <c r="BK22" s="496"/>
    </row>
    <row r="23" spans="2:63" ht="103.5" customHeight="1" thickBot="1" x14ac:dyDescent="0.3">
      <c r="C23" s="479"/>
      <c r="D23" s="479"/>
      <c r="E23" s="229" t="s">
        <v>660</v>
      </c>
      <c r="F23" s="229" t="s">
        <v>661</v>
      </c>
      <c r="G23" s="21" t="s">
        <v>542</v>
      </c>
      <c r="H23" s="21" t="s">
        <v>662</v>
      </c>
      <c r="I23" s="6" t="s">
        <v>541</v>
      </c>
      <c r="J23" s="6" t="s">
        <v>663</v>
      </c>
      <c r="K23" s="383"/>
      <c r="L23" s="460"/>
      <c r="M23" s="265" t="s">
        <v>664</v>
      </c>
      <c r="N23" s="266" t="s">
        <v>665</v>
      </c>
      <c r="O23" s="267" t="s">
        <v>534</v>
      </c>
      <c r="P23" s="265" t="s">
        <v>666</v>
      </c>
      <c r="Q23" s="266" t="s">
        <v>667</v>
      </c>
      <c r="R23" s="267" t="s">
        <v>537</v>
      </c>
      <c r="S23" s="269" t="s">
        <v>538</v>
      </c>
      <c r="T23" s="265" t="s">
        <v>669</v>
      </c>
      <c r="U23" s="266" t="s">
        <v>665</v>
      </c>
      <c r="V23" s="267" t="s">
        <v>534</v>
      </c>
      <c r="W23" s="265" t="s">
        <v>666</v>
      </c>
      <c r="X23" s="266" t="s">
        <v>667</v>
      </c>
      <c r="Y23" s="267" t="s">
        <v>537</v>
      </c>
      <c r="Z23" s="269" t="s">
        <v>538</v>
      </c>
      <c r="BE23" s="1" t="s">
        <v>563</v>
      </c>
    </row>
    <row r="24" spans="2:63" ht="26.25" x14ac:dyDescent="0.25">
      <c r="C24" s="164" t="s">
        <v>344</v>
      </c>
      <c r="D24" s="162"/>
      <c r="E24" s="4"/>
      <c r="F24" s="25"/>
      <c r="G24" s="25"/>
      <c r="H24" s="25"/>
      <c r="I24" s="25"/>
      <c r="J24" s="25"/>
      <c r="K24" s="237"/>
      <c r="L24" s="237"/>
      <c r="M24" s="264"/>
      <c r="N24" s="264"/>
      <c r="O24" s="264"/>
      <c r="P24" s="264"/>
      <c r="Q24" s="264"/>
      <c r="R24" s="264"/>
      <c r="S24" s="264"/>
      <c r="T24" s="270"/>
      <c r="U24" s="270"/>
      <c r="V24" s="270"/>
      <c r="W24" s="270"/>
      <c r="X24" s="270"/>
      <c r="Y24" s="270"/>
      <c r="Z24" s="270"/>
    </row>
    <row r="25" spans="2:63" ht="52.5" customHeight="1" x14ac:dyDescent="0.25">
      <c r="B25" s="224" t="str">
        <f t="shared" ref="B25:B56" si="0">"L10-"&amp;C25</f>
        <v>L10-Número de baciloscopias realizadas</v>
      </c>
      <c r="C25" s="156" t="s">
        <v>345</v>
      </c>
      <c r="D25" s="181"/>
      <c r="E25" s="302"/>
      <c r="F25" s="287"/>
      <c r="G25" s="302"/>
      <c r="H25" s="287"/>
      <c r="I25" s="302"/>
      <c r="J25" s="287"/>
      <c r="K25" s="302"/>
      <c r="L25" s="302"/>
      <c r="M25" s="183" t="str">
        <f>IF(OR(E25="",G25=""),"",IF(E25&gt;G25,(G25/E25)*100,IF(E25&lt;G25,(E25/G25)*100,IF((E25=G25),100))))</f>
        <v/>
      </c>
      <c r="N25" s="183" t="str">
        <f>IF(OR(E25="",I25=""),"",IF(E25&gt;I25,(I25/E25)*100,IF(E25&lt;I25,(E25/I25)*100,IF((E25=I25),100))))</f>
        <v/>
      </c>
      <c r="O25" s="183" t="str">
        <f>IF(OR(G25="",I25=""),"",IF(G25&gt;I25,(I25/G25)*100,IF(G25&lt;I25,(G25/I25)*100,IF((G25=I25),100))))</f>
        <v/>
      </c>
      <c r="P25" s="287" t="str">
        <f>IF(OR(F25="",H25=""),"",IF(F25="","",IF(F25&gt;H25,(H25/F25)*100,IF(F25&lt;H25,(F25/H25)*100,IF((F25=H25),100)))))</f>
        <v/>
      </c>
      <c r="Q25" s="287" t="str">
        <f>IF(OR(F25="",J25=""),"",IF(F25="","",IF(F25&gt;J25,(J25/F25)*100,IF(F25&lt;J25,(F25/J25)*100,IF((F25=J25),100)))))</f>
        <v/>
      </c>
      <c r="R25" s="287" t="str">
        <f>IF(OR(H25="",J25=""),"",IF(H25="","",IF(H25&gt;J25,(J25/H25)*100,IF(H25&lt;J25,(H25/J25)*100,IF((H25=J25),100)))))</f>
        <v/>
      </c>
      <c r="S25" s="183" t="str">
        <f t="shared" ref="S25" si="1">IF(K25="","",+IF(K25&gt;L25,(L25/K25)*100,IF(K25&lt;L25,(K25/L25)*100,IF((K25=L25),100))))</f>
        <v/>
      </c>
      <c r="T25" s="225" t="str">
        <f>IF(OR(E25="",G25=""),"",IF(E25="","",IF(E25=G25,"El numerador revisado en los registros fisicos es igual a los registros de la base de datos",IF(E25&gt;G25,"El numerador revisado en los registros fisicos es Mayor en "&amp;E25-G25&amp;" registros según la base de datos reportada",IF(E25&lt;G25,"El numerador revisado en los registros fisicos es Menor en "&amp;G25-E25&amp;" registros según la base de datos reportada")))))</f>
        <v/>
      </c>
      <c r="U25" s="225" t="str">
        <f>IF(OR(E25="",I25=""),"",IF(E25="","",IF(E25=I25,"El numerador revisado en los registros fisicos es igual al reporte consolidado ",IF(E25&gt;I25,"El numerador revisado en los registros fisicos es Mayor en "&amp;E25-I25&amp;" al reporte consolidado ",IF(E25&lt;I25,"El numerador revisado en los registros fisicos es Menor en "&amp;I25-E25&amp;"al reporte consolidado")))))</f>
        <v/>
      </c>
      <c r="V25" s="225" t="str">
        <f>IF(OR(G25="",I25=""),"",IF(G25="","",IF(G25=I25,"El numerador revisado en la base de datos es igual al reporte consolidado",IF(G25&gt;I25,"El numerador revisado en la base de datos es Mayor en "&amp;G25-I25&amp;" al reporte consolidado ",IF(G25&lt;I25,"El numerador revisado en la base de datos es Menor en "&amp;I25-G25&amp;" al reporte consolidado")))))</f>
        <v/>
      </c>
      <c r="W25" s="225" t="str">
        <f>IF(OR(F25="",H25=""),"",IF(F25="","",IF(F25=H25,"El Denominador revisado en los registros fisicos es igual a los registros de la base de datos",IF(F25&gt;H25,"El Denominador revisado en los registros fisicos es Mayor en "&amp;F25-H25&amp;" registros según la base de datos reportada",IF(F25&lt;H25,"El Denominador revisado en los registros fisicos es Menor en "&amp;H25-F25&amp;" registros según la base de datos reportada")))))</f>
        <v/>
      </c>
      <c r="X25" s="225" t="str">
        <f>IF(OR(F25="",J25=""),"",IF(F25="","",IF(F25=J25,"El Denominador revisado en los registros fisicos es igual al reporte consolidado ",IF(F25&gt;J25,"El Denominador revisado en los registros fisicos es Mayor en "&amp;F25-J25&amp;" al reporte consolidado",IF(F25&lt;J25,"El Denominador revisado en los registros fisicos es Menor en "&amp;J25-F25&amp;" al reporte consolidado")))))</f>
        <v/>
      </c>
      <c r="Y25" s="225" t="str">
        <f>IF(OR(H25="",J25=""),"",IF(H25="","",IF(H25=J25,"El Denominador revisado en la base de datos es igual al reporte consolidado ",IF(H25&gt;J25,"El Denominador revisado en la base de datos es Mayor en "&amp;H25-J25&amp;" registros según el reporte consolidado",IF(H25&lt;J25,"El Denominador revisado en la base de datos es Menor en "&amp;J25-H25&amp;" registros según el reporte consolidado")))))</f>
        <v/>
      </c>
      <c r="Z25" s="225" t="str">
        <f>IF(K25="","",IF(K25=L25,"El Indicador recalculado es igual al reportado ",IF(K25&gt;L25,"El Indicador recalculado tiene una diferencia Mayor en "&amp;K25-L25&amp;" según lo reportado",IF(K25&lt;L25,"El Indicador recalculado tiene una diferencia Menor de "&amp;L25-K25&amp;"  según lo reportado"))))</f>
        <v/>
      </c>
      <c r="BE25" s="220">
        <f>+E25-G25</f>
        <v>0</v>
      </c>
      <c r="BF25" s="220">
        <f>+E25-I25</f>
        <v>0</v>
      </c>
      <c r="BG25" s="220">
        <f>+G25-I25</f>
        <v>0</v>
      </c>
      <c r="BH25" s="220">
        <f>+F25-H25</f>
        <v>0</v>
      </c>
      <c r="BI25" s="220">
        <f>+F25-J25</f>
        <v>0</v>
      </c>
      <c r="BJ25" s="220">
        <f>+H25-J25</f>
        <v>0</v>
      </c>
      <c r="BK25" s="220">
        <f>+K25-L25</f>
        <v>0</v>
      </c>
    </row>
    <row r="26" spans="2:63" ht="42" x14ac:dyDescent="0.25">
      <c r="B26" s="224" t="str">
        <f t="shared" si="0"/>
        <v>L10-Porcentaje de baciloscopias de diagnóstico positivas</v>
      </c>
      <c r="C26" s="222" t="s">
        <v>301</v>
      </c>
      <c r="D26" s="181" t="s">
        <v>694</v>
      </c>
      <c r="E26" s="302"/>
      <c r="F26" s="302"/>
      <c r="G26" s="302"/>
      <c r="H26" s="302"/>
      <c r="I26" s="302"/>
      <c r="J26" s="302"/>
      <c r="K26" s="302"/>
      <c r="L26" s="302"/>
      <c r="M26" s="183" t="str">
        <f t="shared" ref="M26:M89" si="2">IF(OR(E26="",G26=""),"",IF(E26&gt;G26,(G26/E26)*100,IF(E26&lt;G26,(E26/G26)*100,IF((E26=G26),100))))</f>
        <v/>
      </c>
      <c r="N26" s="183" t="str">
        <f t="shared" ref="N26:N89" si="3">IF(OR(E26="",I26=""),"",IF(E26&gt;I26,(I26/E26)*100,IF(E26&lt;I26,(E26/I26)*100,IF((E26=I26),100))))</f>
        <v/>
      </c>
      <c r="O26" s="183" t="str">
        <f t="shared" ref="O26:O89" si="4">IF(OR(G26="",I26=""),"",IF(G26&gt;I26,(I26/G26)*100,IF(G26&lt;I26,(G26/I26)*100,IF((G26=I26),100))))</f>
        <v/>
      </c>
      <c r="P26" s="183" t="str">
        <f t="shared" ref="P26:P89" si="5">IF(OR(F26="",H26=""),"",IF(F26="","",IF(F26&gt;H26,(H26/F26)*100,IF(F26&lt;H26,(F26/H26)*100,IF((F26=H26),100)))))</f>
        <v/>
      </c>
      <c r="Q26" s="183" t="str">
        <f t="shared" ref="Q26:Q89" si="6">IF(OR(F26="",J26=""),"",IF(F26="","",IF(F26&gt;J26,(J26/F26)*100,IF(F26&lt;J26,(F26/J26)*100,IF((F26=J26),100)))))</f>
        <v/>
      </c>
      <c r="R26" s="183" t="str">
        <f t="shared" ref="R26:R89" si="7">IF(OR(H26="",J26=""),"",IF(H26="","",IF(H26&gt;J26,(J26/H26)*100,IF(H26&lt;J26,(H26/J26)*100,IF((H26=J26),100)))))</f>
        <v/>
      </c>
      <c r="S26" s="183" t="str">
        <f t="shared" ref="S26:S89" si="8">IF(K26="","",+IF(K26&gt;L26,(L26/K26)*100,IF(K26&lt;L26,(K26/L26)*100,IF((K26=L26),100))))</f>
        <v/>
      </c>
      <c r="T26" s="225" t="str">
        <f t="shared" ref="T26:T89" si="9">IF(OR(E26="",G26=""),"",IF(E26="","",IF(E26=G26,"El numerador revisado en los registros fisicos es igual a los registros de la base de datos",IF(E26&gt;G26,"El numerador revisado en los registros fisicos es Mayor en "&amp;E26-G26&amp;" registros según la base de datos reportada",IF(E26&lt;G26,"El numerador revisado en los registros fisicos es Menor en "&amp;G26-E26&amp;" registros según la base de datos reportada")))))</f>
        <v/>
      </c>
      <c r="U26" s="225" t="str">
        <f t="shared" ref="U26:U89" si="10">IF(OR(E26="",I26=""),"",IF(E26="","",IF(E26=I26,"El numerador revisado en los registros fisicos es igual al reporte consolidado ",IF(E26&gt;I26,"El numerador revisado en los registros fisicos es Mayor en "&amp;E26-I26&amp;" al reporte consolidado ",IF(E26&lt;I26,"El numerador revisado en los registros fisicos es Menor en "&amp;I26-E26&amp;"al reporte consolidado")))))</f>
        <v/>
      </c>
      <c r="V26" s="225" t="str">
        <f t="shared" ref="V26:V89" si="11">IF(OR(G26="",I26=""),"",IF(G26="","",IF(G26=I26,"El numerador revisado en la base de datos es igual al reporte consolidado",IF(G26&gt;I26,"El numerador revisado en la base de datos es Mayor en "&amp;G26-I26&amp;" al reporte consolidado ",IF(G26&lt;I26,"El numerador revisado en la base de datos es Menor en "&amp;I26-G26&amp;" al reporte consolidado")))))</f>
        <v/>
      </c>
      <c r="W26" s="225" t="str">
        <f t="shared" ref="W26:W89" si="12">IF(OR(F26="",H26=""),"",IF(F26="","",IF(F26=H26,"El Denominador revisado en los registros fisicos es igual a los registros de la base de datos",IF(F26&gt;H26,"El Denominador revisado en los registros fisicos es Mayor en "&amp;F26-H26&amp;" registros según la base de datos reportada",IF(F26&lt;H26,"El Denominador revisado en los registros fisicos es Menor en "&amp;H26-F26&amp;" registros según la base de datos reportada")))))</f>
        <v/>
      </c>
      <c r="X26" s="225" t="str">
        <f t="shared" ref="X26:X89" si="13">IF(OR(F26="",J26=""),"",IF(F26="","",IF(F26=J26,"El Denominador revisado en los registros fisicos es igual al reporte consolidado ",IF(F26&gt;J26,"El Denominador revisado en los registros fisicos es Mayor en "&amp;F26-J26&amp;" al reporte consolidado",IF(F26&lt;J26,"El Denominador revisado en los registros fisicos es Menor en "&amp;J26-F26&amp;" al reporte consolidado")))))</f>
        <v/>
      </c>
      <c r="Y26" s="225" t="str">
        <f t="shared" ref="Y26:Y89" si="14">IF(OR(H26="",J26=""),"",IF(H26="","",IF(H26=J26,"El Denominador revisado en la base de datos es igual al reporte consolidado ",IF(H26&gt;J26,"El Denominador revisado en la base de datos es Mayor en "&amp;H26-J26&amp;" registros según el reporte consolidado",IF(H26&lt;J26,"El Denominador revisado en la base de datos es Menor en "&amp;J26-H26&amp;" registros según el reporte consolidado")))))</f>
        <v/>
      </c>
      <c r="Z26" s="225" t="str">
        <f t="shared" ref="Z26:Z89" si="15">IF(K26="","",IF(K26=L26,"El Indicador recalculado es igual al reportado ",IF(K26&gt;L26,"El Indicador recalculado tiene una diferencia Mayor en "&amp;K26-L26&amp;" según lo reportado",IF(K26&lt;L26,"El Indicador recalculado tiene una diferencia Menor de "&amp;L26-K26&amp;"  según lo reportado"))))</f>
        <v/>
      </c>
      <c r="BE26" s="220">
        <f t="shared" ref="BE26:BE89" si="16">+E26-G26</f>
        <v>0</v>
      </c>
      <c r="BF26" s="220">
        <f t="shared" ref="BF26:BF89" si="17">+E26-I26</f>
        <v>0</v>
      </c>
      <c r="BG26" s="220">
        <f t="shared" ref="BG26:BG89" si="18">+G26-I26</f>
        <v>0</v>
      </c>
      <c r="BH26" s="220">
        <f t="shared" ref="BH26:BH89" si="19">+F26-H26</f>
        <v>0</v>
      </c>
      <c r="BI26" s="220">
        <f t="shared" ref="BI26:BI89" si="20">+F26-J26</f>
        <v>0</v>
      </c>
      <c r="BJ26" s="220">
        <f t="shared" ref="BJ26:BJ89" si="21">+H26-J26</f>
        <v>0</v>
      </c>
      <c r="BK26" s="220">
        <f t="shared" ref="BK26:BK89" si="22">+K26-L26</f>
        <v>0</v>
      </c>
    </row>
    <row r="27" spans="2:63" ht="81" customHeight="1" x14ac:dyDescent="0.35">
      <c r="B27" s="224" t="str">
        <f t="shared" si="0"/>
        <v xml:space="preserve">L10-Porcentaje de baciloscopias de control de tratamiento positiva
</v>
      </c>
      <c r="C27" s="226" t="s">
        <v>463</v>
      </c>
      <c r="D27" s="181" t="s">
        <v>671</v>
      </c>
      <c r="E27" s="302"/>
      <c r="F27" s="302"/>
      <c r="G27" s="302"/>
      <c r="H27" s="302"/>
      <c r="I27" s="302"/>
      <c r="J27" s="302"/>
      <c r="K27" s="302"/>
      <c r="L27" s="302"/>
      <c r="M27" s="183" t="str">
        <f t="shared" si="2"/>
        <v/>
      </c>
      <c r="N27" s="183" t="str">
        <f t="shared" si="3"/>
        <v/>
      </c>
      <c r="O27" s="183" t="str">
        <f t="shared" si="4"/>
        <v/>
      </c>
      <c r="P27" s="183" t="str">
        <f t="shared" si="5"/>
        <v/>
      </c>
      <c r="Q27" s="183" t="str">
        <f t="shared" si="6"/>
        <v/>
      </c>
      <c r="R27" s="183" t="str">
        <f t="shared" si="7"/>
        <v/>
      </c>
      <c r="S27" s="183" t="str">
        <f t="shared" si="8"/>
        <v/>
      </c>
      <c r="T27" s="225" t="str">
        <f t="shared" si="9"/>
        <v/>
      </c>
      <c r="U27" s="225" t="str">
        <f t="shared" si="10"/>
        <v/>
      </c>
      <c r="V27" s="225" t="str">
        <f t="shared" si="11"/>
        <v/>
      </c>
      <c r="W27" s="225" t="str">
        <f t="shared" si="12"/>
        <v/>
      </c>
      <c r="X27" s="225" t="str">
        <f t="shared" si="13"/>
        <v/>
      </c>
      <c r="Y27" s="225" t="str">
        <f t="shared" si="14"/>
        <v/>
      </c>
      <c r="Z27" s="225" t="str">
        <f t="shared" si="15"/>
        <v/>
      </c>
      <c r="BE27" s="220">
        <f t="shared" si="16"/>
        <v>0</v>
      </c>
      <c r="BF27" s="220">
        <f t="shared" si="17"/>
        <v>0</v>
      </c>
      <c r="BG27" s="220">
        <f t="shared" si="18"/>
        <v>0</v>
      </c>
      <c r="BH27" s="220">
        <f t="shared" si="19"/>
        <v>0</v>
      </c>
      <c r="BI27" s="220">
        <f t="shared" si="20"/>
        <v>0</v>
      </c>
      <c r="BJ27" s="220">
        <f t="shared" si="21"/>
        <v>0</v>
      </c>
      <c r="BK27" s="220">
        <f t="shared" si="22"/>
        <v>0</v>
      </c>
    </row>
    <row r="28" spans="2:63" ht="51.75" customHeight="1" x14ac:dyDescent="0.25">
      <c r="B28" s="224" t="str">
        <f t="shared" si="0"/>
        <v xml:space="preserve">L10-Porcentaje de casos presuntivos examinados con baciloscopia
</v>
      </c>
      <c r="C28" s="171" t="s">
        <v>519</v>
      </c>
      <c r="D28" s="181" t="s">
        <v>672</v>
      </c>
      <c r="E28" s="302"/>
      <c r="F28" s="302"/>
      <c r="G28" s="302"/>
      <c r="H28" s="302"/>
      <c r="I28" s="302"/>
      <c r="J28" s="302"/>
      <c r="K28" s="302"/>
      <c r="L28" s="302"/>
      <c r="M28" s="183" t="str">
        <f t="shared" si="2"/>
        <v/>
      </c>
      <c r="N28" s="183" t="str">
        <f t="shared" si="3"/>
        <v/>
      </c>
      <c r="O28" s="183" t="str">
        <f t="shared" si="4"/>
        <v/>
      </c>
      <c r="P28" s="183" t="str">
        <f t="shared" si="5"/>
        <v/>
      </c>
      <c r="Q28" s="183" t="str">
        <f t="shared" si="6"/>
        <v/>
      </c>
      <c r="R28" s="183" t="str">
        <f t="shared" si="7"/>
        <v/>
      </c>
      <c r="S28" s="183" t="str">
        <f t="shared" si="8"/>
        <v/>
      </c>
      <c r="T28" s="225" t="str">
        <f t="shared" si="9"/>
        <v/>
      </c>
      <c r="U28" s="225" t="str">
        <f t="shared" si="10"/>
        <v/>
      </c>
      <c r="V28" s="225" t="str">
        <f t="shared" si="11"/>
        <v/>
      </c>
      <c r="W28" s="225" t="str">
        <f t="shared" si="12"/>
        <v/>
      </c>
      <c r="X28" s="225" t="str">
        <f t="shared" si="13"/>
        <v/>
      </c>
      <c r="Y28" s="225" t="str">
        <f t="shared" si="14"/>
        <v/>
      </c>
      <c r="Z28" s="225" t="str">
        <f t="shared" si="15"/>
        <v/>
      </c>
      <c r="BE28" s="220">
        <f t="shared" si="16"/>
        <v>0</v>
      </c>
      <c r="BF28" s="220">
        <f t="shared" si="17"/>
        <v>0</v>
      </c>
      <c r="BG28" s="220">
        <f t="shared" si="18"/>
        <v>0</v>
      </c>
      <c r="BH28" s="220">
        <f t="shared" si="19"/>
        <v>0</v>
      </c>
      <c r="BI28" s="220">
        <f t="shared" si="20"/>
        <v>0</v>
      </c>
      <c r="BJ28" s="220">
        <f t="shared" si="21"/>
        <v>0</v>
      </c>
      <c r="BK28" s="220">
        <f t="shared" si="22"/>
        <v>0</v>
      </c>
    </row>
    <row r="29" spans="2:63" ht="49.5" customHeight="1" x14ac:dyDescent="0.25">
      <c r="B29" s="224" t="str">
        <f t="shared" si="0"/>
        <v xml:space="preserve">L10-Porcentaje de casos diagnosticados por baciloscopia entre los casos presuntivos
</v>
      </c>
      <c r="C29" s="171" t="s">
        <v>521</v>
      </c>
      <c r="D29" s="181" t="s">
        <v>673</v>
      </c>
      <c r="E29" s="302"/>
      <c r="F29" s="302"/>
      <c r="G29" s="302"/>
      <c r="H29" s="302"/>
      <c r="I29" s="302"/>
      <c r="J29" s="302"/>
      <c r="K29" s="302"/>
      <c r="L29" s="302"/>
      <c r="M29" s="183" t="str">
        <f t="shared" si="2"/>
        <v/>
      </c>
      <c r="N29" s="183" t="str">
        <f t="shared" si="3"/>
        <v/>
      </c>
      <c r="O29" s="183" t="str">
        <f t="shared" si="4"/>
        <v/>
      </c>
      <c r="P29" s="183" t="str">
        <f t="shared" si="5"/>
        <v/>
      </c>
      <c r="Q29" s="183" t="str">
        <f t="shared" si="6"/>
        <v/>
      </c>
      <c r="R29" s="183" t="str">
        <f t="shared" si="7"/>
        <v/>
      </c>
      <c r="S29" s="183" t="str">
        <f t="shared" si="8"/>
        <v/>
      </c>
      <c r="T29" s="225" t="str">
        <f t="shared" si="9"/>
        <v/>
      </c>
      <c r="U29" s="225" t="str">
        <f t="shared" si="10"/>
        <v/>
      </c>
      <c r="V29" s="225" t="str">
        <f t="shared" si="11"/>
        <v/>
      </c>
      <c r="W29" s="225" t="str">
        <f t="shared" si="12"/>
        <v/>
      </c>
      <c r="X29" s="225" t="str">
        <f t="shared" si="13"/>
        <v/>
      </c>
      <c r="Y29" s="225" t="str">
        <f t="shared" si="14"/>
        <v/>
      </c>
      <c r="Z29" s="225" t="str">
        <f t="shared" si="15"/>
        <v/>
      </c>
      <c r="BE29" s="220">
        <f t="shared" si="16"/>
        <v>0</v>
      </c>
      <c r="BF29" s="220">
        <f t="shared" si="17"/>
        <v>0</v>
      </c>
      <c r="BG29" s="220">
        <f t="shared" si="18"/>
        <v>0</v>
      </c>
      <c r="BH29" s="220">
        <f t="shared" si="19"/>
        <v>0</v>
      </c>
      <c r="BI29" s="220">
        <f t="shared" si="20"/>
        <v>0</v>
      </c>
      <c r="BJ29" s="220">
        <f t="shared" si="21"/>
        <v>0</v>
      </c>
      <c r="BK29" s="220">
        <f t="shared" si="22"/>
        <v>0</v>
      </c>
    </row>
    <row r="30" spans="2:63" ht="62.25" customHeight="1" x14ac:dyDescent="0.25">
      <c r="B30" s="224" t="str">
        <f t="shared" si="0"/>
        <v>L10-Proporción de muestras deficientes entre las baciloscopias de diagnóstico</v>
      </c>
      <c r="C30" s="222" t="s">
        <v>317</v>
      </c>
      <c r="D30" s="181" t="s">
        <v>674</v>
      </c>
      <c r="E30" s="302"/>
      <c r="F30" s="302"/>
      <c r="G30" s="302"/>
      <c r="H30" s="302"/>
      <c r="I30" s="302"/>
      <c r="J30" s="302"/>
      <c r="K30" s="302"/>
      <c r="L30" s="302"/>
      <c r="M30" s="183" t="str">
        <f t="shared" si="2"/>
        <v/>
      </c>
      <c r="N30" s="183" t="str">
        <f t="shared" si="3"/>
        <v/>
      </c>
      <c r="O30" s="183" t="str">
        <f t="shared" si="4"/>
        <v/>
      </c>
      <c r="P30" s="183" t="str">
        <f t="shared" si="5"/>
        <v/>
      </c>
      <c r="Q30" s="183" t="str">
        <f t="shared" si="6"/>
        <v/>
      </c>
      <c r="R30" s="183" t="str">
        <f t="shared" si="7"/>
        <v/>
      </c>
      <c r="S30" s="183" t="str">
        <f t="shared" si="8"/>
        <v/>
      </c>
      <c r="T30" s="225" t="str">
        <f t="shared" si="9"/>
        <v/>
      </c>
      <c r="U30" s="225" t="str">
        <f t="shared" si="10"/>
        <v/>
      </c>
      <c r="V30" s="225" t="str">
        <f t="shared" si="11"/>
        <v/>
      </c>
      <c r="W30" s="225" t="str">
        <f t="shared" si="12"/>
        <v/>
      </c>
      <c r="X30" s="225" t="str">
        <f t="shared" si="13"/>
        <v/>
      </c>
      <c r="Y30" s="225" t="str">
        <f t="shared" si="14"/>
        <v/>
      </c>
      <c r="Z30" s="225" t="str">
        <f t="shared" si="15"/>
        <v/>
      </c>
      <c r="BE30" s="220">
        <f t="shared" si="16"/>
        <v>0</v>
      </c>
      <c r="BF30" s="220">
        <f t="shared" si="17"/>
        <v>0</v>
      </c>
      <c r="BG30" s="220">
        <f t="shared" si="18"/>
        <v>0</v>
      </c>
      <c r="BH30" s="220">
        <f t="shared" si="19"/>
        <v>0</v>
      </c>
      <c r="BI30" s="220">
        <f t="shared" si="20"/>
        <v>0</v>
      </c>
      <c r="BJ30" s="220">
        <f t="shared" si="21"/>
        <v>0</v>
      </c>
      <c r="BK30" s="220">
        <f t="shared" si="22"/>
        <v>0</v>
      </c>
    </row>
    <row r="31" spans="2:63" ht="37.5" x14ac:dyDescent="0.25">
      <c r="B31" s="224" t="str">
        <f t="shared" si="0"/>
        <v>L10-Carga de trabajo</v>
      </c>
      <c r="C31" s="222" t="s">
        <v>297</v>
      </c>
      <c r="D31" s="317" t="s">
        <v>643</v>
      </c>
      <c r="E31" s="302"/>
      <c r="F31" s="302"/>
      <c r="G31" s="302"/>
      <c r="H31" s="302"/>
      <c r="I31" s="302"/>
      <c r="J31" s="302"/>
      <c r="K31" s="302"/>
      <c r="L31" s="302"/>
      <c r="M31" s="183" t="str">
        <f t="shared" si="2"/>
        <v/>
      </c>
      <c r="N31" s="183" t="str">
        <f t="shared" si="3"/>
        <v/>
      </c>
      <c r="O31" s="183" t="str">
        <f t="shared" si="4"/>
        <v/>
      </c>
      <c r="P31" s="183" t="str">
        <f t="shared" si="5"/>
        <v/>
      </c>
      <c r="Q31" s="183" t="str">
        <f t="shared" si="6"/>
        <v/>
      </c>
      <c r="R31" s="183" t="str">
        <f t="shared" si="7"/>
        <v/>
      </c>
      <c r="S31" s="183" t="str">
        <f t="shared" si="8"/>
        <v/>
      </c>
      <c r="T31" s="225" t="str">
        <f t="shared" si="9"/>
        <v/>
      </c>
      <c r="U31" s="225" t="str">
        <f t="shared" si="10"/>
        <v/>
      </c>
      <c r="V31" s="225" t="str">
        <f t="shared" si="11"/>
        <v/>
      </c>
      <c r="W31" s="225" t="str">
        <f t="shared" si="12"/>
        <v/>
      </c>
      <c r="X31" s="225" t="str">
        <f t="shared" si="13"/>
        <v/>
      </c>
      <c r="Y31" s="225" t="str">
        <f t="shared" si="14"/>
        <v/>
      </c>
      <c r="Z31" s="225" t="str">
        <f t="shared" si="15"/>
        <v/>
      </c>
      <c r="BE31" s="220">
        <f t="shared" si="16"/>
        <v>0</v>
      </c>
      <c r="BF31" s="220">
        <f t="shared" si="17"/>
        <v>0</v>
      </c>
      <c r="BG31" s="220">
        <f t="shared" si="18"/>
        <v>0</v>
      </c>
      <c r="BH31" s="220">
        <f t="shared" si="19"/>
        <v>0</v>
      </c>
      <c r="BI31" s="220">
        <f t="shared" si="20"/>
        <v>0</v>
      </c>
      <c r="BJ31" s="220">
        <f t="shared" si="21"/>
        <v>0</v>
      </c>
      <c r="BK31" s="220">
        <f t="shared" si="22"/>
        <v>0</v>
      </c>
    </row>
    <row r="32" spans="2:63" ht="83.25" customHeight="1" x14ac:dyDescent="0.25">
      <c r="B32" s="224" t="str">
        <f t="shared" si="0"/>
        <v>L10-Porcentaje de baciloscopias de diagnóstico positivas de bajo grado (positiva de + y BAAR contables)</v>
      </c>
      <c r="C32" s="222" t="s">
        <v>308</v>
      </c>
      <c r="D32" s="181" t="s">
        <v>675</v>
      </c>
      <c r="E32" s="302"/>
      <c r="F32" s="302"/>
      <c r="G32" s="302"/>
      <c r="H32" s="302"/>
      <c r="I32" s="302"/>
      <c r="J32" s="302"/>
      <c r="K32" s="302"/>
      <c r="L32" s="302"/>
      <c r="M32" s="183" t="str">
        <f t="shared" si="2"/>
        <v/>
      </c>
      <c r="N32" s="183" t="str">
        <f t="shared" si="3"/>
        <v/>
      </c>
      <c r="O32" s="183" t="str">
        <f t="shared" si="4"/>
        <v/>
      </c>
      <c r="P32" s="183" t="str">
        <f t="shared" si="5"/>
        <v/>
      </c>
      <c r="Q32" s="183" t="str">
        <f t="shared" si="6"/>
        <v/>
      </c>
      <c r="R32" s="183" t="str">
        <f t="shared" si="7"/>
        <v/>
      </c>
      <c r="S32" s="183" t="str">
        <f t="shared" si="8"/>
        <v/>
      </c>
      <c r="T32" s="225" t="str">
        <f t="shared" si="9"/>
        <v/>
      </c>
      <c r="U32" s="225" t="str">
        <f t="shared" si="10"/>
        <v/>
      </c>
      <c r="V32" s="225" t="str">
        <f t="shared" si="11"/>
        <v/>
      </c>
      <c r="W32" s="225" t="str">
        <f t="shared" si="12"/>
        <v/>
      </c>
      <c r="X32" s="225" t="str">
        <f t="shared" si="13"/>
        <v/>
      </c>
      <c r="Y32" s="225" t="str">
        <f t="shared" si="14"/>
        <v/>
      </c>
      <c r="Z32" s="225" t="str">
        <f t="shared" si="15"/>
        <v/>
      </c>
      <c r="BE32" s="220">
        <f t="shared" si="16"/>
        <v>0</v>
      </c>
      <c r="BF32" s="220">
        <f t="shared" si="17"/>
        <v>0</v>
      </c>
      <c r="BG32" s="220">
        <f t="shared" si="18"/>
        <v>0</v>
      </c>
      <c r="BH32" s="220">
        <f t="shared" si="19"/>
        <v>0</v>
      </c>
      <c r="BI32" s="220">
        <f t="shared" si="20"/>
        <v>0</v>
      </c>
      <c r="BJ32" s="220">
        <f t="shared" si="21"/>
        <v>0</v>
      </c>
      <c r="BK32" s="220">
        <f t="shared" si="22"/>
        <v>0</v>
      </c>
    </row>
    <row r="33" spans="2:63" ht="54.75" customHeight="1" x14ac:dyDescent="0.25">
      <c r="B33" s="224" t="str">
        <f t="shared" si="0"/>
        <v>L10-Tiempo de respuesta del laboratorio en el informe del resultado de la baciloscopia</v>
      </c>
      <c r="C33" s="222" t="s">
        <v>569</v>
      </c>
      <c r="D33" s="317" t="s">
        <v>285</v>
      </c>
      <c r="E33" s="302"/>
      <c r="F33" s="302"/>
      <c r="G33" s="302"/>
      <c r="H33" s="302"/>
      <c r="I33" s="302"/>
      <c r="J33" s="302"/>
      <c r="K33" s="302"/>
      <c r="L33" s="302"/>
      <c r="M33" s="183" t="str">
        <f t="shared" si="2"/>
        <v/>
      </c>
      <c r="N33" s="183" t="str">
        <f t="shared" si="3"/>
        <v/>
      </c>
      <c r="O33" s="183" t="str">
        <f t="shared" si="4"/>
        <v/>
      </c>
      <c r="P33" s="183" t="str">
        <f t="shared" si="5"/>
        <v/>
      </c>
      <c r="Q33" s="183" t="str">
        <f t="shared" si="6"/>
        <v/>
      </c>
      <c r="R33" s="183" t="str">
        <f t="shared" si="7"/>
        <v/>
      </c>
      <c r="S33" s="183" t="str">
        <f t="shared" si="8"/>
        <v/>
      </c>
      <c r="T33" s="225" t="str">
        <f t="shared" si="9"/>
        <v/>
      </c>
      <c r="U33" s="225" t="str">
        <f t="shared" si="10"/>
        <v/>
      </c>
      <c r="V33" s="225" t="str">
        <f t="shared" si="11"/>
        <v/>
      </c>
      <c r="W33" s="225" t="str">
        <f t="shared" si="12"/>
        <v/>
      </c>
      <c r="X33" s="225" t="str">
        <f t="shared" si="13"/>
        <v/>
      </c>
      <c r="Y33" s="225" t="str">
        <f t="shared" si="14"/>
        <v/>
      </c>
      <c r="Z33" s="225" t="str">
        <f t="shared" si="15"/>
        <v/>
      </c>
      <c r="BE33" s="220">
        <f t="shared" si="16"/>
        <v>0</v>
      </c>
      <c r="BF33" s="220">
        <f t="shared" si="17"/>
        <v>0</v>
      </c>
      <c r="BG33" s="220">
        <f t="shared" si="18"/>
        <v>0</v>
      </c>
      <c r="BH33" s="220">
        <f t="shared" si="19"/>
        <v>0</v>
      </c>
      <c r="BI33" s="220">
        <f t="shared" si="20"/>
        <v>0</v>
      </c>
      <c r="BJ33" s="220">
        <f t="shared" si="21"/>
        <v>0</v>
      </c>
      <c r="BK33" s="220">
        <f t="shared" si="22"/>
        <v>0</v>
      </c>
    </row>
    <row r="34" spans="2:63" ht="56.25" customHeight="1" x14ac:dyDescent="0.25">
      <c r="B34" s="224" t="str">
        <f t="shared" si="0"/>
        <v>L10-</v>
      </c>
      <c r="C34" s="239"/>
      <c r="D34" s="240"/>
      <c r="E34" s="302"/>
      <c r="F34" s="302"/>
      <c r="G34" s="302"/>
      <c r="H34" s="302"/>
      <c r="I34" s="302"/>
      <c r="J34" s="302"/>
      <c r="K34" s="302"/>
      <c r="L34" s="302"/>
      <c r="M34" s="183" t="str">
        <f t="shared" si="2"/>
        <v/>
      </c>
      <c r="N34" s="183" t="str">
        <f t="shared" si="3"/>
        <v/>
      </c>
      <c r="O34" s="183" t="str">
        <f t="shared" si="4"/>
        <v/>
      </c>
      <c r="P34" s="183" t="str">
        <f t="shared" si="5"/>
        <v/>
      </c>
      <c r="Q34" s="183" t="str">
        <f t="shared" si="6"/>
        <v/>
      </c>
      <c r="R34" s="183" t="str">
        <f t="shared" si="7"/>
        <v/>
      </c>
      <c r="S34" s="183" t="str">
        <f t="shared" si="8"/>
        <v/>
      </c>
      <c r="T34" s="225" t="str">
        <f t="shared" si="9"/>
        <v/>
      </c>
      <c r="U34" s="225" t="str">
        <f t="shared" si="10"/>
        <v/>
      </c>
      <c r="V34" s="225" t="str">
        <f t="shared" si="11"/>
        <v/>
      </c>
      <c r="W34" s="225" t="str">
        <f t="shared" si="12"/>
        <v/>
      </c>
      <c r="X34" s="225" t="str">
        <f t="shared" si="13"/>
        <v/>
      </c>
      <c r="Y34" s="225" t="str">
        <f t="shared" si="14"/>
        <v/>
      </c>
      <c r="Z34" s="225" t="str">
        <f t="shared" si="15"/>
        <v/>
      </c>
      <c r="BE34" s="220">
        <f t="shared" si="16"/>
        <v>0</v>
      </c>
      <c r="BF34" s="220">
        <f t="shared" si="17"/>
        <v>0</v>
      </c>
      <c r="BG34" s="220">
        <f t="shared" si="18"/>
        <v>0</v>
      </c>
      <c r="BH34" s="220">
        <f t="shared" si="19"/>
        <v>0</v>
      </c>
      <c r="BI34" s="220">
        <f t="shared" si="20"/>
        <v>0</v>
      </c>
      <c r="BJ34" s="220">
        <f t="shared" si="21"/>
        <v>0</v>
      </c>
      <c r="BK34" s="220">
        <f t="shared" si="22"/>
        <v>0</v>
      </c>
    </row>
    <row r="35" spans="2:63" ht="56.25" customHeight="1" x14ac:dyDescent="0.25">
      <c r="B35" s="224" t="str">
        <f t="shared" si="0"/>
        <v>L10-</v>
      </c>
      <c r="C35" s="239"/>
      <c r="D35" s="240"/>
      <c r="E35" s="302"/>
      <c r="F35" s="302"/>
      <c r="G35" s="302"/>
      <c r="H35" s="302"/>
      <c r="I35" s="302"/>
      <c r="J35" s="302"/>
      <c r="K35" s="302"/>
      <c r="L35" s="302"/>
      <c r="M35" s="183" t="str">
        <f t="shared" si="2"/>
        <v/>
      </c>
      <c r="N35" s="183" t="str">
        <f t="shared" si="3"/>
        <v/>
      </c>
      <c r="O35" s="183" t="str">
        <f t="shared" si="4"/>
        <v/>
      </c>
      <c r="P35" s="183" t="str">
        <f t="shared" si="5"/>
        <v/>
      </c>
      <c r="Q35" s="183" t="str">
        <f t="shared" si="6"/>
        <v/>
      </c>
      <c r="R35" s="183" t="str">
        <f t="shared" si="7"/>
        <v/>
      </c>
      <c r="S35" s="183" t="str">
        <f t="shared" si="8"/>
        <v/>
      </c>
      <c r="T35" s="225" t="str">
        <f t="shared" si="9"/>
        <v/>
      </c>
      <c r="U35" s="225" t="str">
        <f t="shared" si="10"/>
        <v/>
      </c>
      <c r="V35" s="225" t="str">
        <f t="shared" si="11"/>
        <v/>
      </c>
      <c r="W35" s="225" t="str">
        <f t="shared" si="12"/>
        <v/>
      </c>
      <c r="X35" s="225" t="str">
        <f t="shared" si="13"/>
        <v/>
      </c>
      <c r="Y35" s="225" t="str">
        <f t="shared" si="14"/>
        <v/>
      </c>
      <c r="Z35" s="225" t="str">
        <f t="shared" si="15"/>
        <v/>
      </c>
      <c r="BE35" s="220">
        <f t="shared" si="16"/>
        <v>0</v>
      </c>
      <c r="BF35" s="220">
        <f t="shared" si="17"/>
        <v>0</v>
      </c>
      <c r="BG35" s="220">
        <f t="shared" si="18"/>
        <v>0</v>
      </c>
      <c r="BH35" s="220">
        <f t="shared" si="19"/>
        <v>0</v>
      </c>
      <c r="BI35" s="220">
        <f t="shared" si="20"/>
        <v>0</v>
      </c>
      <c r="BJ35" s="220">
        <f t="shared" si="21"/>
        <v>0</v>
      </c>
      <c r="BK35" s="220">
        <f t="shared" si="22"/>
        <v>0</v>
      </c>
    </row>
    <row r="36" spans="2:63" ht="56.25" customHeight="1" x14ac:dyDescent="0.25">
      <c r="B36" s="224" t="str">
        <f t="shared" si="0"/>
        <v>L10-</v>
      </c>
      <c r="C36" s="239"/>
      <c r="D36" s="240"/>
      <c r="E36" s="302"/>
      <c r="F36" s="302"/>
      <c r="G36" s="302"/>
      <c r="H36" s="302"/>
      <c r="I36" s="302"/>
      <c r="J36" s="302"/>
      <c r="K36" s="302"/>
      <c r="L36" s="302"/>
      <c r="M36" s="183" t="str">
        <f t="shared" si="2"/>
        <v/>
      </c>
      <c r="N36" s="183" t="str">
        <f t="shared" si="3"/>
        <v/>
      </c>
      <c r="O36" s="183" t="str">
        <f t="shared" si="4"/>
        <v/>
      </c>
      <c r="P36" s="183" t="str">
        <f t="shared" si="5"/>
        <v/>
      </c>
      <c r="Q36" s="183" t="str">
        <f t="shared" si="6"/>
        <v/>
      </c>
      <c r="R36" s="183" t="str">
        <f t="shared" si="7"/>
        <v/>
      </c>
      <c r="S36" s="183" t="str">
        <f t="shared" si="8"/>
        <v/>
      </c>
      <c r="T36" s="225" t="str">
        <f t="shared" si="9"/>
        <v/>
      </c>
      <c r="U36" s="225" t="str">
        <f t="shared" si="10"/>
        <v/>
      </c>
      <c r="V36" s="225" t="str">
        <f t="shared" si="11"/>
        <v/>
      </c>
      <c r="W36" s="225" t="str">
        <f t="shared" si="12"/>
        <v/>
      </c>
      <c r="X36" s="225" t="str">
        <f t="shared" si="13"/>
        <v/>
      </c>
      <c r="Y36" s="225" t="str">
        <f t="shared" si="14"/>
        <v/>
      </c>
      <c r="Z36" s="225" t="str">
        <f t="shared" si="15"/>
        <v/>
      </c>
      <c r="BE36" s="220">
        <f t="shared" si="16"/>
        <v>0</v>
      </c>
      <c r="BF36" s="220">
        <f t="shared" si="17"/>
        <v>0</v>
      </c>
      <c r="BG36" s="220">
        <f t="shared" si="18"/>
        <v>0</v>
      </c>
      <c r="BH36" s="220">
        <f t="shared" si="19"/>
        <v>0</v>
      </c>
      <c r="BI36" s="220">
        <f t="shared" si="20"/>
        <v>0</v>
      </c>
      <c r="BJ36" s="220">
        <f t="shared" si="21"/>
        <v>0</v>
      </c>
      <c r="BK36" s="220">
        <f t="shared" si="22"/>
        <v>0</v>
      </c>
    </row>
    <row r="37" spans="2:63" ht="56.25" customHeight="1" x14ac:dyDescent="0.25">
      <c r="B37" s="224" t="str">
        <f t="shared" si="0"/>
        <v>L10-</v>
      </c>
      <c r="C37" s="239"/>
      <c r="D37" s="240"/>
      <c r="E37" s="302"/>
      <c r="F37" s="302"/>
      <c r="G37" s="302"/>
      <c r="H37" s="302"/>
      <c r="I37" s="302"/>
      <c r="J37" s="302"/>
      <c r="K37" s="302"/>
      <c r="L37" s="302"/>
      <c r="M37" s="183" t="str">
        <f t="shared" si="2"/>
        <v/>
      </c>
      <c r="N37" s="183" t="str">
        <f t="shared" si="3"/>
        <v/>
      </c>
      <c r="O37" s="183" t="str">
        <f t="shared" si="4"/>
        <v/>
      </c>
      <c r="P37" s="183" t="str">
        <f t="shared" si="5"/>
        <v/>
      </c>
      <c r="Q37" s="183" t="str">
        <f t="shared" si="6"/>
        <v/>
      </c>
      <c r="R37" s="183" t="str">
        <f t="shared" si="7"/>
        <v/>
      </c>
      <c r="S37" s="183" t="str">
        <f t="shared" si="8"/>
        <v/>
      </c>
      <c r="T37" s="225" t="str">
        <f t="shared" si="9"/>
        <v/>
      </c>
      <c r="U37" s="225" t="str">
        <f t="shared" si="10"/>
        <v/>
      </c>
      <c r="V37" s="225" t="str">
        <f t="shared" si="11"/>
        <v/>
      </c>
      <c r="W37" s="225" t="str">
        <f t="shared" si="12"/>
        <v/>
      </c>
      <c r="X37" s="225" t="str">
        <f t="shared" si="13"/>
        <v/>
      </c>
      <c r="Y37" s="225" t="str">
        <f t="shared" si="14"/>
        <v/>
      </c>
      <c r="Z37" s="225" t="str">
        <f t="shared" si="15"/>
        <v/>
      </c>
      <c r="BE37" s="220">
        <f t="shared" si="16"/>
        <v>0</v>
      </c>
      <c r="BF37" s="220">
        <f t="shared" si="17"/>
        <v>0</v>
      </c>
      <c r="BG37" s="220">
        <f t="shared" si="18"/>
        <v>0</v>
      </c>
      <c r="BH37" s="220">
        <f t="shared" si="19"/>
        <v>0</v>
      </c>
      <c r="BI37" s="220">
        <f t="shared" si="20"/>
        <v>0</v>
      </c>
      <c r="BJ37" s="220">
        <f t="shared" si="21"/>
        <v>0</v>
      </c>
      <c r="BK37" s="220">
        <f t="shared" si="22"/>
        <v>0</v>
      </c>
    </row>
    <row r="38" spans="2:63" ht="52.5" x14ac:dyDescent="0.25">
      <c r="B38" s="224" t="str">
        <f t="shared" si="0"/>
        <v>L10-PRUEBAS MOLECULARES 
(GeneXpert y LPA)</v>
      </c>
      <c r="C38" s="227" t="s">
        <v>570</v>
      </c>
      <c r="D38" s="174"/>
      <c r="E38" s="237"/>
      <c r="F38" s="237"/>
      <c r="G38" s="237"/>
      <c r="H38" s="237"/>
      <c r="I38" s="237"/>
      <c r="J38" s="237"/>
      <c r="K38" s="237"/>
      <c r="L38" s="237"/>
      <c r="M38" s="183" t="str">
        <f t="shared" si="2"/>
        <v/>
      </c>
      <c r="N38" s="183" t="str">
        <f t="shared" si="3"/>
        <v/>
      </c>
      <c r="O38" s="183" t="str">
        <f t="shared" si="4"/>
        <v/>
      </c>
      <c r="P38" s="183" t="str">
        <f t="shared" si="5"/>
        <v/>
      </c>
      <c r="Q38" s="183" t="str">
        <f t="shared" si="6"/>
        <v/>
      </c>
      <c r="R38" s="183" t="str">
        <f t="shared" si="7"/>
        <v/>
      </c>
      <c r="S38" s="183" t="str">
        <f t="shared" si="8"/>
        <v/>
      </c>
      <c r="T38" s="225" t="str">
        <f t="shared" si="9"/>
        <v/>
      </c>
      <c r="U38" s="225" t="str">
        <f t="shared" si="10"/>
        <v/>
      </c>
      <c r="V38" s="225" t="str">
        <f t="shared" si="11"/>
        <v/>
      </c>
      <c r="W38" s="225" t="str">
        <f t="shared" si="12"/>
        <v/>
      </c>
      <c r="X38" s="225" t="str">
        <f t="shared" si="13"/>
        <v/>
      </c>
      <c r="Y38" s="225" t="str">
        <f t="shared" si="14"/>
        <v/>
      </c>
      <c r="Z38" s="225" t="str">
        <f t="shared" si="15"/>
        <v/>
      </c>
      <c r="BE38" s="220">
        <f t="shared" si="16"/>
        <v>0</v>
      </c>
      <c r="BF38" s="220">
        <f t="shared" si="17"/>
        <v>0</v>
      </c>
      <c r="BG38" s="220">
        <f t="shared" si="18"/>
        <v>0</v>
      </c>
      <c r="BH38" s="220">
        <f t="shared" si="19"/>
        <v>0</v>
      </c>
      <c r="BI38" s="220">
        <f t="shared" si="20"/>
        <v>0</v>
      </c>
      <c r="BJ38" s="220">
        <f t="shared" si="21"/>
        <v>0</v>
      </c>
      <c r="BK38" s="220">
        <f t="shared" si="22"/>
        <v>0</v>
      </c>
    </row>
    <row r="39" spans="2:63" ht="34.5" customHeight="1" x14ac:dyDescent="0.25">
      <c r="B39" s="224" t="str">
        <f t="shared" si="0"/>
        <v>L10-Número de pruebas rápidas realizadas</v>
      </c>
      <c r="C39" s="223" t="s">
        <v>636</v>
      </c>
      <c r="D39" s="182" t="s">
        <v>637</v>
      </c>
      <c r="E39" s="302"/>
      <c r="F39" s="302"/>
      <c r="G39" s="302"/>
      <c r="H39" s="302"/>
      <c r="I39" s="302"/>
      <c r="J39" s="302"/>
      <c r="K39" s="302"/>
      <c r="L39" s="302"/>
      <c r="M39" s="183" t="str">
        <f t="shared" si="2"/>
        <v/>
      </c>
      <c r="N39" s="183" t="str">
        <f t="shared" si="3"/>
        <v/>
      </c>
      <c r="O39" s="183" t="str">
        <f t="shared" si="4"/>
        <v/>
      </c>
      <c r="P39" s="183" t="str">
        <f t="shared" si="5"/>
        <v/>
      </c>
      <c r="Q39" s="183" t="str">
        <f t="shared" si="6"/>
        <v/>
      </c>
      <c r="R39" s="183" t="str">
        <f t="shared" si="7"/>
        <v/>
      </c>
      <c r="S39" s="183" t="str">
        <f t="shared" si="8"/>
        <v/>
      </c>
      <c r="T39" s="225" t="str">
        <f t="shared" si="9"/>
        <v/>
      </c>
      <c r="U39" s="225" t="str">
        <f t="shared" si="10"/>
        <v/>
      </c>
      <c r="V39" s="225" t="str">
        <f t="shared" si="11"/>
        <v/>
      </c>
      <c r="W39" s="225" t="str">
        <f t="shared" si="12"/>
        <v/>
      </c>
      <c r="X39" s="225" t="str">
        <f t="shared" si="13"/>
        <v/>
      </c>
      <c r="Y39" s="225" t="str">
        <f t="shared" si="14"/>
        <v/>
      </c>
      <c r="Z39" s="225" t="str">
        <f t="shared" si="15"/>
        <v/>
      </c>
      <c r="BE39" s="220">
        <f t="shared" si="16"/>
        <v>0</v>
      </c>
      <c r="BF39" s="220">
        <f t="shared" si="17"/>
        <v>0</v>
      </c>
      <c r="BG39" s="220">
        <f t="shared" si="18"/>
        <v>0</v>
      </c>
      <c r="BH39" s="220">
        <f t="shared" si="19"/>
        <v>0</v>
      </c>
      <c r="BI39" s="220">
        <f t="shared" si="20"/>
        <v>0</v>
      </c>
      <c r="BJ39" s="220">
        <f t="shared" si="21"/>
        <v>0</v>
      </c>
      <c r="BK39" s="220">
        <f t="shared" si="22"/>
        <v>0</v>
      </c>
    </row>
    <row r="40" spans="2:63" ht="80.25" customHeight="1" x14ac:dyDescent="0.25">
      <c r="B40" s="224" t="str">
        <f t="shared" si="0"/>
        <v>L10-Proporción de M. tuberculosis detectado sensible a fármacos R, H o HyR</v>
      </c>
      <c r="C40" s="222" t="s">
        <v>513</v>
      </c>
      <c r="D40" s="181" t="s">
        <v>512</v>
      </c>
      <c r="E40" s="302"/>
      <c r="F40" s="302"/>
      <c r="G40" s="302"/>
      <c r="H40" s="302"/>
      <c r="I40" s="302"/>
      <c r="J40" s="302"/>
      <c r="K40" s="302"/>
      <c r="L40" s="302"/>
      <c r="M40" s="183" t="str">
        <f t="shared" si="2"/>
        <v/>
      </c>
      <c r="N40" s="183" t="str">
        <f t="shared" si="3"/>
        <v/>
      </c>
      <c r="O40" s="183" t="str">
        <f t="shared" si="4"/>
        <v/>
      </c>
      <c r="P40" s="183" t="str">
        <f t="shared" si="5"/>
        <v/>
      </c>
      <c r="Q40" s="183" t="str">
        <f t="shared" si="6"/>
        <v/>
      </c>
      <c r="R40" s="183" t="str">
        <f t="shared" si="7"/>
        <v/>
      </c>
      <c r="S40" s="183" t="str">
        <f t="shared" si="8"/>
        <v/>
      </c>
      <c r="T40" s="225" t="str">
        <f t="shared" si="9"/>
        <v/>
      </c>
      <c r="U40" s="225" t="str">
        <f t="shared" si="10"/>
        <v/>
      </c>
      <c r="V40" s="225" t="str">
        <f t="shared" si="11"/>
        <v/>
      </c>
      <c r="W40" s="225" t="str">
        <f t="shared" si="12"/>
        <v/>
      </c>
      <c r="X40" s="225" t="str">
        <f t="shared" si="13"/>
        <v/>
      </c>
      <c r="Y40" s="225" t="str">
        <f t="shared" si="14"/>
        <v/>
      </c>
      <c r="Z40" s="225" t="str">
        <f t="shared" si="15"/>
        <v/>
      </c>
      <c r="BE40" s="220">
        <f t="shared" si="16"/>
        <v>0</v>
      </c>
      <c r="BF40" s="220">
        <f t="shared" si="17"/>
        <v>0</v>
      </c>
      <c r="BG40" s="220">
        <f t="shared" si="18"/>
        <v>0</v>
      </c>
      <c r="BH40" s="220">
        <f t="shared" si="19"/>
        <v>0</v>
      </c>
      <c r="BI40" s="220">
        <f t="shared" si="20"/>
        <v>0</v>
      </c>
      <c r="BJ40" s="220">
        <f t="shared" si="21"/>
        <v>0</v>
      </c>
      <c r="BK40" s="220">
        <f t="shared" si="22"/>
        <v>0</v>
      </c>
    </row>
    <row r="41" spans="2:63" ht="78.75" customHeight="1" x14ac:dyDescent="0.25">
      <c r="B41" s="224" t="str">
        <f t="shared" si="0"/>
        <v>L10-Proporción de M. tuberculosis detectado resistente a R</v>
      </c>
      <c r="C41" s="222" t="s">
        <v>571</v>
      </c>
      <c r="D41" s="181" t="s">
        <v>514</v>
      </c>
      <c r="E41" s="302"/>
      <c r="F41" s="302"/>
      <c r="G41" s="302"/>
      <c r="H41" s="302"/>
      <c r="I41" s="302"/>
      <c r="J41" s="302"/>
      <c r="K41" s="302"/>
      <c r="L41" s="302"/>
      <c r="M41" s="183" t="str">
        <f t="shared" si="2"/>
        <v/>
      </c>
      <c r="N41" s="183" t="str">
        <f t="shared" si="3"/>
        <v/>
      </c>
      <c r="O41" s="183" t="str">
        <f t="shared" si="4"/>
        <v/>
      </c>
      <c r="P41" s="183" t="str">
        <f t="shared" si="5"/>
        <v/>
      </c>
      <c r="Q41" s="183" t="str">
        <f t="shared" si="6"/>
        <v/>
      </c>
      <c r="R41" s="183" t="str">
        <f t="shared" si="7"/>
        <v/>
      </c>
      <c r="S41" s="183" t="str">
        <f t="shared" si="8"/>
        <v/>
      </c>
      <c r="T41" s="225" t="str">
        <f t="shared" si="9"/>
        <v/>
      </c>
      <c r="U41" s="225" t="str">
        <f t="shared" si="10"/>
        <v/>
      </c>
      <c r="V41" s="225" t="str">
        <f t="shared" si="11"/>
        <v/>
      </c>
      <c r="W41" s="225" t="str">
        <f t="shared" si="12"/>
        <v/>
      </c>
      <c r="X41" s="225" t="str">
        <f t="shared" si="13"/>
        <v/>
      </c>
      <c r="Y41" s="225" t="str">
        <f t="shared" si="14"/>
        <v/>
      </c>
      <c r="Z41" s="225" t="str">
        <f t="shared" si="15"/>
        <v/>
      </c>
      <c r="BE41" s="220">
        <f t="shared" si="16"/>
        <v>0</v>
      </c>
      <c r="BF41" s="220">
        <f t="shared" si="17"/>
        <v>0</v>
      </c>
      <c r="BG41" s="220">
        <f t="shared" si="18"/>
        <v>0</v>
      </c>
      <c r="BH41" s="220">
        <f t="shared" si="19"/>
        <v>0</v>
      </c>
      <c r="BI41" s="220">
        <f t="shared" si="20"/>
        <v>0</v>
      </c>
      <c r="BJ41" s="220">
        <f t="shared" si="21"/>
        <v>0</v>
      </c>
      <c r="BK41" s="220">
        <f t="shared" si="22"/>
        <v>0</v>
      </c>
    </row>
    <row r="42" spans="2:63" ht="76.5" customHeight="1" x14ac:dyDescent="0.25">
      <c r="B42" s="224" t="str">
        <f t="shared" si="0"/>
        <v>L10-Proporción de M. tuberculosis detectado resistente a H</v>
      </c>
      <c r="C42" s="222" t="s">
        <v>493</v>
      </c>
      <c r="D42" s="181" t="s">
        <v>515</v>
      </c>
      <c r="E42" s="302"/>
      <c r="F42" s="302"/>
      <c r="G42" s="302"/>
      <c r="H42" s="302"/>
      <c r="I42" s="302"/>
      <c r="J42" s="302"/>
      <c r="K42" s="302"/>
      <c r="L42" s="302"/>
      <c r="M42" s="183" t="str">
        <f t="shared" si="2"/>
        <v/>
      </c>
      <c r="N42" s="183" t="str">
        <f t="shared" si="3"/>
        <v/>
      </c>
      <c r="O42" s="183" t="str">
        <f t="shared" si="4"/>
        <v/>
      </c>
      <c r="P42" s="183" t="str">
        <f t="shared" si="5"/>
        <v/>
      </c>
      <c r="Q42" s="183" t="str">
        <f t="shared" si="6"/>
        <v/>
      </c>
      <c r="R42" s="183" t="str">
        <f t="shared" si="7"/>
        <v/>
      </c>
      <c r="S42" s="183" t="str">
        <f t="shared" si="8"/>
        <v/>
      </c>
      <c r="T42" s="225" t="str">
        <f t="shared" si="9"/>
        <v/>
      </c>
      <c r="U42" s="225" t="str">
        <f t="shared" si="10"/>
        <v/>
      </c>
      <c r="V42" s="225" t="str">
        <f t="shared" si="11"/>
        <v/>
      </c>
      <c r="W42" s="225" t="str">
        <f t="shared" si="12"/>
        <v/>
      </c>
      <c r="X42" s="225" t="str">
        <f t="shared" si="13"/>
        <v/>
      </c>
      <c r="Y42" s="225" t="str">
        <f t="shared" si="14"/>
        <v/>
      </c>
      <c r="Z42" s="225" t="str">
        <f t="shared" si="15"/>
        <v/>
      </c>
      <c r="BE42" s="220">
        <f t="shared" si="16"/>
        <v>0</v>
      </c>
      <c r="BF42" s="220">
        <f t="shared" si="17"/>
        <v>0</v>
      </c>
      <c r="BG42" s="220">
        <f t="shared" si="18"/>
        <v>0</v>
      </c>
      <c r="BH42" s="220">
        <f t="shared" si="19"/>
        <v>0</v>
      </c>
      <c r="BI42" s="220">
        <f t="shared" si="20"/>
        <v>0</v>
      </c>
      <c r="BJ42" s="220">
        <f t="shared" si="21"/>
        <v>0</v>
      </c>
      <c r="BK42" s="220">
        <f t="shared" si="22"/>
        <v>0</v>
      </c>
    </row>
    <row r="43" spans="2:63" ht="78" customHeight="1" x14ac:dyDescent="0.25">
      <c r="B43" s="224" t="str">
        <f t="shared" si="0"/>
        <v xml:space="preserve">L10-Proporción de M. tuberculosis detectado resistente a HyR
</v>
      </c>
      <c r="C43" s="222" t="s">
        <v>494</v>
      </c>
      <c r="D43" s="181" t="s">
        <v>498</v>
      </c>
      <c r="E43" s="302"/>
      <c r="F43" s="302"/>
      <c r="G43" s="302"/>
      <c r="H43" s="302"/>
      <c r="I43" s="302"/>
      <c r="J43" s="302"/>
      <c r="K43" s="302"/>
      <c r="L43" s="302"/>
      <c r="M43" s="183" t="str">
        <f t="shared" si="2"/>
        <v/>
      </c>
      <c r="N43" s="183" t="str">
        <f t="shared" si="3"/>
        <v/>
      </c>
      <c r="O43" s="183" t="str">
        <f t="shared" si="4"/>
        <v/>
      </c>
      <c r="P43" s="183" t="str">
        <f t="shared" si="5"/>
        <v/>
      </c>
      <c r="Q43" s="183" t="str">
        <f t="shared" si="6"/>
        <v/>
      </c>
      <c r="R43" s="183" t="str">
        <f t="shared" si="7"/>
        <v/>
      </c>
      <c r="S43" s="183" t="str">
        <f t="shared" si="8"/>
        <v/>
      </c>
      <c r="T43" s="225" t="str">
        <f t="shared" si="9"/>
        <v/>
      </c>
      <c r="U43" s="225" t="str">
        <f t="shared" si="10"/>
        <v/>
      </c>
      <c r="V43" s="225" t="str">
        <f t="shared" si="11"/>
        <v/>
      </c>
      <c r="W43" s="225" t="str">
        <f t="shared" si="12"/>
        <v/>
      </c>
      <c r="X43" s="225" t="str">
        <f t="shared" si="13"/>
        <v/>
      </c>
      <c r="Y43" s="225" t="str">
        <f t="shared" si="14"/>
        <v/>
      </c>
      <c r="Z43" s="225" t="str">
        <f t="shared" si="15"/>
        <v/>
      </c>
      <c r="BE43" s="220">
        <f t="shared" si="16"/>
        <v>0</v>
      </c>
      <c r="BF43" s="220">
        <f t="shared" si="17"/>
        <v>0</v>
      </c>
      <c r="BG43" s="220">
        <f t="shared" si="18"/>
        <v>0</v>
      </c>
      <c r="BH43" s="220">
        <f t="shared" si="19"/>
        <v>0</v>
      </c>
      <c r="BI43" s="220">
        <f t="shared" si="20"/>
        <v>0</v>
      </c>
      <c r="BJ43" s="220">
        <f t="shared" si="21"/>
        <v>0</v>
      </c>
      <c r="BK43" s="220">
        <f t="shared" si="22"/>
        <v>0</v>
      </c>
    </row>
    <row r="44" spans="2:63" ht="75" x14ac:dyDescent="0.25">
      <c r="B44" s="224" t="str">
        <f t="shared" si="0"/>
        <v xml:space="preserve">L10-Proporción de M. tuberculosis detectado con resistencia a fármacos indeterminada
</v>
      </c>
      <c r="C44" s="222" t="s">
        <v>447</v>
      </c>
      <c r="D44" s="181" t="s">
        <v>499</v>
      </c>
      <c r="E44" s="302"/>
      <c r="F44" s="302"/>
      <c r="G44" s="302"/>
      <c r="H44" s="302"/>
      <c r="I44" s="302"/>
      <c r="J44" s="302"/>
      <c r="K44" s="302"/>
      <c r="L44" s="302"/>
      <c r="M44" s="183" t="str">
        <f t="shared" si="2"/>
        <v/>
      </c>
      <c r="N44" s="183" t="str">
        <f t="shared" si="3"/>
        <v/>
      </c>
      <c r="O44" s="183" t="str">
        <f t="shared" si="4"/>
        <v/>
      </c>
      <c r="P44" s="183" t="str">
        <f t="shared" si="5"/>
        <v/>
      </c>
      <c r="Q44" s="183" t="str">
        <f t="shared" si="6"/>
        <v/>
      </c>
      <c r="R44" s="183" t="str">
        <f t="shared" si="7"/>
        <v/>
      </c>
      <c r="S44" s="183" t="str">
        <f t="shared" si="8"/>
        <v/>
      </c>
      <c r="T44" s="225" t="str">
        <f t="shared" si="9"/>
        <v/>
      </c>
      <c r="U44" s="225" t="str">
        <f t="shared" si="10"/>
        <v/>
      </c>
      <c r="V44" s="225" t="str">
        <f t="shared" si="11"/>
        <v/>
      </c>
      <c r="W44" s="225" t="str">
        <f t="shared" si="12"/>
        <v/>
      </c>
      <c r="X44" s="225" t="str">
        <f t="shared" si="13"/>
        <v/>
      </c>
      <c r="Y44" s="225" t="str">
        <f t="shared" si="14"/>
        <v/>
      </c>
      <c r="Z44" s="225" t="str">
        <f t="shared" si="15"/>
        <v/>
      </c>
      <c r="BE44" s="220">
        <f t="shared" si="16"/>
        <v>0</v>
      </c>
      <c r="BF44" s="220">
        <f t="shared" si="17"/>
        <v>0</v>
      </c>
      <c r="BG44" s="220">
        <f t="shared" si="18"/>
        <v>0</v>
      </c>
      <c r="BH44" s="220">
        <f t="shared" si="19"/>
        <v>0</v>
      </c>
      <c r="BI44" s="220">
        <f t="shared" si="20"/>
        <v>0</v>
      </c>
      <c r="BJ44" s="220">
        <f t="shared" si="21"/>
        <v>0</v>
      </c>
      <c r="BK44" s="220">
        <f t="shared" si="22"/>
        <v>0</v>
      </c>
    </row>
    <row r="45" spans="2:63" ht="42" x14ac:dyDescent="0.25">
      <c r="B45" s="224" t="str">
        <f t="shared" si="0"/>
        <v xml:space="preserve">L10-Proporción de M. tuberculosis no detectado 
</v>
      </c>
      <c r="C45" s="222" t="s">
        <v>448</v>
      </c>
      <c r="D45" s="181" t="s">
        <v>500</v>
      </c>
      <c r="E45" s="302"/>
      <c r="F45" s="302"/>
      <c r="G45" s="302"/>
      <c r="H45" s="302"/>
      <c r="I45" s="302"/>
      <c r="J45" s="302"/>
      <c r="K45" s="302"/>
      <c r="L45" s="302"/>
      <c r="M45" s="183" t="str">
        <f t="shared" si="2"/>
        <v/>
      </c>
      <c r="N45" s="183" t="str">
        <f t="shared" si="3"/>
        <v/>
      </c>
      <c r="O45" s="183" t="str">
        <f t="shared" si="4"/>
        <v/>
      </c>
      <c r="P45" s="183" t="str">
        <f t="shared" si="5"/>
        <v/>
      </c>
      <c r="Q45" s="183" t="str">
        <f t="shared" si="6"/>
        <v/>
      </c>
      <c r="R45" s="183" t="str">
        <f t="shared" si="7"/>
        <v/>
      </c>
      <c r="S45" s="183" t="str">
        <f t="shared" si="8"/>
        <v/>
      </c>
      <c r="T45" s="225" t="str">
        <f t="shared" si="9"/>
        <v/>
      </c>
      <c r="U45" s="225" t="str">
        <f t="shared" si="10"/>
        <v/>
      </c>
      <c r="V45" s="225" t="str">
        <f t="shared" si="11"/>
        <v/>
      </c>
      <c r="W45" s="225" t="str">
        <f t="shared" si="12"/>
        <v/>
      </c>
      <c r="X45" s="225" t="str">
        <f t="shared" si="13"/>
        <v/>
      </c>
      <c r="Y45" s="225" t="str">
        <f t="shared" si="14"/>
        <v/>
      </c>
      <c r="Z45" s="225" t="str">
        <f t="shared" si="15"/>
        <v/>
      </c>
      <c r="BE45" s="220">
        <f t="shared" si="16"/>
        <v>0</v>
      </c>
      <c r="BF45" s="220">
        <f t="shared" si="17"/>
        <v>0</v>
      </c>
      <c r="BG45" s="220">
        <f t="shared" si="18"/>
        <v>0</v>
      </c>
      <c r="BH45" s="220">
        <f t="shared" si="19"/>
        <v>0</v>
      </c>
      <c r="BI45" s="220">
        <f t="shared" si="20"/>
        <v>0</v>
      </c>
      <c r="BJ45" s="220">
        <f t="shared" si="21"/>
        <v>0</v>
      </c>
      <c r="BK45" s="220">
        <f t="shared" si="22"/>
        <v>0</v>
      </c>
    </row>
    <row r="46" spans="2:63" ht="42" x14ac:dyDescent="0.25">
      <c r="B46" s="224" t="str">
        <f t="shared" si="0"/>
        <v xml:space="preserve">L10-Proporción de errores
</v>
      </c>
      <c r="C46" s="222" t="s">
        <v>449</v>
      </c>
      <c r="D46" s="181" t="s">
        <v>501</v>
      </c>
      <c r="E46" s="302"/>
      <c r="F46" s="302"/>
      <c r="G46" s="302"/>
      <c r="H46" s="302"/>
      <c r="I46" s="302"/>
      <c r="J46" s="302"/>
      <c r="K46" s="302"/>
      <c r="L46" s="302"/>
      <c r="M46" s="183" t="str">
        <f t="shared" si="2"/>
        <v/>
      </c>
      <c r="N46" s="183" t="str">
        <f t="shared" si="3"/>
        <v/>
      </c>
      <c r="O46" s="183" t="str">
        <f t="shared" si="4"/>
        <v/>
      </c>
      <c r="P46" s="183" t="str">
        <f t="shared" si="5"/>
        <v/>
      </c>
      <c r="Q46" s="183" t="str">
        <f t="shared" si="6"/>
        <v/>
      </c>
      <c r="R46" s="183" t="str">
        <f t="shared" si="7"/>
        <v/>
      </c>
      <c r="S46" s="183" t="str">
        <f t="shared" si="8"/>
        <v/>
      </c>
      <c r="T46" s="225" t="str">
        <f t="shared" si="9"/>
        <v/>
      </c>
      <c r="U46" s="225" t="str">
        <f t="shared" si="10"/>
        <v/>
      </c>
      <c r="V46" s="225" t="str">
        <f t="shared" si="11"/>
        <v/>
      </c>
      <c r="W46" s="225" t="str">
        <f t="shared" si="12"/>
        <v/>
      </c>
      <c r="X46" s="225" t="str">
        <f t="shared" si="13"/>
        <v/>
      </c>
      <c r="Y46" s="225" t="str">
        <f t="shared" si="14"/>
        <v/>
      </c>
      <c r="Z46" s="225" t="str">
        <f t="shared" si="15"/>
        <v/>
      </c>
      <c r="BE46" s="220">
        <f t="shared" si="16"/>
        <v>0</v>
      </c>
      <c r="BF46" s="220">
        <f t="shared" si="17"/>
        <v>0</v>
      </c>
      <c r="BG46" s="220">
        <f t="shared" si="18"/>
        <v>0</v>
      </c>
      <c r="BH46" s="220">
        <f t="shared" si="19"/>
        <v>0</v>
      </c>
      <c r="BI46" s="220">
        <f t="shared" si="20"/>
        <v>0</v>
      </c>
      <c r="BJ46" s="220">
        <f t="shared" si="21"/>
        <v>0</v>
      </c>
      <c r="BK46" s="220">
        <f t="shared" si="22"/>
        <v>0</v>
      </c>
    </row>
    <row r="47" spans="2:63" ht="42" x14ac:dyDescent="0.25">
      <c r="B47" s="224" t="str">
        <f t="shared" si="0"/>
        <v xml:space="preserve">L10-Proporción de resultados inválidos
</v>
      </c>
      <c r="C47" s="222" t="s">
        <v>450</v>
      </c>
      <c r="D47" s="181" t="s">
        <v>502</v>
      </c>
      <c r="E47" s="302"/>
      <c r="F47" s="302"/>
      <c r="G47" s="302"/>
      <c r="H47" s="302"/>
      <c r="I47" s="302"/>
      <c r="J47" s="302"/>
      <c r="K47" s="302"/>
      <c r="L47" s="302"/>
      <c r="M47" s="183" t="str">
        <f t="shared" si="2"/>
        <v/>
      </c>
      <c r="N47" s="183" t="str">
        <f t="shared" si="3"/>
        <v/>
      </c>
      <c r="O47" s="183" t="str">
        <f t="shared" si="4"/>
        <v/>
      </c>
      <c r="P47" s="183" t="str">
        <f t="shared" si="5"/>
        <v/>
      </c>
      <c r="Q47" s="183" t="str">
        <f t="shared" si="6"/>
        <v/>
      </c>
      <c r="R47" s="183" t="str">
        <f t="shared" si="7"/>
        <v/>
      </c>
      <c r="S47" s="183" t="str">
        <f t="shared" si="8"/>
        <v/>
      </c>
      <c r="T47" s="225" t="str">
        <f t="shared" si="9"/>
        <v/>
      </c>
      <c r="U47" s="225" t="str">
        <f t="shared" si="10"/>
        <v/>
      </c>
      <c r="V47" s="225" t="str">
        <f t="shared" si="11"/>
        <v/>
      </c>
      <c r="W47" s="225" t="str">
        <f t="shared" si="12"/>
        <v/>
      </c>
      <c r="X47" s="225" t="str">
        <f t="shared" si="13"/>
        <v/>
      </c>
      <c r="Y47" s="225" t="str">
        <f t="shared" si="14"/>
        <v/>
      </c>
      <c r="Z47" s="225" t="str">
        <f t="shared" si="15"/>
        <v/>
      </c>
      <c r="BE47" s="220">
        <f t="shared" si="16"/>
        <v>0</v>
      </c>
      <c r="BF47" s="220">
        <f t="shared" si="17"/>
        <v>0</v>
      </c>
      <c r="BG47" s="220">
        <f t="shared" si="18"/>
        <v>0</v>
      </c>
      <c r="BH47" s="220">
        <f t="shared" si="19"/>
        <v>0</v>
      </c>
      <c r="BI47" s="220">
        <f t="shared" si="20"/>
        <v>0</v>
      </c>
      <c r="BJ47" s="220">
        <f t="shared" si="21"/>
        <v>0</v>
      </c>
      <c r="BK47" s="220">
        <f t="shared" si="22"/>
        <v>0</v>
      </c>
    </row>
    <row r="48" spans="2:63" ht="97.5" customHeight="1" x14ac:dyDescent="0.25">
      <c r="B48" s="224" t="str">
        <f t="shared" si="0"/>
        <v xml:space="preserve">L10-Proporción de casos con M. tuberculosis detectado resistente a R, H, RyH con PSF de segunda línea
</v>
      </c>
      <c r="C48" s="222" t="s">
        <v>495</v>
      </c>
      <c r="D48" s="181" t="s">
        <v>676</v>
      </c>
      <c r="E48" s="302"/>
      <c r="F48" s="302"/>
      <c r="G48" s="302"/>
      <c r="H48" s="302"/>
      <c r="I48" s="302"/>
      <c r="J48" s="302"/>
      <c r="K48" s="302"/>
      <c r="L48" s="302"/>
      <c r="M48" s="183" t="str">
        <f t="shared" si="2"/>
        <v/>
      </c>
      <c r="N48" s="183" t="str">
        <f t="shared" si="3"/>
        <v/>
      </c>
      <c r="O48" s="183" t="str">
        <f t="shared" si="4"/>
        <v/>
      </c>
      <c r="P48" s="183" t="str">
        <f t="shared" si="5"/>
        <v/>
      </c>
      <c r="Q48" s="183" t="str">
        <f t="shared" si="6"/>
        <v/>
      </c>
      <c r="R48" s="183" t="str">
        <f t="shared" si="7"/>
        <v/>
      </c>
      <c r="S48" s="183" t="str">
        <f t="shared" si="8"/>
        <v/>
      </c>
      <c r="T48" s="225" t="str">
        <f t="shared" si="9"/>
        <v/>
      </c>
      <c r="U48" s="225" t="str">
        <f t="shared" si="10"/>
        <v/>
      </c>
      <c r="V48" s="225" t="str">
        <f t="shared" si="11"/>
        <v/>
      </c>
      <c r="W48" s="225" t="str">
        <f t="shared" si="12"/>
        <v/>
      </c>
      <c r="X48" s="225" t="str">
        <f t="shared" si="13"/>
        <v/>
      </c>
      <c r="Y48" s="225" t="str">
        <f t="shared" si="14"/>
        <v/>
      </c>
      <c r="Z48" s="225" t="str">
        <f t="shared" si="15"/>
        <v/>
      </c>
      <c r="BE48" s="220">
        <f t="shared" si="16"/>
        <v>0</v>
      </c>
      <c r="BF48" s="220">
        <f t="shared" si="17"/>
        <v>0</v>
      </c>
      <c r="BG48" s="220">
        <f t="shared" si="18"/>
        <v>0</v>
      </c>
      <c r="BH48" s="220">
        <f t="shared" si="19"/>
        <v>0</v>
      </c>
      <c r="BI48" s="220">
        <f t="shared" si="20"/>
        <v>0</v>
      </c>
      <c r="BJ48" s="220">
        <f t="shared" si="21"/>
        <v>0</v>
      </c>
      <c r="BK48" s="220">
        <f t="shared" si="22"/>
        <v>0</v>
      </c>
    </row>
    <row r="49" spans="2:63" ht="93.75" x14ac:dyDescent="0.25">
      <c r="B49" s="224" t="str">
        <f t="shared" si="0"/>
        <v xml:space="preserve">L10-Proporción de casos nuevos con M. tuberculosis detectado resistente a R, H, RyH con PSF de segunda línea
</v>
      </c>
      <c r="C49" s="222" t="s">
        <v>496</v>
      </c>
      <c r="D49" s="181" t="s">
        <v>677</v>
      </c>
      <c r="E49" s="302"/>
      <c r="F49" s="302"/>
      <c r="G49" s="302"/>
      <c r="H49" s="302"/>
      <c r="I49" s="302"/>
      <c r="J49" s="302"/>
      <c r="K49" s="302"/>
      <c r="L49" s="302"/>
      <c r="M49" s="183" t="str">
        <f t="shared" si="2"/>
        <v/>
      </c>
      <c r="N49" s="183" t="str">
        <f t="shared" si="3"/>
        <v/>
      </c>
      <c r="O49" s="183" t="str">
        <f t="shared" si="4"/>
        <v/>
      </c>
      <c r="P49" s="183" t="str">
        <f t="shared" si="5"/>
        <v/>
      </c>
      <c r="Q49" s="183" t="str">
        <f t="shared" si="6"/>
        <v/>
      </c>
      <c r="R49" s="183" t="str">
        <f t="shared" si="7"/>
        <v/>
      </c>
      <c r="S49" s="183" t="str">
        <f t="shared" si="8"/>
        <v/>
      </c>
      <c r="T49" s="225" t="str">
        <f t="shared" si="9"/>
        <v/>
      </c>
      <c r="U49" s="225" t="str">
        <f t="shared" si="10"/>
        <v/>
      </c>
      <c r="V49" s="225" t="str">
        <f t="shared" si="11"/>
        <v/>
      </c>
      <c r="W49" s="225" t="str">
        <f t="shared" si="12"/>
        <v/>
      </c>
      <c r="X49" s="225" t="str">
        <f t="shared" si="13"/>
        <v/>
      </c>
      <c r="Y49" s="225" t="str">
        <f t="shared" si="14"/>
        <v/>
      </c>
      <c r="Z49" s="225" t="str">
        <f t="shared" si="15"/>
        <v/>
      </c>
      <c r="BE49" s="220">
        <f t="shared" si="16"/>
        <v>0</v>
      </c>
      <c r="BF49" s="220">
        <f t="shared" si="17"/>
        <v>0</v>
      </c>
      <c r="BG49" s="220">
        <f t="shared" si="18"/>
        <v>0</v>
      </c>
      <c r="BH49" s="220">
        <f t="shared" si="19"/>
        <v>0</v>
      </c>
      <c r="BI49" s="220">
        <f t="shared" si="20"/>
        <v>0</v>
      </c>
      <c r="BJ49" s="220">
        <f t="shared" si="21"/>
        <v>0</v>
      </c>
      <c r="BK49" s="220">
        <f t="shared" si="22"/>
        <v>0</v>
      </c>
    </row>
    <row r="50" spans="2:63" ht="93.75" x14ac:dyDescent="0.25">
      <c r="B50" s="224" t="str">
        <f t="shared" si="0"/>
        <v xml:space="preserve">L10-Proporción de casos antes tratados con M. tuberculosis detectado resistente a R, H, RyH con PSF de segunda línea
</v>
      </c>
      <c r="C50" s="222" t="s">
        <v>497</v>
      </c>
      <c r="D50" s="181" t="s">
        <v>678</v>
      </c>
      <c r="E50" s="302"/>
      <c r="F50" s="302"/>
      <c r="G50" s="302"/>
      <c r="H50" s="302"/>
      <c r="I50" s="302"/>
      <c r="J50" s="302"/>
      <c r="K50" s="302"/>
      <c r="L50" s="302"/>
      <c r="M50" s="183" t="str">
        <f t="shared" si="2"/>
        <v/>
      </c>
      <c r="N50" s="183" t="str">
        <f t="shared" si="3"/>
        <v/>
      </c>
      <c r="O50" s="183" t="str">
        <f t="shared" si="4"/>
        <v/>
      </c>
      <c r="P50" s="183" t="str">
        <f t="shared" si="5"/>
        <v/>
      </c>
      <c r="Q50" s="183" t="str">
        <f t="shared" si="6"/>
        <v/>
      </c>
      <c r="R50" s="183" t="str">
        <f t="shared" si="7"/>
        <v/>
      </c>
      <c r="S50" s="183" t="str">
        <f t="shared" si="8"/>
        <v/>
      </c>
      <c r="T50" s="225" t="str">
        <f t="shared" si="9"/>
        <v/>
      </c>
      <c r="U50" s="225" t="str">
        <f t="shared" si="10"/>
        <v/>
      </c>
      <c r="V50" s="225" t="str">
        <f t="shared" si="11"/>
        <v/>
      </c>
      <c r="W50" s="225" t="str">
        <f t="shared" si="12"/>
        <v/>
      </c>
      <c r="X50" s="225" t="str">
        <f t="shared" si="13"/>
        <v/>
      </c>
      <c r="Y50" s="225" t="str">
        <f t="shared" si="14"/>
        <v/>
      </c>
      <c r="Z50" s="225" t="str">
        <f t="shared" si="15"/>
        <v/>
      </c>
      <c r="BE50" s="220">
        <f t="shared" si="16"/>
        <v>0</v>
      </c>
      <c r="BF50" s="220">
        <f t="shared" si="17"/>
        <v>0</v>
      </c>
      <c r="BG50" s="220">
        <f t="shared" si="18"/>
        <v>0</v>
      </c>
      <c r="BH50" s="220">
        <f t="shared" si="19"/>
        <v>0</v>
      </c>
      <c r="BI50" s="220">
        <f t="shared" si="20"/>
        <v>0</v>
      </c>
      <c r="BJ50" s="220">
        <f t="shared" si="21"/>
        <v>0</v>
      </c>
      <c r="BK50" s="220">
        <f t="shared" si="22"/>
        <v>0</v>
      </c>
    </row>
    <row r="51" spans="2:63" ht="93.75" x14ac:dyDescent="0.25">
      <c r="B51" s="224" t="str">
        <f t="shared" si="0"/>
        <v>L10-Proporción de M. tuberculosis Sensible a fluoroquinolonas</v>
      </c>
      <c r="C51" s="222" t="s">
        <v>507</v>
      </c>
      <c r="D51" s="181" t="s">
        <v>679</v>
      </c>
      <c r="E51" s="302"/>
      <c r="F51" s="302"/>
      <c r="G51" s="302"/>
      <c r="H51" s="302"/>
      <c r="I51" s="302"/>
      <c r="J51" s="302"/>
      <c r="K51" s="302"/>
      <c r="L51" s="302"/>
      <c r="M51" s="183" t="str">
        <f t="shared" si="2"/>
        <v/>
      </c>
      <c r="N51" s="183" t="str">
        <f t="shared" si="3"/>
        <v/>
      </c>
      <c r="O51" s="183" t="str">
        <f t="shared" si="4"/>
        <v/>
      </c>
      <c r="P51" s="183" t="str">
        <f t="shared" si="5"/>
        <v/>
      </c>
      <c r="Q51" s="183" t="str">
        <f t="shared" si="6"/>
        <v/>
      </c>
      <c r="R51" s="183" t="str">
        <f t="shared" si="7"/>
        <v/>
      </c>
      <c r="S51" s="183" t="str">
        <f t="shared" si="8"/>
        <v/>
      </c>
      <c r="T51" s="225" t="str">
        <f t="shared" si="9"/>
        <v/>
      </c>
      <c r="U51" s="225" t="str">
        <f t="shared" si="10"/>
        <v/>
      </c>
      <c r="V51" s="225" t="str">
        <f t="shared" si="11"/>
        <v/>
      </c>
      <c r="W51" s="225" t="str">
        <f t="shared" si="12"/>
        <v/>
      </c>
      <c r="X51" s="225" t="str">
        <f t="shared" si="13"/>
        <v/>
      </c>
      <c r="Y51" s="225" t="str">
        <f t="shared" si="14"/>
        <v/>
      </c>
      <c r="Z51" s="225" t="str">
        <f t="shared" si="15"/>
        <v/>
      </c>
      <c r="BE51" s="220">
        <f t="shared" si="16"/>
        <v>0</v>
      </c>
      <c r="BF51" s="220">
        <f t="shared" si="17"/>
        <v>0</v>
      </c>
      <c r="BG51" s="220">
        <f t="shared" si="18"/>
        <v>0</v>
      </c>
      <c r="BH51" s="220">
        <f t="shared" si="19"/>
        <v>0</v>
      </c>
      <c r="BI51" s="220">
        <f t="shared" si="20"/>
        <v>0</v>
      </c>
      <c r="BJ51" s="220">
        <f t="shared" si="21"/>
        <v>0</v>
      </c>
      <c r="BK51" s="220">
        <f t="shared" si="22"/>
        <v>0</v>
      </c>
    </row>
    <row r="52" spans="2:63" ht="93" customHeight="1" x14ac:dyDescent="0.25">
      <c r="B52" s="224" t="str">
        <f t="shared" si="0"/>
        <v>L10-Proporción de M. tuberculosis Resistente a fluoroquinolonas</v>
      </c>
      <c r="C52" s="222" t="s">
        <v>508</v>
      </c>
      <c r="D52" s="181" t="s">
        <v>680</v>
      </c>
      <c r="E52" s="302"/>
      <c r="F52" s="302"/>
      <c r="G52" s="302"/>
      <c r="H52" s="302"/>
      <c r="I52" s="302"/>
      <c r="J52" s="302"/>
      <c r="K52" s="302"/>
      <c r="L52" s="302"/>
      <c r="M52" s="183" t="str">
        <f t="shared" si="2"/>
        <v/>
      </c>
      <c r="N52" s="183" t="str">
        <f t="shared" si="3"/>
        <v/>
      </c>
      <c r="O52" s="183" t="str">
        <f t="shared" si="4"/>
        <v/>
      </c>
      <c r="P52" s="183" t="str">
        <f t="shared" si="5"/>
        <v/>
      </c>
      <c r="Q52" s="183" t="str">
        <f t="shared" si="6"/>
        <v/>
      </c>
      <c r="R52" s="183" t="str">
        <f t="shared" si="7"/>
        <v/>
      </c>
      <c r="S52" s="183" t="str">
        <f t="shared" si="8"/>
        <v/>
      </c>
      <c r="T52" s="225" t="str">
        <f t="shared" si="9"/>
        <v/>
      </c>
      <c r="U52" s="225" t="str">
        <f t="shared" si="10"/>
        <v/>
      </c>
      <c r="V52" s="225" t="str">
        <f t="shared" si="11"/>
        <v/>
      </c>
      <c r="W52" s="225" t="str">
        <f t="shared" si="12"/>
        <v/>
      </c>
      <c r="X52" s="225" t="str">
        <f t="shared" si="13"/>
        <v/>
      </c>
      <c r="Y52" s="225" t="str">
        <f t="shared" si="14"/>
        <v/>
      </c>
      <c r="Z52" s="225" t="str">
        <f t="shared" si="15"/>
        <v/>
      </c>
      <c r="BE52" s="220">
        <f t="shared" si="16"/>
        <v>0</v>
      </c>
      <c r="BF52" s="220">
        <f t="shared" si="17"/>
        <v>0</v>
      </c>
      <c r="BG52" s="220">
        <f t="shared" si="18"/>
        <v>0</v>
      </c>
      <c r="BH52" s="220">
        <f t="shared" si="19"/>
        <v>0</v>
      </c>
      <c r="BI52" s="220">
        <f t="shared" si="20"/>
        <v>0</v>
      </c>
      <c r="BJ52" s="220">
        <f t="shared" si="21"/>
        <v>0</v>
      </c>
      <c r="BK52" s="220">
        <f t="shared" si="22"/>
        <v>0</v>
      </c>
    </row>
    <row r="53" spans="2:63" ht="99" customHeight="1" x14ac:dyDescent="0.25">
      <c r="B53" s="224" t="str">
        <f t="shared" si="0"/>
        <v>L10-Proporción de M. tuberculosis Sensible a otras drogas de segunda línea (drogas orales)</v>
      </c>
      <c r="C53" s="222" t="s">
        <v>634</v>
      </c>
      <c r="D53" s="181" t="s">
        <v>681</v>
      </c>
      <c r="E53" s="302"/>
      <c r="F53" s="302"/>
      <c r="G53" s="302"/>
      <c r="H53" s="302"/>
      <c r="I53" s="302"/>
      <c r="J53" s="302"/>
      <c r="K53" s="302"/>
      <c r="L53" s="302"/>
      <c r="M53" s="183" t="str">
        <f t="shared" si="2"/>
        <v/>
      </c>
      <c r="N53" s="183" t="str">
        <f t="shared" si="3"/>
        <v/>
      </c>
      <c r="O53" s="183" t="str">
        <f t="shared" si="4"/>
        <v/>
      </c>
      <c r="P53" s="183" t="str">
        <f t="shared" si="5"/>
        <v/>
      </c>
      <c r="Q53" s="183" t="str">
        <f t="shared" si="6"/>
        <v/>
      </c>
      <c r="R53" s="183" t="str">
        <f t="shared" si="7"/>
        <v/>
      </c>
      <c r="S53" s="183" t="str">
        <f t="shared" si="8"/>
        <v/>
      </c>
      <c r="T53" s="225" t="str">
        <f t="shared" si="9"/>
        <v/>
      </c>
      <c r="U53" s="225" t="str">
        <f t="shared" si="10"/>
        <v/>
      </c>
      <c r="V53" s="225" t="str">
        <f t="shared" si="11"/>
        <v/>
      </c>
      <c r="W53" s="225" t="str">
        <f t="shared" si="12"/>
        <v/>
      </c>
      <c r="X53" s="225" t="str">
        <f t="shared" si="13"/>
        <v/>
      </c>
      <c r="Y53" s="225" t="str">
        <f t="shared" si="14"/>
        <v/>
      </c>
      <c r="Z53" s="225" t="str">
        <f t="shared" si="15"/>
        <v/>
      </c>
      <c r="BE53" s="220">
        <f t="shared" si="16"/>
        <v>0</v>
      </c>
      <c r="BF53" s="220">
        <f t="shared" si="17"/>
        <v>0</v>
      </c>
      <c r="BG53" s="220">
        <f t="shared" si="18"/>
        <v>0</v>
      </c>
      <c r="BH53" s="220">
        <f t="shared" si="19"/>
        <v>0</v>
      </c>
      <c r="BI53" s="220">
        <f t="shared" si="20"/>
        <v>0</v>
      </c>
      <c r="BJ53" s="220">
        <f t="shared" si="21"/>
        <v>0</v>
      </c>
      <c r="BK53" s="220">
        <f t="shared" si="22"/>
        <v>0</v>
      </c>
    </row>
    <row r="54" spans="2:63" ht="97.5" customHeight="1" x14ac:dyDescent="0.25">
      <c r="B54" s="224" t="str">
        <f t="shared" si="0"/>
        <v>L10-Proporción de M. tuberculosis Resistente a otras drogas de segunda línea (drogas orales)</v>
      </c>
      <c r="C54" s="222" t="s">
        <v>635</v>
      </c>
      <c r="D54" s="181" t="s">
        <v>670</v>
      </c>
      <c r="E54" s="302"/>
      <c r="F54" s="302"/>
      <c r="G54" s="302"/>
      <c r="H54" s="302"/>
      <c r="I54" s="302"/>
      <c r="J54" s="302"/>
      <c r="K54" s="302"/>
      <c r="L54" s="302"/>
      <c r="M54" s="183" t="str">
        <f t="shared" si="2"/>
        <v/>
      </c>
      <c r="N54" s="183" t="str">
        <f t="shared" si="3"/>
        <v/>
      </c>
      <c r="O54" s="183" t="str">
        <f t="shared" si="4"/>
        <v/>
      </c>
      <c r="P54" s="183" t="str">
        <f t="shared" si="5"/>
        <v/>
      </c>
      <c r="Q54" s="183" t="str">
        <f t="shared" si="6"/>
        <v/>
      </c>
      <c r="R54" s="183" t="str">
        <f t="shared" si="7"/>
        <v/>
      </c>
      <c r="S54" s="183" t="str">
        <f t="shared" si="8"/>
        <v/>
      </c>
      <c r="T54" s="225" t="str">
        <f t="shared" si="9"/>
        <v/>
      </c>
      <c r="U54" s="225" t="str">
        <f t="shared" si="10"/>
        <v/>
      </c>
      <c r="V54" s="225" t="str">
        <f t="shared" si="11"/>
        <v/>
      </c>
      <c r="W54" s="225" t="str">
        <f t="shared" si="12"/>
        <v/>
      </c>
      <c r="X54" s="225" t="str">
        <f t="shared" si="13"/>
        <v/>
      </c>
      <c r="Y54" s="225" t="str">
        <f t="shared" si="14"/>
        <v/>
      </c>
      <c r="Z54" s="225" t="str">
        <f t="shared" si="15"/>
        <v/>
      </c>
      <c r="BE54" s="220">
        <f t="shared" si="16"/>
        <v>0</v>
      </c>
      <c r="BF54" s="220">
        <f t="shared" si="17"/>
        <v>0</v>
      </c>
      <c r="BG54" s="220">
        <f t="shared" si="18"/>
        <v>0</v>
      </c>
      <c r="BH54" s="220">
        <f t="shared" si="19"/>
        <v>0</v>
      </c>
      <c r="BI54" s="220">
        <f t="shared" si="20"/>
        <v>0</v>
      </c>
      <c r="BJ54" s="220">
        <f t="shared" si="21"/>
        <v>0</v>
      </c>
      <c r="BK54" s="220">
        <f t="shared" si="22"/>
        <v>0</v>
      </c>
    </row>
    <row r="55" spans="2:63" ht="58.5" customHeight="1" x14ac:dyDescent="0.25">
      <c r="B55" s="224" t="str">
        <f t="shared" si="0"/>
        <v>L10-Tiempo de respuesta del laboratorio en las pruebas moleculares</v>
      </c>
      <c r="C55" s="222" t="s">
        <v>572</v>
      </c>
      <c r="D55" s="317" t="s">
        <v>503</v>
      </c>
      <c r="E55" s="302"/>
      <c r="F55" s="302"/>
      <c r="G55" s="302"/>
      <c r="H55" s="302"/>
      <c r="I55" s="302"/>
      <c r="J55" s="302"/>
      <c r="K55" s="302"/>
      <c r="L55" s="302"/>
      <c r="M55" s="183" t="str">
        <f t="shared" si="2"/>
        <v/>
      </c>
      <c r="N55" s="183" t="str">
        <f t="shared" si="3"/>
        <v/>
      </c>
      <c r="O55" s="183" t="str">
        <f t="shared" si="4"/>
        <v/>
      </c>
      <c r="P55" s="183" t="str">
        <f t="shared" si="5"/>
        <v/>
      </c>
      <c r="Q55" s="183" t="str">
        <f t="shared" si="6"/>
        <v/>
      </c>
      <c r="R55" s="183" t="str">
        <f t="shared" si="7"/>
        <v/>
      </c>
      <c r="S55" s="183" t="str">
        <f t="shared" si="8"/>
        <v/>
      </c>
      <c r="T55" s="225" t="str">
        <f t="shared" si="9"/>
        <v/>
      </c>
      <c r="U55" s="225" t="str">
        <f t="shared" si="10"/>
        <v/>
      </c>
      <c r="V55" s="225" t="str">
        <f t="shared" si="11"/>
        <v/>
      </c>
      <c r="W55" s="225" t="str">
        <f t="shared" si="12"/>
        <v/>
      </c>
      <c r="X55" s="225" t="str">
        <f t="shared" si="13"/>
        <v/>
      </c>
      <c r="Y55" s="225" t="str">
        <f t="shared" si="14"/>
        <v/>
      </c>
      <c r="Z55" s="225" t="str">
        <f t="shared" si="15"/>
        <v/>
      </c>
      <c r="BE55" s="220">
        <f t="shared" si="16"/>
        <v>0</v>
      </c>
      <c r="BF55" s="220">
        <f t="shared" si="17"/>
        <v>0</v>
      </c>
      <c r="BG55" s="220">
        <f t="shared" si="18"/>
        <v>0</v>
      </c>
      <c r="BH55" s="220">
        <f t="shared" si="19"/>
        <v>0</v>
      </c>
      <c r="BI55" s="220">
        <f t="shared" si="20"/>
        <v>0</v>
      </c>
      <c r="BJ55" s="220">
        <f t="shared" si="21"/>
        <v>0</v>
      </c>
      <c r="BK55" s="220">
        <f t="shared" si="22"/>
        <v>0</v>
      </c>
    </row>
    <row r="56" spans="2:63" ht="52.5" customHeight="1" x14ac:dyDescent="0.25">
      <c r="B56" s="224" t="str">
        <f t="shared" si="0"/>
        <v>L10-</v>
      </c>
      <c r="C56" s="241"/>
      <c r="D56" s="242"/>
      <c r="E56" s="302"/>
      <c r="F56" s="302"/>
      <c r="G56" s="302"/>
      <c r="H56" s="302"/>
      <c r="I56" s="302"/>
      <c r="J56" s="302"/>
      <c r="K56" s="302"/>
      <c r="L56" s="302"/>
      <c r="M56" s="183" t="str">
        <f t="shared" si="2"/>
        <v/>
      </c>
      <c r="N56" s="183" t="str">
        <f t="shared" si="3"/>
        <v/>
      </c>
      <c r="O56" s="183" t="str">
        <f t="shared" si="4"/>
        <v/>
      </c>
      <c r="P56" s="183" t="str">
        <f t="shared" si="5"/>
        <v/>
      </c>
      <c r="Q56" s="183" t="str">
        <f t="shared" si="6"/>
        <v/>
      </c>
      <c r="R56" s="183" t="str">
        <f t="shared" si="7"/>
        <v/>
      </c>
      <c r="S56" s="183" t="str">
        <f t="shared" si="8"/>
        <v/>
      </c>
      <c r="T56" s="225" t="str">
        <f t="shared" si="9"/>
        <v/>
      </c>
      <c r="U56" s="225" t="str">
        <f t="shared" si="10"/>
        <v/>
      </c>
      <c r="V56" s="225" t="str">
        <f t="shared" si="11"/>
        <v/>
      </c>
      <c r="W56" s="225" t="str">
        <f t="shared" si="12"/>
        <v/>
      </c>
      <c r="X56" s="225" t="str">
        <f t="shared" si="13"/>
        <v/>
      </c>
      <c r="Y56" s="225" t="str">
        <f t="shared" si="14"/>
        <v/>
      </c>
      <c r="Z56" s="225" t="str">
        <f t="shared" si="15"/>
        <v/>
      </c>
      <c r="BE56" s="220">
        <f t="shared" si="16"/>
        <v>0</v>
      </c>
      <c r="BF56" s="220">
        <f t="shared" si="17"/>
        <v>0</v>
      </c>
      <c r="BG56" s="220">
        <f t="shared" si="18"/>
        <v>0</v>
      </c>
      <c r="BH56" s="220">
        <f t="shared" si="19"/>
        <v>0</v>
      </c>
      <c r="BI56" s="220">
        <f t="shared" si="20"/>
        <v>0</v>
      </c>
      <c r="BJ56" s="220">
        <f t="shared" si="21"/>
        <v>0</v>
      </c>
      <c r="BK56" s="220">
        <f t="shared" si="22"/>
        <v>0</v>
      </c>
    </row>
    <row r="57" spans="2:63" ht="52.5" customHeight="1" x14ac:dyDescent="0.25">
      <c r="B57" s="224" t="str">
        <f t="shared" ref="B57:B88" si="23">"L10-"&amp;C57</f>
        <v xml:space="preserve">L10- </v>
      </c>
      <c r="C57" s="241" t="str">
        <f>IF(('RNL - Lab 1'!C57)=0," ",('RNL - Lab 1'!C57))</f>
        <v xml:space="preserve"> </v>
      </c>
      <c r="D57" s="243"/>
      <c r="E57" s="302"/>
      <c r="F57" s="302"/>
      <c r="G57" s="302"/>
      <c r="H57" s="302"/>
      <c r="I57" s="302"/>
      <c r="J57" s="302"/>
      <c r="K57" s="302"/>
      <c r="L57" s="302"/>
      <c r="M57" s="183" t="str">
        <f t="shared" si="2"/>
        <v/>
      </c>
      <c r="N57" s="183" t="str">
        <f t="shared" si="3"/>
        <v/>
      </c>
      <c r="O57" s="183" t="str">
        <f t="shared" si="4"/>
        <v/>
      </c>
      <c r="P57" s="183" t="str">
        <f t="shared" si="5"/>
        <v/>
      </c>
      <c r="Q57" s="183" t="str">
        <f t="shared" si="6"/>
        <v/>
      </c>
      <c r="R57" s="183" t="str">
        <f t="shared" si="7"/>
        <v/>
      </c>
      <c r="S57" s="183" t="str">
        <f t="shared" si="8"/>
        <v/>
      </c>
      <c r="T57" s="225" t="str">
        <f t="shared" si="9"/>
        <v/>
      </c>
      <c r="U57" s="225" t="str">
        <f t="shared" si="10"/>
        <v/>
      </c>
      <c r="V57" s="225" t="str">
        <f t="shared" si="11"/>
        <v/>
      </c>
      <c r="W57" s="225" t="str">
        <f t="shared" si="12"/>
        <v/>
      </c>
      <c r="X57" s="225" t="str">
        <f t="shared" si="13"/>
        <v/>
      </c>
      <c r="Y57" s="225" t="str">
        <f t="shared" si="14"/>
        <v/>
      </c>
      <c r="Z57" s="225" t="str">
        <f t="shared" si="15"/>
        <v/>
      </c>
      <c r="BE57" s="220">
        <f t="shared" si="16"/>
        <v>0</v>
      </c>
      <c r="BF57" s="220">
        <f t="shared" si="17"/>
        <v>0</v>
      </c>
      <c r="BG57" s="220">
        <f t="shared" si="18"/>
        <v>0</v>
      </c>
      <c r="BH57" s="220">
        <f t="shared" si="19"/>
        <v>0</v>
      </c>
      <c r="BI57" s="220">
        <f t="shared" si="20"/>
        <v>0</v>
      </c>
      <c r="BJ57" s="220">
        <f t="shared" si="21"/>
        <v>0</v>
      </c>
      <c r="BK57" s="220">
        <f t="shared" si="22"/>
        <v>0</v>
      </c>
    </row>
    <row r="58" spans="2:63" ht="52.5" customHeight="1" x14ac:dyDescent="0.25">
      <c r="B58" s="224" t="str">
        <f t="shared" si="23"/>
        <v xml:space="preserve">L10- </v>
      </c>
      <c r="C58" s="241" t="str">
        <f>IF(('RNL - Lab 1'!C58)=0," ",('RNL - Lab 1'!C58))</f>
        <v xml:space="preserve"> </v>
      </c>
      <c r="D58" s="243"/>
      <c r="E58" s="302"/>
      <c r="F58" s="302"/>
      <c r="G58" s="302"/>
      <c r="H58" s="302"/>
      <c r="I58" s="302"/>
      <c r="J58" s="302"/>
      <c r="K58" s="302"/>
      <c r="L58" s="302"/>
      <c r="M58" s="183" t="str">
        <f t="shared" si="2"/>
        <v/>
      </c>
      <c r="N58" s="183" t="str">
        <f t="shared" si="3"/>
        <v/>
      </c>
      <c r="O58" s="183" t="str">
        <f t="shared" si="4"/>
        <v/>
      </c>
      <c r="P58" s="183" t="str">
        <f t="shared" si="5"/>
        <v/>
      </c>
      <c r="Q58" s="183" t="str">
        <f t="shared" si="6"/>
        <v/>
      </c>
      <c r="R58" s="183" t="str">
        <f t="shared" si="7"/>
        <v/>
      </c>
      <c r="S58" s="183" t="str">
        <f t="shared" si="8"/>
        <v/>
      </c>
      <c r="T58" s="225" t="str">
        <f t="shared" si="9"/>
        <v/>
      </c>
      <c r="U58" s="225" t="str">
        <f t="shared" si="10"/>
        <v/>
      </c>
      <c r="V58" s="225" t="str">
        <f t="shared" si="11"/>
        <v/>
      </c>
      <c r="W58" s="225" t="str">
        <f t="shared" si="12"/>
        <v/>
      </c>
      <c r="X58" s="225" t="str">
        <f t="shared" si="13"/>
        <v/>
      </c>
      <c r="Y58" s="225" t="str">
        <f t="shared" si="14"/>
        <v/>
      </c>
      <c r="Z58" s="225" t="str">
        <f t="shared" si="15"/>
        <v/>
      </c>
      <c r="BE58" s="220">
        <f t="shared" si="16"/>
        <v>0</v>
      </c>
      <c r="BF58" s="220">
        <f t="shared" si="17"/>
        <v>0</v>
      </c>
      <c r="BG58" s="220">
        <f t="shared" si="18"/>
        <v>0</v>
      </c>
      <c r="BH58" s="220">
        <f t="shared" si="19"/>
        <v>0</v>
      </c>
      <c r="BI58" s="220">
        <f t="shared" si="20"/>
        <v>0</v>
      </c>
      <c r="BJ58" s="220">
        <f t="shared" si="21"/>
        <v>0</v>
      </c>
      <c r="BK58" s="220">
        <f t="shared" si="22"/>
        <v>0</v>
      </c>
    </row>
    <row r="59" spans="2:63" ht="52.5" customHeight="1" x14ac:dyDescent="0.25">
      <c r="B59" s="224" t="str">
        <f t="shared" si="23"/>
        <v xml:space="preserve">L10- </v>
      </c>
      <c r="C59" s="241" t="str">
        <f>IF(('RNL - Lab 1'!C59)=0," ",('RNL - Lab 1'!C59))</f>
        <v xml:space="preserve"> </v>
      </c>
      <c r="D59" s="243"/>
      <c r="E59" s="302"/>
      <c r="F59" s="302"/>
      <c r="G59" s="302"/>
      <c r="H59" s="302"/>
      <c r="I59" s="302"/>
      <c r="J59" s="302"/>
      <c r="K59" s="302"/>
      <c r="L59" s="302"/>
      <c r="M59" s="183" t="str">
        <f t="shared" si="2"/>
        <v/>
      </c>
      <c r="N59" s="183" t="str">
        <f t="shared" si="3"/>
        <v/>
      </c>
      <c r="O59" s="183" t="str">
        <f t="shared" si="4"/>
        <v/>
      </c>
      <c r="P59" s="183" t="str">
        <f t="shared" si="5"/>
        <v/>
      </c>
      <c r="Q59" s="183" t="str">
        <f t="shared" si="6"/>
        <v/>
      </c>
      <c r="R59" s="183" t="str">
        <f t="shared" si="7"/>
        <v/>
      </c>
      <c r="S59" s="183" t="str">
        <f t="shared" si="8"/>
        <v/>
      </c>
      <c r="T59" s="225" t="str">
        <f t="shared" si="9"/>
        <v/>
      </c>
      <c r="U59" s="225" t="str">
        <f t="shared" si="10"/>
        <v/>
      </c>
      <c r="V59" s="225" t="str">
        <f t="shared" si="11"/>
        <v/>
      </c>
      <c r="W59" s="225" t="str">
        <f t="shared" si="12"/>
        <v/>
      </c>
      <c r="X59" s="225" t="str">
        <f t="shared" si="13"/>
        <v/>
      </c>
      <c r="Y59" s="225" t="str">
        <f t="shared" si="14"/>
        <v/>
      </c>
      <c r="Z59" s="225" t="str">
        <f t="shared" si="15"/>
        <v/>
      </c>
      <c r="BE59" s="220">
        <f t="shared" si="16"/>
        <v>0</v>
      </c>
      <c r="BF59" s="220">
        <f t="shared" si="17"/>
        <v>0</v>
      </c>
      <c r="BG59" s="220">
        <f t="shared" si="18"/>
        <v>0</v>
      </c>
      <c r="BH59" s="220">
        <f t="shared" si="19"/>
        <v>0</v>
      </c>
      <c r="BI59" s="220">
        <f t="shared" si="20"/>
        <v>0</v>
      </c>
      <c r="BJ59" s="220">
        <f t="shared" si="21"/>
        <v>0</v>
      </c>
      <c r="BK59" s="220">
        <f t="shared" si="22"/>
        <v>0</v>
      </c>
    </row>
    <row r="60" spans="2:63" ht="52.5" customHeight="1" x14ac:dyDescent="0.25">
      <c r="B60" s="224" t="str">
        <f t="shared" si="23"/>
        <v xml:space="preserve">L10- </v>
      </c>
      <c r="C60" s="241" t="str">
        <f>IF(('RNL - Lab 1'!C60)=0," ",('RNL - Lab 1'!C60))</f>
        <v xml:space="preserve"> </v>
      </c>
      <c r="D60" s="243"/>
      <c r="E60" s="302"/>
      <c r="F60" s="302"/>
      <c r="G60" s="302"/>
      <c r="H60" s="302"/>
      <c r="I60" s="302"/>
      <c r="J60" s="302"/>
      <c r="K60" s="302"/>
      <c r="L60" s="302"/>
      <c r="M60" s="183" t="str">
        <f t="shared" si="2"/>
        <v/>
      </c>
      <c r="N60" s="183" t="str">
        <f t="shared" si="3"/>
        <v/>
      </c>
      <c r="O60" s="183" t="str">
        <f t="shared" si="4"/>
        <v/>
      </c>
      <c r="P60" s="183" t="str">
        <f t="shared" si="5"/>
        <v/>
      </c>
      <c r="Q60" s="183" t="str">
        <f t="shared" si="6"/>
        <v/>
      </c>
      <c r="R60" s="183" t="str">
        <f t="shared" si="7"/>
        <v/>
      </c>
      <c r="S60" s="183" t="str">
        <f t="shared" si="8"/>
        <v/>
      </c>
      <c r="T60" s="225" t="str">
        <f t="shared" si="9"/>
        <v/>
      </c>
      <c r="U60" s="225" t="str">
        <f t="shared" si="10"/>
        <v/>
      </c>
      <c r="V60" s="225" t="str">
        <f t="shared" si="11"/>
        <v/>
      </c>
      <c r="W60" s="225" t="str">
        <f t="shared" si="12"/>
        <v/>
      </c>
      <c r="X60" s="225" t="str">
        <f t="shared" si="13"/>
        <v/>
      </c>
      <c r="Y60" s="225" t="str">
        <f t="shared" si="14"/>
        <v/>
      </c>
      <c r="Z60" s="225" t="str">
        <f t="shared" si="15"/>
        <v/>
      </c>
      <c r="BE60" s="220">
        <f t="shared" si="16"/>
        <v>0</v>
      </c>
      <c r="BF60" s="220">
        <f t="shared" si="17"/>
        <v>0</v>
      </c>
      <c r="BG60" s="220">
        <f t="shared" si="18"/>
        <v>0</v>
      </c>
      <c r="BH60" s="220">
        <f t="shared" si="19"/>
        <v>0</v>
      </c>
      <c r="BI60" s="220">
        <f t="shared" si="20"/>
        <v>0</v>
      </c>
      <c r="BJ60" s="220">
        <f t="shared" si="21"/>
        <v>0</v>
      </c>
      <c r="BK60" s="220">
        <f t="shared" si="22"/>
        <v>0</v>
      </c>
    </row>
    <row r="61" spans="2:63" ht="26.25" x14ac:dyDescent="0.25">
      <c r="B61" s="224" t="str">
        <f t="shared" si="23"/>
        <v>L10-CULTIVO</v>
      </c>
      <c r="C61" s="173" t="s">
        <v>335</v>
      </c>
      <c r="D61" s="174"/>
      <c r="E61" s="237"/>
      <c r="F61" s="237"/>
      <c r="G61" s="237"/>
      <c r="H61" s="237"/>
      <c r="I61" s="237"/>
      <c r="J61" s="237"/>
      <c r="K61" s="237"/>
      <c r="L61" s="237"/>
      <c r="M61" s="183" t="str">
        <f t="shared" si="2"/>
        <v/>
      </c>
      <c r="N61" s="183" t="str">
        <f t="shared" si="3"/>
        <v/>
      </c>
      <c r="O61" s="183" t="str">
        <f t="shared" si="4"/>
        <v/>
      </c>
      <c r="P61" s="183" t="str">
        <f t="shared" si="5"/>
        <v/>
      </c>
      <c r="Q61" s="183" t="str">
        <f t="shared" si="6"/>
        <v/>
      </c>
      <c r="R61" s="183" t="str">
        <f t="shared" si="7"/>
        <v/>
      </c>
      <c r="S61" s="183" t="str">
        <f t="shared" si="8"/>
        <v/>
      </c>
      <c r="T61" s="225" t="str">
        <f t="shared" si="9"/>
        <v/>
      </c>
      <c r="U61" s="225" t="str">
        <f t="shared" si="10"/>
        <v/>
      </c>
      <c r="V61" s="225" t="str">
        <f t="shared" si="11"/>
        <v/>
      </c>
      <c r="W61" s="225" t="str">
        <f t="shared" si="12"/>
        <v/>
      </c>
      <c r="X61" s="225" t="str">
        <f t="shared" si="13"/>
        <v/>
      </c>
      <c r="Y61" s="225" t="str">
        <f t="shared" si="14"/>
        <v/>
      </c>
      <c r="Z61" s="225" t="str">
        <f t="shared" si="15"/>
        <v/>
      </c>
      <c r="BE61" s="220">
        <f t="shared" si="16"/>
        <v>0</v>
      </c>
      <c r="BF61" s="220">
        <f t="shared" si="17"/>
        <v>0</v>
      </c>
      <c r="BG61" s="220">
        <f t="shared" si="18"/>
        <v>0</v>
      </c>
      <c r="BH61" s="220">
        <f t="shared" si="19"/>
        <v>0</v>
      </c>
      <c r="BI61" s="220">
        <f t="shared" si="20"/>
        <v>0</v>
      </c>
      <c r="BJ61" s="220">
        <f t="shared" si="21"/>
        <v>0</v>
      </c>
      <c r="BK61" s="220">
        <f t="shared" si="22"/>
        <v>0</v>
      </c>
    </row>
    <row r="62" spans="2:63" ht="75" x14ac:dyDescent="0.25">
      <c r="B62" s="224" t="str">
        <f t="shared" si="23"/>
        <v>L10-Porcentaje de muestras baciloscopia positiva y cultivo negativo</v>
      </c>
      <c r="C62" s="222" t="s">
        <v>336</v>
      </c>
      <c r="D62" s="181" t="s">
        <v>682</v>
      </c>
      <c r="E62" s="302"/>
      <c r="F62" s="302"/>
      <c r="G62" s="302"/>
      <c r="H62" s="302"/>
      <c r="I62" s="302"/>
      <c r="J62" s="302"/>
      <c r="K62" s="302"/>
      <c r="L62" s="302"/>
      <c r="M62" s="183" t="str">
        <f t="shared" si="2"/>
        <v/>
      </c>
      <c r="N62" s="183" t="str">
        <f t="shared" si="3"/>
        <v/>
      </c>
      <c r="O62" s="183" t="str">
        <f t="shared" si="4"/>
        <v/>
      </c>
      <c r="P62" s="183" t="str">
        <f t="shared" si="5"/>
        <v/>
      </c>
      <c r="Q62" s="183" t="str">
        <f t="shared" si="6"/>
        <v/>
      </c>
      <c r="R62" s="183" t="str">
        <f t="shared" si="7"/>
        <v/>
      </c>
      <c r="S62" s="183" t="str">
        <f t="shared" si="8"/>
        <v/>
      </c>
      <c r="T62" s="225" t="str">
        <f t="shared" si="9"/>
        <v/>
      </c>
      <c r="U62" s="225" t="str">
        <f t="shared" si="10"/>
        <v/>
      </c>
      <c r="V62" s="225" t="str">
        <f t="shared" si="11"/>
        <v/>
      </c>
      <c r="W62" s="225" t="str">
        <f t="shared" si="12"/>
        <v/>
      </c>
      <c r="X62" s="225" t="str">
        <f t="shared" si="13"/>
        <v/>
      </c>
      <c r="Y62" s="225" t="str">
        <f t="shared" si="14"/>
        <v/>
      </c>
      <c r="Z62" s="225" t="str">
        <f t="shared" si="15"/>
        <v/>
      </c>
      <c r="BE62" s="220">
        <f t="shared" si="16"/>
        <v>0</v>
      </c>
      <c r="BF62" s="220">
        <f t="shared" si="17"/>
        <v>0</v>
      </c>
      <c r="BG62" s="220">
        <f t="shared" si="18"/>
        <v>0</v>
      </c>
      <c r="BH62" s="220">
        <f t="shared" si="19"/>
        <v>0</v>
      </c>
      <c r="BI62" s="220">
        <f t="shared" si="20"/>
        <v>0</v>
      </c>
      <c r="BJ62" s="220">
        <f t="shared" si="21"/>
        <v>0</v>
      </c>
      <c r="BK62" s="220">
        <f t="shared" si="22"/>
        <v>0</v>
      </c>
    </row>
    <row r="63" spans="2:63" ht="63" x14ac:dyDescent="0.25">
      <c r="B63" s="224" t="str">
        <f t="shared" si="23"/>
        <v>L10-Porcentaje de cultivos contaminados (se calcula sobre los cultivos realizados a las muestras respiratorias)</v>
      </c>
      <c r="C63" s="222" t="s">
        <v>338</v>
      </c>
      <c r="D63" s="181" t="s">
        <v>696</v>
      </c>
      <c r="E63" s="302"/>
      <c r="F63" s="302"/>
      <c r="G63" s="302"/>
      <c r="H63" s="302"/>
      <c r="I63" s="302"/>
      <c r="J63" s="302"/>
      <c r="K63" s="302"/>
      <c r="L63" s="302"/>
      <c r="M63" s="183" t="str">
        <f t="shared" si="2"/>
        <v/>
      </c>
      <c r="N63" s="183" t="str">
        <f t="shared" si="3"/>
        <v/>
      </c>
      <c r="O63" s="183" t="str">
        <f t="shared" si="4"/>
        <v/>
      </c>
      <c r="P63" s="183" t="str">
        <f t="shared" si="5"/>
        <v/>
      </c>
      <c r="Q63" s="183" t="str">
        <f t="shared" si="6"/>
        <v/>
      </c>
      <c r="R63" s="183" t="str">
        <f t="shared" si="7"/>
        <v/>
      </c>
      <c r="S63" s="183" t="str">
        <f t="shared" si="8"/>
        <v/>
      </c>
      <c r="T63" s="225" t="str">
        <f t="shared" si="9"/>
        <v/>
      </c>
      <c r="U63" s="225" t="str">
        <f t="shared" si="10"/>
        <v/>
      </c>
      <c r="V63" s="225" t="str">
        <f t="shared" si="11"/>
        <v/>
      </c>
      <c r="W63" s="225" t="str">
        <f t="shared" si="12"/>
        <v/>
      </c>
      <c r="X63" s="225" t="str">
        <f t="shared" si="13"/>
        <v/>
      </c>
      <c r="Y63" s="225" t="str">
        <f t="shared" si="14"/>
        <v/>
      </c>
      <c r="Z63" s="225" t="str">
        <f t="shared" si="15"/>
        <v/>
      </c>
      <c r="BE63" s="220">
        <f t="shared" si="16"/>
        <v>0</v>
      </c>
      <c r="BF63" s="220">
        <f t="shared" si="17"/>
        <v>0</v>
      </c>
      <c r="BG63" s="220">
        <f t="shared" si="18"/>
        <v>0</v>
      </c>
      <c r="BH63" s="220">
        <f t="shared" si="19"/>
        <v>0</v>
      </c>
      <c r="BI63" s="220">
        <f t="shared" si="20"/>
        <v>0</v>
      </c>
      <c r="BJ63" s="220">
        <f t="shared" si="21"/>
        <v>0</v>
      </c>
      <c r="BK63" s="220">
        <f t="shared" si="22"/>
        <v>0</v>
      </c>
    </row>
    <row r="64" spans="2:63" ht="150" x14ac:dyDescent="0.25">
      <c r="B64" s="224" t="str">
        <f t="shared" si="23"/>
        <v xml:space="preserve">L10-Aporte del cultivo al diagnóstico de casos de tuberculosis pulmonar (en relación a la baciloscopia) </v>
      </c>
      <c r="C64" s="222" t="s">
        <v>574</v>
      </c>
      <c r="D64" s="181" t="s">
        <v>683</v>
      </c>
      <c r="E64" s="302"/>
      <c r="F64" s="302"/>
      <c r="G64" s="302"/>
      <c r="H64" s="302"/>
      <c r="I64" s="302"/>
      <c r="J64" s="302"/>
      <c r="K64" s="302"/>
      <c r="L64" s="302"/>
      <c r="M64" s="183" t="str">
        <f t="shared" si="2"/>
        <v/>
      </c>
      <c r="N64" s="183" t="str">
        <f t="shared" si="3"/>
        <v/>
      </c>
      <c r="O64" s="183" t="str">
        <f t="shared" si="4"/>
        <v/>
      </c>
      <c r="P64" s="183" t="str">
        <f t="shared" si="5"/>
        <v/>
      </c>
      <c r="Q64" s="183" t="str">
        <f t="shared" si="6"/>
        <v/>
      </c>
      <c r="R64" s="183" t="str">
        <f t="shared" si="7"/>
        <v/>
      </c>
      <c r="S64" s="183" t="str">
        <f t="shared" si="8"/>
        <v/>
      </c>
      <c r="T64" s="225" t="str">
        <f t="shared" si="9"/>
        <v/>
      </c>
      <c r="U64" s="225" t="str">
        <f t="shared" si="10"/>
        <v/>
      </c>
      <c r="V64" s="225" t="str">
        <f t="shared" si="11"/>
        <v/>
      </c>
      <c r="W64" s="225" t="str">
        <f t="shared" si="12"/>
        <v/>
      </c>
      <c r="X64" s="225" t="str">
        <f t="shared" si="13"/>
        <v/>
      </c>
      <c r="Y64" s="225" t="str">
        <f t="shared" si="14"/>
        <v/>
      </c>
      <c r="Z64" s="225" t="str">
        <f t="shared" si="15"/>
        <v/>
      </c>
      <c r="BE64" s="220">
        <f t="shared" si="16"/>
        <v>0</v>
      </c>
      <c r="BF64" s="220">
        <f t="shared" si="17"/>
        <v>0</v>
      </c>
      <c r="BG64" s="220">
        <f t="shared" si="18"/>
        <v>0</v>
      </c>
      <c r="BH64" s="220">
        <f t="shared" si="19"/>
        <v>0</v>
      </c>
      <c r="BI64" s="220">
        <f t="shared" si="20"/>
        <v>0</v>
      </c>
      <c r="BJ64" s="220">
        <f t="shared" si="21"/>
        <v>0</v>
      </c>
      <c r="BK64" s="220">
        <f t="shared" si="22"/>
        <v>0</v>
      </c>
    </row>
    <row r="65" spans="2:63" ht="148.5" customHeight="1" x14ac:dyDescent="0.25">
      <c r="B65" s="224" t="str">
        <f t="shared" si="23"/>
        <v>L10-Aporte del cultivo al diagnóstico de casos de tuberculosis pulmonar (en relación a pruebas moleculares)</v>
      </c>
      <c r="C65" s="222" t="s">
        <v>289</v>
      </c>
      <c r="D65" s="181" t="s">
        <v>684</v>
      </c>
      <c r="E65" s="302"/>
      <c r="F65" s="302"/>
      <c r="G65" s="302"/>
      <c r="H65" s="302"/>
      <c r="I65" s="302"/>
      <c r="J65" s="302"/>
      <c r="K65" s="302"/>
      <c r="L65" s="302"/>
      <c r="M65" s="183" t="str">
        <f t="shared" si="2"/>
        <v/>
      </c>
      <c r="N65" s="183" t="str">
        <f t="shared" si="3"/>
        <v/>
      </c>
      <c r="O65" s="183" t="str">
        <f t="shared" si="4"/>
        <v/>
      </c>
      <c r="P65" s="183" t="str">
        <f t="shared" si="5"/>
        <v/>
      </c>
      <c r="Q65" s="183" t="str">
        <f t="shared" si="6"/>
        <v/>
      </c>
      <c r="R65" s="183" t="str">
        <f t="shared" si="7"/>
        <v/>
      </c>
      <c r="S65" s="183" t="str">
        <f t="shared" si="8"/>
        <v/>
      </c>
      <c r="T65" s="225" t="str">
        <f t="shared" si="9"/>
        <v/>
      </c>
      <c r="U65" s="225" t="str">
        <f t="shared" si="10"/>
        <v/>
      </c>
      <c r="V65" s="225" t="str">
        <f t="shared" si="11"/>
        <v/>
      </c>
      <c r="W65" s="225" t="str">
        <f t="shared" si="12"/>
        <v/>
      </c>
      <c r="X65" s="225" t="str">
        <f t="shared" si="13"/>
        <v/>
      </c>
      <c r="Y65" s="225" t="str">
        <f t="shared" si="14"/>
        <v/>
      </c>
      <c r="Z65" s="225" t="str">
        <f t="shared" si="15"/>
        <v/>
      </c>
      <c r="BE65" s="220">
        <f t="shared" si="16"/>
        <v>0</v>
      </c>
      <c r="BF65" s="220">
        <f t="shared" si="17"/>
        <v>0</v>
      </c>
      <c r="BG65" s="220">
        <f t="shared" si="18"/>
        <v>0</v>
      </c>
      <c r="BH65" s="220">
        <f t="shared" si="19"/>
        <v>0</v>
      </c>
      <c r="BI65" s="220">
        <f t="shared" si="20"/>
        <v>0</v>
      </c>
      <c r="BJ65" s="220">
        <f t="shared" si="21"/>
        <v>0</v>
      </c>
      <c r="BK65" s="220">
        <f t="shared" si="22"/>
        <v>0</v>
      </c>
    </row>
    <row r="66" spans="2:63" ht="65.25" customHeight="1" x14ac:dyDescent="0.25">
      <c r="B66" s="224" t="str">
        <f t="shared" si="23"/>
        <v>L10-Tiempo de respuesta del laboratorio en los resultados del cultivo</v>
      </c>
      <c r="C66" s="222" t="s">
        <v>573</v>
      </c>
      <c r="D66" s="182" t="s">
        <v>285</v>
      </c>
      <c r="E66" s="302"/>
      <c r="F66" s="302"/>
      <c r="G66" s="302"/>
      <c r="H66" s="302"/>
      <c r="I66" s="302"/>
      <c r="J66" s="302"/>
      <c r="K66" s="302"/>
      <c r="L66" s="302"/>
      <c r="M66" s="183" t="str">
        <f t="shared" si="2"/>
        <v/>
      </c>
      <c r="N66" s="183" t="str">
        <f t="shared" si="3"/>
        <v/>
      </c>
      <c r="O66" s="183" t="str">
        <f t="shared" si="4"/>
        <v/>
      </c>
      <c r="P66" s="183" t="str">
        <f t="shared" si="5"/>
        <v/>
      </c>
      <c r="Q66" s="183" t="str">
        <f t="shared" si="6"/>
        <v/>
      </c>
      <c r="R66" s="183" t="str">
        <f t="shared" si="7"/>
        <v/>
      </c>
      <c r="S66" s="183" t="str">
        <f t="shared" si="8"/>
        <v/>
      </c>
      <c r="T66" s="225" t="str">
        <f t="shared" si="9"/>
        <v/>
      </c>
      <c r="U66" s="225" t="str">
        <f t="shared" si="10"/>
        <v/>
      </c>
      <c r="V66" s="225" t="str">
        <f t="shared" si="11"/>
        <v/>
      </c>
      <c r="W66" s="225" t="str">
        <f t="shared" si="12"/>
        <v/>
      </c>
      <c r="X66" s="225" t="str">
        <f t="shared" si="13"/>
        <v/>
      </c>
      <c r="Y66" s="225" t="str">
        <f t="shared" si="14"/>
        <v/>
      </c>
      <c r="Z66" s="225" t="str">
        <f t="shared" si="15"/>
        <v/>
      </c>
      <c r="BE66" s="220">
        <f t="shared" si="16"/>
        <v>0</v>
      </c>
      <c r="BF66" s="220">
        <f t="shared" si="17"/>
        <v>0</v>
      </c>
      <c r="BG66" s="220">
        <f t="shared" si="18"/>
        <v>0</v>
      </c>
      <c r="BH66" s="220">
        <f t="shared" si="19"/>
        <v>0</v>
      </c>
      <c r="BI66" s="220">
        <f t="shared" si="20"/>
        <v>0</v>
      </c>
      <c r="BJ66" s="220">
        <f t="shared" si="21"/>
        <v>0</v>
      </c>
      <c r="BK66" s="220">
        <f t="shared" si="22"/>
        <v>0</v>
      </c>
    </row>
    <row r="67" spans="2:63" ht="78" customHeight="1" x14ac:dyDescent="0.35">
      <c r="B67" s="224" t="str">
        <f t="shared" si="23"/>
        <v>L10-Proporción de muestras de diagnóstico (nuevas y recaídas) con cultivo positivo (MTB y MNT combinados)</v>
      </c>
      <c r="C67" s="226" t="s">
        <v>639</v>
      </c>
      <c r="D67" s="181" t="s">
        <v>461</v>
      </c>
      <c r="E67" s="302"/>
      <c r="F67" s="302"/>
      <c r="G67" s="302"/>
      <c r="H67" s="302"/>
      <c r="I67" s="302"/>
      <c r="J67" s="302"/>
      <c r="K67" s="302"/>
      <c r="L67" s="302"/>
      <c r="M67" s="183" t="str">
        <f t="shared" si="2"/>
        <v/>
      </c>
      <c r="N67" s="183" t="str">
        <f t="shared" si="3"/>
        <v/>
      </c>
      <c r="O67" s="183" t="str">
        <f t="shared" si="4"/>
        <v/>
      </c>
      <c r="P67" s="183" t="str">
        <f t="shared" si="5"/>
        <v/>
      </c>
      <c r="Q67" s="183" t="str">
        <f t="shared" si="6"/>
        <v/>
      </c>
      <c r="R67" s="183" t="str">
        <f t="shared" si="7"/>
        <v/>
      </c>
      <c r="S67" s="183" t="str">
        <f t="shared" si="8"/>
        <v/>
      </c>
      <c r="T67" s="225" t="str">
        <f t="shared" si="9"/>
        <v/>
      </c>
      <c r="U67" s="225" t="str">
        <f t="shared" si="10"/>
        <v/>
      </c>
      <c r="V67" s="225" t="str">
        <f t="shared" si="11"/>
        <v/>
      </c>
      <c r="W67" s="225" t="str">
        <f t="shared" si="12"/>
        <v/>
      </c>
      <c r="X67" s="225" t="str">
        <f t="shared" si="13"/>
        <v/>
      </c>
      <c r="Y67" s="225" t="str">
        <f t="shared" si="14"/>
        <v/>
      </c>
      <c r="Z67" s="225" t="str">
        <f t="shared" si="15"/>
        <v/>
      </c>
      <c r="BE67" s="220">
        <f t="shared" si="16"/>
        <v>0</v>
      </c>
      <c r="BF67" s="220">
        <f t="shared" si="17"/>
        <v>0</v>
      </c>
      <c r="BG67" s="220">
        <f t="shared" si="18"/>
        <v>0</v>
      </c>
      <c r="BH67" s="220">
        <f t="shared" si="19"/>
        <v>0</v>
      </c>
      <c r="BI67" s="220">
        <f t="shared" si="20"/>
        <v>0</v>
      </c>
      <c r="BJ67" s="220">
        <f t="shared" si="21"/>
        <v>0</v>
      </c>
      <c r="BK67" s="220">
        <f t="shared" si="22"/>
        <v>0</v>
      </c>
    </row>
    <row r="68" spans="2:63" ht="93" customHeight="1" x14ac:dyDescent="0.25">
      <c r="B68" s="224" t="str">
        <f t="shared" si="23"/>
        <v>L10-Proporción de muestras de diagnóstico (nuevas y recaídas) que resultaron positivas para MTB</v>
      </c>
      <c r="C68" s="222" t="s">
        <v>640</v>
      </c>
      <c r="D68" s="181" t="s">
        <v>462</v>
      </c>
      <c r="E68" s="302"/>
      <c r="F68" s="302"/>
      <c r="G68" s="302"/>
      <c r="H68" s="302"/>
      <c r="I68" s="302"/>
      <c r="J68" s="302"/>
      <c r="K68" s="302"/>
      <c r="L68" s="302"/>
      <c r="M68" s="183" t="str">
        <f t="shared" si="2"/>
        <v/>
      </c>
      <c r="N68" s="183" t="str">
        <f t="shared" si="3"/>
        <v/>
      </c>
      <c r="O68" s="183" t="str">
        <f t="shared" si="4"/>
        <v/>
      </c>
      <c r="P68" s="183" t="str">
        <f t="shared" si="5"/>
        <v/>
      </c>
      <c r="Q68" s="183" t="str">
        <f t="shared" si="6"/>
        <v/>
      </c>
      <c r="R68" s="183" t="str">
        <f t="shared" si="7"/>
        <v/>
      </c>
      <c r="S68" s="183" t="str">
        <f t="shared" si="8"/>
        <v/>
      </c>
      <c r="T68" s="225" t="str">
        <f t="shared" si="9"/>
        <v/>
      </c>
      <c r="U68" s="225" t="str">
        <f t="shared" si="10"/>
        <v/>
      </c>
      <c r="V68" s="225" t="str">
        <f t="shared" si="11"/>
        <v/>
      </c>
      <c r="W68" s="225" t="str">
        <f t="shared" si="12"/>
        <v/>
      </c>
      <c r="X68" s="225" t="str">
        <f t="shared" si="13"/>
        <v/>
      </c>
      <c r="Y68" s="225" t="str">
        <f t="shared" si="14"/>
        <v/>
      </c>
      <c r="Z68" s="225" t="str">
        <f t="shared" si="15"/>
        <v/>
      </c>
      <c r="BE68" s="220">
        <f t="shared" si="16"/>
        <v>0</v>
      </c>
      <c r="BF68" s="220">
        <f t="shared" si="17"/>
        <v>0</v>
      </c>
      <c r="BG68" s="220">
        <f t="shared" si="18"/>
        <v>0</v>
      </c>
      <c r="BH68" s="220">
        <f t="shared" si="19"/>
        <v>0</v>
      </c>
      <c r="BI68" s="220">
        <f t="shared" si="20"/>
        <v>0</v>
      </c>
      <c r="BJ68" s="220">
        <f t="shared" si="21"/>
        <v>0</v>
      </c>
      <c r="BK68" s="220">
        <f t="shared" si="22"/>
        <v>0</v>
      </c>
    </row>
    <row r="69" spans="2:63" ht="45.75" customHeight="1" x14ac:dyDescent="0.25">
      <c r="B69" s="224" t="str">
        <f t="shared" si="23"/>
        <v>L10-</v>
      </c>
      <c r="C69" s="245"/>
      <c r="D69" s="244"/>
      <c r="E69" s="302"/>
      <c r="F69" s="302"/>
      <c r="G69" s="302"/>
      <c r="H69" s="302"/>
      <c r="I69" s="302"/>
      <c r="J69" s="302"/>
      <c r="K69" s="302"/>
      <c r="L69" s="302"/>
      <c r="M69" s="183" t="str">
        <f t="shared" si="2"/>
        <v/>
      </c>
      <c r="N69" s="183" t="str">
        <f t="shared" si="3"/>
        <v/>
      </c>
      <c r="O69" s="183" t="str">
        <f t="shared" si="4"/>
        <v/>
      </c>
      <c r="P69" s="183" t="str">
        <f t="shared" si="5"/>
        <v/>
      </c>
      <c r="Q69" s="183" t="str">
        <f t="shared" si="6"/>
        <v/>
      </c>
      <c r="R69" s="183" t="str">
        <f t="shared" si="7"/>
        <v/>
      </c>
      <c r="S69" s="183" t="str">
        <f t="shared" si="8"/>
        <v/>
      </c>
      <c r="T69" s="225" t="str">
        <f t="shared" si="9"/>
        <v/>
      </c>
      <c r="U69" s="225" t="str">
        <f t="shared" si="10"/>
        <v/>
      </c>
      <c r="V69" s="225" t="str">
        <f t="shared" si="11"/>
        <v/>
      </c>
      <c r="W69" s="225" t="str">
        <f t="shared" si="12"/>
        <v/>
      </c>
      <c r="X69" s="225" t="str">
        <f t="shared" si="13"/>
        <v/>
      </c>
      <c r="Y69" s="225" t="str">
        <f t="shared" si="14"/>
        <v/>
      </c>
      <c r="Z69" s="225" t="str">
        <f t="shared" si="15"/>
        <v/>
      </c>
      <c r="BE69" s="220">
        <f t="shared" si="16"/>
        <v>0</v>
      </c>
      <c r="BF69" s="220">
        <f t="shared" si="17"/>
        <v>0</v>
      </c>
      <c r="BG69" s="220">
        <f t="shared" si="18"/>
        <v>0</v>
      </c>
      <c r="BH69" s="220">
        <f t="shared" si="19"/>
        <v>0</v>
      </c>
      <c r="BI69" s="220">
        <f t="shared" si="20"/>
        <v>0</v>
      </c>
      <c r="BJ69" s="220">
        <f t="shared" si="21"/>
        <v>0</v>
      </c>
      <c r="BK69" s="220">
        <f t="shared" si="22"/>
        <v>0</v>
      </c>
    </row>
    <row r="70" spans="2:63" ht="45.75" customHeight="1" x14ac:dyDescent="0.25">
      <c r="B70" s="224" t="str">
        <f t="shared" si="23"/>
        <v>L10-</v>
      </c>
      <c r="C70" s="245"/>
      <c r="D70" s="244"/>
      <c r="E70" s="302"/>
      <c r="F70" s="302"/>
      <c r="G70" s="302"/>
      <c r="H70" s="302"/>
      <c r="I70" s="302"/>
      <c r="J70" s="302"/>
      <c r="K70" s="302"/>
      <c r="L70" s="302"/>
      <c r="M70" s="183" t="str">
        <f t="shared" si="2"/>
        <v/>
      </c>
      <c r="N70" s="183" t="str">
        <f t="shared" si="3"/>
        <v/>
      </c>
      <c r="O70" s="183" t="str">
        <f t="shared" si="4"/>
        <v/>
      </c>
      <c r="P70" s="183" t="str">
        <f t="shared" si="5"/>
        <v/>
      </c>
      <c r="Q70" s="183" t="str">
        <f t="shared" si="6"/>
        <v/>
      </c>
      <c r="R70" s="183" t="str">
        <f t="shared" si="7"/>
        <v/>
      </c>
      <c r="S70" s="183" t="str">
        <f t="shared" si="8"/>
        <v/>
      </c>
      <c r="T70" s="225" t="str">
        <f t="shared" si="9"/>
        <v/>
      </c>
      <c r="U70" s="225" t="str">
        <f t="shared" si="10"/>
        <v/>
      </c>
      <c r="V70" s="225" t="str">
        <f t="shared" si="11"/>
        <v/>
      </c>
      <c r="W70" s="225" t="str">
        <f t="shared" si="12"/>
        <v/>
      </c>
      <c r="X70" s="225" t="str">
        <f t="shared" si="13"/>
        <v/>
      </c>
      <c r="Y70" s="225" t="str">
        <f t="shared" si="14"/>
        <v/>
      </c>
      <c r="Z70" s="225" t="str">
        <f t="shared" si="15"/>
        <v/>
      </c>
      <c r="BE70" s="220">
        <f t="shared" si="16"/>
        <v>0</v>
      </c>
      <c r="BF70" s="220">
        <f t="shared" si="17"/>
        <v>0</v>
      </c>
      <c r="BG70" s="220">
        <f t="shared" si="18"/>
        <v>0</v>
      </c>
      <c r="BH70" s="220">
        <f t="shared" si="19"/>
        <v>0</v>
      </c>
      <c r="BI70" s="220">
        <f t="shared" si="20"/>
        <v>0</v>
      </c>
      <c r="BJ70" s="220">
        <f t="shared" si="21"/>
        <v>0</v>
      </c>
      <c r="BK70" s="220">
        <f t="shared" si="22"/>
        <v>0</v>
      </c>
    </row>
    <row r="71" spans="2:63" ht="45.75" customHeight="1" x14ac:dyDescent="0.25">
      <c r="B71" s="224" t="str">
        <f t="shared" si="23"/>
        <v>L10-</v>
      </c>
      <c r="C71" s="245"/>
      <c r="D71" s="244"/>
      <c r="E71" s="302"/>
      <c r="F71" s="302"/>
      <c r="G71" s="302"/>
      <c r="H71" s="302"/>
      <c r="I71" s="302"/>
      <c r="J71" s="302"/>
      <c r="K71" s="302"/>
      <c r="L71" s="302"/>
      <c r="M71" s="183" t="str">
        <f t="shared" si="2"/>
        <v/>
      </c>
      <c r="N71" s="183" t="str">
        <f t="shared" si="3"/>
        <v/>
      </c>
      <c r="O71" s="183" t="str">
        <f t="shared" si="4"/>
        <v/>
      </c>
      <c r="P71" s="183" t="str">
        <f t="shared" si="5"/>
        <v/>
      </c>
      <c r="Q71" s="183" t="str">
        <f t="shared" si="6"/>
        <v/>
      </c>
      <c r="R71" s="183" t="str">
        <f t="shared" si="7"/>
        <v/>
      </c>
      <c r="S71" s="183" t="str">
        <f t="shared" si="8"/>
        <v/>
      </c>
      <c r="T71" s="225" t="str">
        <f t="shared" si="9"/>
        <v/>
      </c>
      <c r="U71" s="225" t="str">
        <f t="shared" si="10"/>
        <v/>
      </c>
      <c r="V71" s="225" t="str">
        <f t="shared" si="11"/>
        <v/>
      </c>
      <c r="W71" s="225" t="str">
        <f t="shared" si="12"/>
        <v/>
      </c>
      <c r="X71" s="225" t="str">
        <f t="shared" si="13"/>
        <v/>
      </c>
      <c r="Y71" s="225" t="str">
        <f t="shared" si="14"/>
        <v/>
      </c>
      <c r="Z71" s="225" t="str">
        <f t="shared" si="15"/>
        <v/>
      </c>
      <c r="BE71" s="220">
        <f t="shared" si="16"/>
        <v>0</v>
      </c>
      <c r="BF71" s="220">
        <f t="shared" si="17"/>
        <v>0</v>
      </c>
      <c r="BG71" s="220">
        <f t="shared" si="18"/>
        <v>0</v>
      </c>
      <c r="BH71" s="220">
        <f t="shared" si="19"/>
        <v>0</v>
      </c>
      <c r="BI71" s="220">
        <f t="shared" si="20"/>
        <v>0</v>
      </c>
      <c r="BJ71" s="220">
        <f t="shared" si="21"/>
        <v>0</v>
      </c>
      <c r="BK71" s="220">
        <f t="shared" si="22"/>
        <v>0</v>
      </c>
    </row>
    <row r="72" spans="2:63" ht="45.75" customHeight="1" x14ac:dyDescent="0.25">
      <c r="B72" s="224" t="str">
        <f t="shared" si="23"/>
        <v>L10-</v>
      </c>
      <c r="C72" s="245"/>
      <c r="D72" s="244"/>
      <c r="E72" s="302"/>
      <c r="F72" s="302"/>
      <c r="G72" s="302"/>
      <c r="H72" s="302"/>
      <c r="I72" s="302"/>
      <c r="J72" s="302"/>
      <c r="K72" s="302"/>
      <c r="L72" s="302"/>
      <c r="M72" s="183" t="str">
        <f t="shared" si="2"/>
        <v/>
      </c>
      <c r="N72" s="183" t="str">
        <f t="shared" si="3"/>
        <v/>
      </c>
      <c r="O72" s="183" t="str">
        <f t="shared" si="4"/>
        <v/>
      </c>
      <c r="P72" s="183" t="str">
        <f t="shared" si="5"/>
        <v/>
      </c>
      <c r="Q72" s="183" t="str">
        <f t="shared" si="6"/>
        <v/>
      </c>
      <c r="R72" s="183" t="str">
        <f t="shared" si="7"/>
        <v/>
      </c>
      <c r="S72" s="183" t="str">
        <f t="shared" si="8"/>
        <v/>
      </c>
      <c r="T72" s="225" t="str">
        <f t="shared" si="9"/>
        <v/>
      </c>
      <c r="U72" s="225" t="str">
        <f t="shared" si="10"/>
        <v/>
      </c>
      <c r="V72" s="225" t="str">
        <f t="shared" si="11"/>
        <v/>
      </c>
      <c r="W72" s="225" t="str">
        <f t="shared" si="12"/>
        <v/>
      </c>
      <c r="X72" s="225" t="str">
        <f t="shared" si="13"/>
        <v/>
      </c>
      <c r="Y72" s="225" t="str">
        <f t="shared" si="14"/>
        <v/>
      </c>
      <c r="Z72" s="225" t="str">
        <f t="shared" si="15"/>
        <v/>
      </c>
      <c r="BE72" s="220">
        <f t="shared" si="16"/>
        <v>0</v>
      </c>
      <c r="BF72" s="220">
        <f t="shared" si="17"/>
        <v>0</v>
      </c>
      <c r="BG72" s="220">
        <f t="shared" si="18"/>
        <v>0</v>
      </c>
      <c r="BH72" s="220">
        <f t="shared" si="19"/>
        <v>0</v>
      </c>
      <c r="BI72" s="220">
        <f t="shared" si="20"/>
        <v>0</v>
      </c>
      <c r="BJ72" s="220">
        <f t="shared" si="21"/>
        <v>0</v>
      </c>
      <c r="BK72" s="220">
        <f t="shared" si="22"/>
        <v>0</v>
      </c>
    </row>
    <row r="73" spans="2:63" ht="45.75" customHeight="1" x14ac:dyDescent="0.25">
      <c r="B73" s="224" t="str">
        <f t="shared" si="23"/>
        <v>L10-</v>
      </c>
      <c r="C73" s="241"/>
      <c r="D73" s="244"/>
      <c r="E73" s="302"/>
      <c r="F73" s="302"/>
      <c r="G73" s="302"/>
      <c r="H73" s="302"/>
      <c r="I73" s="302"/>
      <c r="J73" s="302"/>
      <c r="K73" s="302"/>
      <c r="L73" s="302"/>
      <c r="M73" s="183" t="str">
        <f t="shared" si="2"/>
        <v/>
      </c>
      <c r="N73" s="183" t="str">
        <f t="shared" si="3"/>
        <v/>
      </c>
      <c r="O73" s="183" t="str">
        <f t="shared" si="4"/>
        <v/>
      </c>
      <c r="P73" s="183" t="str">
        <f t="shared" si="5"/>
        <v/>
      </c>
      <c r="Q73" s="183" t="str">
        <f t="shared" si="6"/>
        <v/>
      </c>
      <c r="R73" s="183" t="str">
        <f t="shared" si="7"/>
        <v/>
      </c>
      <c r="S73" s="183" t="str">
        <f t="shared" si="8"/>
        <v/>
      </c>
      <c r="T73" s="225" t="str">
        <f t="shared" si="9"/>
        <v/>
      </c>
      <c r="U73" s="225" t="str">
        <f t="shared" si="10"/>
        <v/>
      </c>
      <c r="V73" s="225" t="str">
        <f t="shared" si="11"/>
        <v/>
      </c>
      <c r="W73" s="225" t="str">
        <f t="shared" si="12"/>
        <v/>
      </c>
      <c r="X73" s="225" t="str">
        <f t="shared" si="13"/>
        <v/>
      </c>
      <c r="Y73" s="225" t="str">
        <f t="shared" si="14"/>
        <v/>
      </c>
      <c r="Z73" s="225" t="str">
        <f t="shared" si="15"/>
        <v/>
      </c>
      <c r="BE73" s="220">
        <f t="shared" si="16"/>
        <v>0</v>
      </c>
      <c r="BF73" s="220">
        <f t="shared" si="17"/>
        <v>0</v>
      </c>
      <c r="BG73" s="220">
        <f t="shared" si="18"/>
        <v>0</v>
      </c>
      <c r="BH73" s="220">
        <f t="shared" si="19"/>
        <v>0</v>
      </c>
      <c r="BI73" s="220">
        <f t="shared" si="20"/>
        <v>0</v>
      </c>
      <c r="BJ73" s="220">
        <f t="shared" si="21"/>
        <v>0</v>
      </c>
      <c r="BK73" s="220">
        <f t="shared" si="22"/>
        <v>0</v>
      </c>
    </row>
    <row r="74" spans="2:63" ht="45.75" customHeight="1" x14ac:dyDescent="0.25">
      <c r="B74" s="224" t="str">
        <f t="shared" si="23"/>
        <v>L10-CALIDAD PARA PSD (Fenotípicas)</v>
      </c>
      <c r="C74" s="175" t="s">
        <v>651</v>
      </c>
      <c r="D74" s="176"/>
      <c r="E74" s="237"/>
      <c r="F74" s="237"/>
      <c r="G74" s="237"/>
      <c r="H74" s="237"/>
      <c r="I74" s="237"/>
      <c r="J74" s="237"/>
      <c r="K74" s="237"/>
      <c r="L74" s="237"/>
      <c r="M74" s="183" t="str">
        <f t="shared" si="2"/>
        <v/>
      </c>
      <c r="N74" s="183" t="str">
        <f t="shared" si="3"/>
        <v/>
      </c>
      <c r="O74" s="183" t="str">
        <f t="shared" si="4"/>
        <v/>
      </c>
      <c r="P74" s="183" t="str">
        <f t="shared" si="5"/>
        <v/>
      </c>
      <c r="Q74" s="183" t="str">
        <f t="shared" si="6"/>
        <v/>
      </c>
      <c r="R74" s="183" t="str">
        <f t="shared" si="7"/>
        <v/>
      </c>
      <c r="S74" s="183" t="str">
        <f t="shared" si="8"/>
        <v/>
      </c>
      <c r="T74" s="225" t="str">
        <f t="shared" si="9"/>
        <v/>
      </c>
      <c r="U74" s="225" t="str">
        <f t="shared" si="10"/>
        <v/>
      </c>
      <c r="V74" s="225" t="str">
        <f t="shared" si="11"/>
        <v/>
      </c>
      <c r="W74" s="225" t="str">
        <f t="shared" si="12"/>
        <v/>
      </c>
      <c r="X74" s="225" t="str">
        <f t="shared" si="13"/>
        <v/>
      </c>
      <c r="Y74" s="225" t="str">
        <f t="shared" si="14"/>
        <v/>
      </c>
      <c r="Z74" s="225" t="str">
        <f t="shared" si="15"/>
        <v/>
      </c>
      <c r="BE74" s="220">
        <f t="shared" si="16"/>
        <v>0</v>
      </c>
      <c r="BF74" s="220">
        <f t="shared" si="17"/>
        <v>0</v>
      </c>
      <c r="BG74" s="220">
        <f t="shared" si="18"/>
        <v>0</v>
      </c>
      <c r="BH74" s="220">
        <f t="shared" si="19"/>
        <v>0</v>
      </c>
      <c r="BI74" s="220">
        <f t="shared" si="20"/>
        <v>0</v>
      </c>
      <c r="BJ74" s="220">
        <f t="shared" si="21"/>
        <v>0</v>
      </c>
      <c r="BK74" s="220">
        <f t="shared" si="22"/>
        <v>0</v>
      </c>
    </row>
    <row r="75" spans="2:63" ht="78.75" customHeight="1" x14ac:dyDescent="0.25">
      <c r="B75" s="224" t="str">
        <f t="shared" si="23"/>
        <v>L10-Proporción de aislamientos procesados con monorresistencia y multirresistencia a todas las combinaciones de fármacos analizados</v>
      </c>
      <c r="C75" s="222" t="s">
        <v>524</v>
      </c>
      <c r="D75" s="181" t="s">
        <v>456</v>
      </c>
      <c r="E75" s="302"/>
      <c r="F75" s="302"/>
      <c r="G75" s="302"/>
      <c r="H75" s="302"/>
      <c r="I75" s="302"/>
      <c r="J75" s="302"/>
      <c r="K75" s="302"/>
      <c r="L75" s="302"/>
      <c r="M75" s="183" t="str">
        <f t="shared" si="2"/>
        <v/>
      </c>
      <c r="N75" s="183" t="str">
        <f t="shared" si="3"/>
        <v/>
      </c>
      <c r="O75" s="183" t="str">
        <f t="shared" si="4"/>
        <v/>
      </c>
      <c r="P75" s="183" t="str">
        <f t="shared" si="5"/>
        <v/>
      </c>
      <c r="Q75" s="183" t="str">
        <f t="shared" si="6"/>
        <v/>
      </c>
      <c r="R75" s="183" t="str">
        <f t="shared" si="7"/>
        <v/>
      </c>
      <c r="S75" s="183" t="str">
        <f t="shared" si="8"/>
        <v/>
      </c>
      <c r="T75" s="225" t="str">
        <f t="shared" si="9"/>
        <v/>
      </c>
      <c r="U75" s="225" t="str">
        <f t="shared" si="10"/>
        <v/>
      </c>
      <c r="V75" s="225" t="str">
        <f t="shared" si="11"/>
        <v/>
      </c>
      <c r="W75" s="225" t="str">
        <f t="shared" si="12"/>
        <v/>
      </c>
      <c r="X75" s="225" t="str">
        <f t="shared" si="13"/>
        <v/>
      </c>
      <c r="Y75" s="225" t="str">
        <f t="shared" si="14"/>
        <v/>
      </c>
      <c r="Z75" s="225" t="str">
        <f t="shared" si="15"/>
        <v/>
      </c>
      <c r="BE75" s="220">
        <f t="shared" si="16"/>
        <v>0</v>
      </c>
      <c r="BF75" s="220">
        <f t="shared" si="17"/>
        <v>0</v>
      </c>
      <c r="BG75" s="220">
        <f t="shared" si="18"/>
        <v>0</v>
      </c>
      <c r="BH75" s="220">
        <f t="shared" si="19"/>
        <v>0</v>
      </c>
      <c r="BI75" s="220">
        <f t="shared" si="20"/>
        <v>0</v>
      </c>
      <c r="BJ75" s="220">
        <f t="shared" si="21"/>
        <v>0</v>
      </c>
      <c r="BK75" s="220">
        <f t="shared" si="22"/>
        <v>0</v>
      </c>
    </row>
    <row r="76" spans="2:63" ht="78.75" customHeight="1" x14ac:dyDescent="0.25">
      <c r="B76" s="224" t="str">
        <f t="shared" si="23"/>
        <v>L10-Proporción de aislamientos inoculados para PSD que se descartaron debido a la contaminación</v>
      </c>
      <c r="C76" s="222" t="s">
        <v>381</v>
      </c>
      <c r="D76" s="181" t="s">
        <v>457</v>
      </c>
      <c r="E76" s="302"/>
      <c r="F76" s="302"/>
      <c r="G76" s="302"/>
      <c r="H76" s="302"/>
      <c r="I76" s="302"/>
      <c r="J76" s="302"/>
      <c r="K76" s="302"/>
      <c r="L76" s="302"/>
      <c r="M76" s="183" t="str">
        <f t="shared" si="2"/>
        <v/>
      </c>
      <c r="N76" s="183" t="str">
        <f t="shared" si="3"/>
        <v/>
      </c>
      <c r="O76" s="183" t="str">
        <f t="shared" si="4"/>
        <v/>
      </c>
      <c r="P76" s="183" t="str">
        <f t="shared" si="5"/>
        <v/>
      </c>
      <c r="Q76" s="183" t="str">
        <f t="shared" si="6"/>
        <v/>
      </c>
      <c r="R76" s="183" t="str">
        <f t="shared" si="7"/>
        <v/>
      </c>
      <c r="S76" s="183" t="str">
        <f t="shared" si="8"/>
        <v/>
      </c>
      <c r="T76" s="225" t="str">
        <f t="shared" si="9"/>
        <v/>
      </c>
      <c r="U76" s="225" t="str">
        <f t="shared" si="10"/>
        <v/>
      </c>
      <c r="V76" s="225" t="str">
        <f t="shared" si="11"/>
        <v/>
      </c>
      <c r="W76" s="225" t="str">
        <f t="shared" si="12"/>
        <v/>
      </c>
      <c r="X76" s="225" t="str">
        <f t="shared" si="13"/>
        <v/>
      </c>
      <c r="Y76" s="225" t="str">
        <f t="shared" si="14"/>
        <v/>
      </c>
      <c r="Z76" s="225" t="str">
        <f t="shared" si="15"/>
        <v/>
      </c>
      <c r="BE76" s="220">
        <f t="shared" si="16"/>
        <v>0</v>
      </c>
      <c r="BF76" s="220">
        <f t="shared" si="17"/>
        <v>0</v>
      </c>
      <c r="BG76" s="220">
        <f t="shared" si="18"/>
        <v>0</v>
      </c>
      <c r="BH76" s="220">
        <f t="shared" si="19"/>
        <v>0</v>
      </c>
      <c r="BI76" s="220">
        <f t="shared" si="20"/>
        <v>0</v>
      </c>
      <c r="BJ76" s="220">
        <f t="shared" si="21"/>
        <v>0</v>
      </c>
      <c r="BK76" s="220">
        <f t="shared" si="22"/>
        <v>0</v>
      </c>
    </row>
    <row r="77" spans="2:63" ht="78.75" customHeight="1" x14ac:dyDescent="0.25">
      <c r="B77" s="224" t="str">
        <f t="shared" si="23"/>
        <v>L10-Proporción de aislamientos procesados para PSD que no fueron interpretables debido a la falta de crecimiento de los tubos / placas de control (sin fármaco)</v>
      </c>
      <c r="C77" s="222" t="s">
        <v>525</v>
      </c>
      <c r="D77" s="181" t="s">
        <v>458</v>
      </c>
      <c r="E77" s="302"/>
      <c r="F77" s="302"/>
      <c r="G77" s="302"/>
      <c r="H77" s="302"/>
      <c r="I77" s="302"/>
      <c r="J77" s="302"/>
      <c r="K77" s="302"/>
      <c r="L77" s="302"/>
      <c r="M77" s="183" t="str">
        <f t="shared" si="2"/>
        <v/>
      </c>
      <c r="N77" s="183" t="str">
        <f t="shared" si="3"/>
        <v/>
      </c>
      <c r="O77" s="183" t="str">
        <f t="shared" si="4"/>
        <v/>
      </c>
      <c r="P77" s="183" t="str">
        <f t="shared" si="5"/>
        <v/>
      </c>
      <c r="Q77" s="183" t="str">
        <f t="shared" si="6"/>
        <v/>
      </c>
      <c r="R77" s="183" t="str">
        <f t="shared" si="7"/>
        <v/>
      </c>
      <c r="S77" s="183" t="str">
        <f t="shared" si="8"/>
        <v/>
      </c>
      <c r="T77" s="225" t="str">
        <f t="shared" si="9"/>
        <v/>
      </c>
      <c r="U77" s="225" t="str">
        <f t="shared" si="10"/>
        <v/>
      </c>
      <c r="V77" s="225" t="str">
        <f t="shared" si="11"/>
        <v/>
      </c>
      <c r="W77" s="225" t="str">
        <f t="shared" si="12"/>
        <v/>
      </c>
      <c r="X77" s="225" t="str">
        <f t="shared" si="13"/>
        <v/>
      </c>
      <c r="Y77" s="225" t="str">
        <f t="shared" si="14"/>
        <v/>
      </c>
      <c r="Z77" s="225" t="str">
        <f t="shared" si="15"/>
        <v/>
      </c>
      <c r="BE77" s="220">
        <f t="shared" si="16"/>
        <v>0</v>
      </c>
      <c r="BF77" s="220">
        <f t="shared" si="17"/>
        <v>0</v>
      </c>
      <c r="BG77" s="220">
        <f t="shared" si="18"/>
        <v>0</v>
      </c>
      <c r="BH77" s="220">
        <f t="shared" si="19"/>
        <v>0</v>
      </c>
      <c r="BI77" s="220">
        <f t="shared" si="20"/>
        <v>0</v>
      </c>
      <c r="BJ77" s="220">
        <f t="shared" si="21"/>
        <v>0</v>
      </c>
      <c r="BK77" s="220">
        <f t="shared" si="22"/>
        <v>0</v>
      </c>
    </row>
    <row r="78" spans="2:63" ht="78.75" customHeight="1" x14ac:dyDescent="0.25">
      <c r="B78" s="224" t="str">
        <f t="shared" si="23"/>
        <v>L10-Tiempo de entrega de los resultados del laboratorio - Entre el procesamiento de la muestra y la notificación de resultados para PSD</v>
      </c>
      <c r="C78" s="222" t="s">
        <v>641</v>
      </c>
      <c r="D78" s="318" t="s">
        <v>642</v>
      </c>
      <c r="E78" s="302"/>
      <c r="F78" s="302"/>
      <c r="G78" s="302"/>
      <c r="H78" s="302"/>
      <c r="I78" s="302"/>
      <c r="J78" s="302"/>
      <c r="K78" s="302"/>
      <c r="L78" s="302"/>
      <c r="M78" s="183" t="str">
        <f t="shared" si="2"/>
        <v/>
      </c>
      <c r="N78" s="183" t="str">
        <f t="shared" si="3"/>
        <v/>
      </c>
      <c r="O78" s="183" t="str">
        <f t="shared" si="4"/>
        <v/>
      </c>
      <c r="P78" s="183" t="str">
        <f t="shared" si="5"/>
        <v/>
      </c>
      <c r="Q78" s="183" t="str">
        <f t="shared" si="6"/>
        <v/>
      </c>
      <c r="R78" s="183" t="str">
        <f t="shared" si="7"/>
        <v/>
      </c>
      <c r="S78" s="183" t="str">
        <f t="shared" si="8"/>
        <v/>
      </c>
      <c r="T78" s="225" t="str">
        <f t="shared" si="9"/>
        <v/>
      </c>
      <c r="U78" s="225" t="str">
        <f t="shared" si="10"/>
        <v/>
      </c>
      <c r="V78" s="225" t="str">
        <f t="shared" si="11"/>
        <v/>
      </c>
      <c r="W78" s="225" t="str">
        <f t="shared" si="12"/>
        <v/>
      </c>
      <c r="X78" s="225" t="str">
        <f t="shared" si="13"/>
        <v/>
      </c>
      <c r="Y78" s="225" t="str">
        <f t="shared" si="14"/>
        <v/>
      </c>
      <c r="Z78" s="225" t="str">
        <f t="shared" si="15"/>
        <v/>
      </c>
      <c r="BE78" s="220">
        <f t="shared" si="16"/>
        <v>0</v>
      </c>
      <c r="BF78" s="220">
        <f t="shared" si="17"/>
        <v>0</v>
      </c>
      <c r="BG78" s="220">
        <f t="shared" si="18"/>
        <v>0</v>
      </c>
      <c r="BH78" s="220">
        <f t="shared" si="19"/>
        <v>0</v>
      </c>
      <c r="BI78" s="220">
        <f t="shared" si="20"/>
        <v>0</v>
      </c>
      <c r="BJ78" s="220">
        <f t="shared" si="21"/>
        <v>0</v>
      </c>
      <c r="BK78" s="220">
        <f t="shared" si="22"/>
        <v>0</v>
      </c>
    </row>
    <row r="79" spans="2:63" ht="46.5" customHeight="1" x14ac:dyDescent="0.25">
      <c r="B79" s="224" t="str">
        <f t="shared" si="23"/>
        <v>L10-</v>
      </c>
      <c r="C79" s="246"/>
      <c r="D79" s="247"/>
      <c r="E79" s="302"/>
      <c r="F79" s="302"/>
      <c r="G79" s="302"/>
      <c r="H79" s="302"/>
      <c r="I79" s="302"/>
      <c r="J79" s="302"/>
      <c r="K79" s="302"/>
      <c r="L79" s="302"/>
      <c r="M79" s="183" t="str">
        <f t="shared" si="2"/>
        <v/>
      </c>
      <c r="N79" s="183" t="str">
        <f t="shared" si="3"/>
        <v/>
      </c>
      <c r="O79" s="183" t="str">
        <f t="shared" si="4"/>
        <v/>
      </c>
      <c r="P79" s="183" t="str">
        <f t="shared" si="5"/>
        <v/>
      </c>
      <c r="Q79" s="183" t="str">
        <f t="shared" si="6"/>
        <v/>
      </c>
      <c r="R79" s="183" t="str">
        <f t="shared" si="7"/>
        <v/>
      </c>
      <c r="S79" s="183" t="str">
        <f t="shared" si="8"/>
        <v/>
      </c>
      <c r="T79" s="225" t="str">
        <f t="shared" si="9"/>
        <v/>
      </c>
      <c r="U79" s="225" t="str">
        <f t="shared" si="10"/>
        <v/>
      </c>
      <c r="V79" s="225" t="str">
        <f t="shared" si="11"/>
        <v/>
      </c>
      <c r="W79" s="225" t="str">
        <f t="shared" si="12"/>
        <v/>
      </c>
      <c r="X79" s="225" t="str">
        <f t="shared" si="13"/>
        <v/>
      </c>
      <c r="Y79" s="225" t="str">
        <f t="shared" si="14"/>
        <v/>
      </c>
      <c r="Z79" s="225" t="str">
        <f t="shared" si="15"/>
        <v/>
      </c>
      <c r="BE79" s="220">
        <f t="shared" si="16"/>
        <v>0</v>
      </c>
      <c r="BF79" s="220">
        <f t="shared" si="17"/>
        <v>0</v>
      </c>
      <c r="BG79" s="220">
        <f t="shared" si="18"/>
        <v>0</v>
      </c>
      <c r="BH79" s="220">
        <f t="shared" si="19"/>
        <v>0</v>
      </c>
      <c r="BI79" s="220">
        <f t="shared" si="20"/>
        <v>0</v>
      </c>
      <c r="BJ79" s="220">
        <f t="shared" si="21"/>
        <v>0</v>
      </c>
      <c r="BK79" s="220">
        <f t="shared" si="22"/>
        <v>0</v>
      </c>
    </row>
    <row r="80" spans="2:63" ht="46.5" customHeight="1" x14ac:dyDescent="0.25">
      <c r="B80" s="224" t="str">
        <f t="shared" si="23"/>
        <v>L10-</v>
      </c>
      <c r="C80" s="246"/>
      <c r="D80" s="247"/>
      <c r="E80" s="302"/>
      <c r="F80" s="302"/>
      <c r="G80" s="302"/>
      <c r="H80" s="302"/>
      <c r="I80" s="302"/>
      <c r="J80" s="302"/>
      <c r="K80" s="302"/>
      <c r="L80" s="302"/>
      <c r="M80" s="183" t="str">
        <f t="shared" si="2"/>
        <v/>
      </c>
      <c r="N80" s="183" t="str">
        <f t="shared" si="3"/>
        <v/>
      </c>
      <c r="O80" s="183" t="str">
        <f t="shared" si="4"/>
        <v/>
      </c>
      <c r="P80" s="183" t="str">
        <f t="shared" si="5"/>
        <v/>
      </c>
      <c r="Q80" s="183" t="str">
        <f t="shared" si="6"/>
        <v/>
      </c>
      <c r="R80" s="183" t="str">
        <f t="shared" si="7"/>
        <v/>
      </c>
      <c r="S80" s="183" t="str">
        <f t="shared" si="8"/>
        <v/>
      </c>
      <c r="T80" s="225" t="str">
        <f t="shared" si="9"/>
        <v/>
      </c>
      <c r="U80" s="225" t="str">
        <f t="shared" si="10"/>
        <v/>
      </c>
      <c r="V80" s="225" t="str">
        <f t="shared" si="11"/>
        <v/>
      </c>
      <c r="W80" s="225" t="str">
        <f t="shared" si="12"/>
        <v/>
      </c>
      <c r="X80" s="225" t="str">
        <f t="shared" si="13"/>
        <v/>
      </c>
      <c r="Y80" s="225" t="str">
        <f t="shared" si="14"/>
        <v/>
      </c>
      <c r="Z80" s="225" t="str">
        <f t="shared" si="15"/>
        <v/>
      </c>
      <c r="BE80" s="220">
        <f t="shared" si="16"/>
        <v>0</v>
      </c>
      <c r="BF80" s="220">
        <f t="shared" si="17"/>
        <v>0</v>
      </c>
      <c r="BG80" s="220">
        <f t="shared" si="18"/>
        <v>0</v>
      </c>
      <c r="BH80" s="220">
        <f t="shared" si="19"/>
        <v>0</v>
      </c>
      <c r="BI80" s="220">
        <f t="shared" si="20"/>
        <v>0</v>
      </c>
      <c r="BJ80" s="220">
        <f t="shared" si="21"/>
        <v>0</v>
      </c>
      <c r="BK80" s="220">
        <f t="shared" si="22"/>
        <v>0</v>
      </c>
    </row>
    <row r="81" spans="2:63" ht="46.5" customHeight="1" x14ac:dyDescent="0.25">
      <c r="B81" s="224" t="str">
        <f t="shared" si="23"/>
        <v>L10-</v>
      </c>
      <c r="C81" s="246"/>
      <c r="D81" s="247"/>
      <c r="E81" s="302"/>
      <c r="F81" s="302"/>
      <c r="G81" s="302"/>
      <c r="H81" s="302"/>
      <c r="I81" s="302"/>
      <c r="J81" s="302"/>
      <c r="K81" s="302"/>
      <c r="L81" s="302"/>
      <c r="M81" s="183" t="str">
        <f t="shared" si="2"/>
        <v/>
      </c>
      <c r="N81" s="183" t="str">
        <f t="shared" si="3"/>
        <v/>
      </c>
      <c r="O81" s="183" t="str">
        <f t="shared" si="4"/>
        <v/>
      </c>
      <c r="P81" s="183" t="str">
        <f t="shared" si="5"/>
        <v/>
      </c>
      <c r="Q81" s="183" t="str">
        <f t="shared" si="6"/>
        <v/>
      </c>
      <c r="R81" s="183" t="str">
        <f t="shared" si="7"/>
        <v/>
      </c>
      <c r="S81" s="183" t="str">
        <f t="shared" si="8"/>
        <v/>
      </c>
      <c r="T81" s="225" t="str">
        <f t="shared" si="9"/>
        <v/>
      </c>
      <c r="U81" s="225" t="str">
        <f t="shared" si="10"/>
        <v/>
      </c>
      <c r="V81" s="225" t="str">
        <f t="shared" si="11"/>
        <v/>
      </c>
      <c r="W81" s="225" t="str">
        <f t="shared" si="12"/>
        <v/>
      </c>
      <c r="X81" s="225" t="str">
        <f t="shared" si="13"/>
        <v/>
      </c>
      <c r="Y81" s="225" t="str">
        <f t="shared" si="14"/>
        <v/>
      </c>
      <c r="Z81" s="225" t="str">
        <f t="shared" si="15"/>
        <v/>
      </c>
      <c r="BE81" s="220">
        <f t="shared" si="16"/>
        <v>0</v>
      </c>
      <c r="BF81" s="220">
        <f t="shared" si="17"/>
        <v>0</v>
      </c>
      <c r="BG81" s="220">
        <f t="shared" si="18"/>
        <v>0</v>
      </c>
      <c r="BH81" s="220">
        <f t="shared" si="19"/>
        <v>0</v>
      </c>
      <c r="BI81" s="220">
        <f t="shared" si="20"/>
        <v>0</v>
      </c>
      <c r="BJ81" s="220">
        <f t="shared" si="21"/>
        <v>0</v>
      </c>
      <c r="BK81" s="220">
        <f t="shared" si="22"/>
        <v>0</v>
      </c>
    </row>
    <row r="82" spans="2:63" ht="46.5" customHeight="1" x14ac:dyDescent="0.25">
      <c r="B82" s="224" t="str">
        <f t="shared" si="23"/>
        <v>L10-</v>
      </c>
      <c r="C82" s="246"/>
      <c r="D82" s="247"/>
      <c r="E82" s="302"/>
      <c r="F82" s="302"/>
      <c r="G82" s="302"/>
      <c r="H82" s="302"/>
      <c r="I82" s="302"/>
      <c r="J82" s="302"/>
      <c r="K82" s="302"/>
      <c r="L82" s="302"/>
      <c r="M82" s="183" t="str">
        <f t="shared" si="2"/>
        <v/>
      </c>
      <c r="N82" s="183" t="str">
        <f t="shared" si="3"/>
        <v/>
      </c>
      <c r="O82" s="183" t="str">
        <f t="shared" si="4"/>
        <v/>
      </c>
      <c r="P82" s="183" t="str">
        <f t="shared" si="5"/>
        <v/>
      </c>
      <c r="Q82" s="183" t="str">
        <f t="shared" si="6"/>
        <v/>
      </c>
      <c r="R82" s="183" t="str">
        <f t="shared" si="7"/>
        <v/>
      </c>
      <c r="S82" s="183" t="str">
        <f t="shared" si="8"/>
        <v/>
      </c>
      <c r="T82" s="225" t="str">
        <f t="shared" si="9"/>
        <v/>
      </c>
      <c r="U82" s="225" t="str">
        <f t="shared" si="10"/>
        <v/>
      </c>
      <c r="V82" s="225" t="str">
        <f t="shared" si="11"/>
        <v/>
      </c>
      <c r="W82" s="225" t="str">
        <f t="shared" si="12"/>
        <v/>
      </c>
      <c r="X82" s="225" t="str">
        <f t="shared" si="13"/>
        <v/>
      </c>
      <c r="Y82" s="225" t="str">
        <f t="shared" si="14"/>
        <v/>
      </c>
      <c r="Z82" s="225" t="str">
        <f t="shared" si="15"/>
        <v/>
      </c>
      <c r="BE82" s="220">
        <f t="shared" si="16"/>
        <v>0</v>
      </c>
      <c r="BF82" s="220">
        <f t="shared" si="17"/>
        <v>0</v>
      </c>
      <c r="BG82" s="220">
        <f t="shared" si="18"/>
        <v>0</v>
      </c>
      <c r="BH82" s="220">
        <f t="shared" si="19"/>
        <v>0</v>
      </c>
      <c r="BI82" s="220">
        <f t="shared" si="20"/>
        <v>0</v>
      </c>
      <c r="BJ82" s="220">
        <f t="shared" si="21"/>
        <v>0</v>
      </c>
      <c r="BK82" s="220">
        <f t="shared" si="22"/>
        <v>0</v>
      </c>
    </row>
    <row r="83" spans="2:63" ht="52.5" customHeight="1" x14ac:dyDescent="0.25">
      <c r="B83" s="224" t="str">
        <f t="shared" si="23"/>
        <v>L10-Indicadores y metas de la Iniciativa Mundial de Laboratorio (GLI)</v>
      </c>
      <c r="C83" s="303" t="s">
        <v>555</v>
      </c>
      <c r="D83" s="221"/>
      <c r="E83" s="237"/>
      <c r="F83" s="237"/>
      <c r="G83" s="237"/>
      <c r="H83" s="237"/>
      <c r="I83" s="237"/>
      <c r="J83" s="237"/>
      <c r="K83" s="237"/>
      <c r="L83" s="237"/>
      <c r="M83" s="183" t="str">
        <f t="shared" si="2"/>
        <v/>
      </c>
      <c r="N83" s="183" t="str">
        <f t="shared" si="3"/>
        <v/>
      </c>
      <c r="O83" s="183" t="str">
        <f t="shared" si="4"/>
        <v/>
      </c>
      <c r="P83" s="183" t="str">
        <f t="shared" si="5"/>
        <v/>
      </c>
      <c r="Q83" s="183" t="str">
        <f t="shared" si="6"/>
        <v/>
      </c>
      <c r="R83" s="183" t="str">
        <f t="shared" si="7"/>
        <v/>
      </c>
      <c r="S83" s="183" t="str">
        <f t="shared" si="8"/>
        <v/>
      </c>
      <c r="T83" s="225" t="str">
        <f t="shared" si="9"/>
        <v/>
      </c>
      <c r="U83" s="225" t="str">
        <f t="shared" si="10"/>
        <v/>
      </c>
      <c r="V83" s="225" t="str">
        <f t="shared" si="11"/>
        <v/>
      </c>
      <c r="W83" s="225" t="str">
        <f t="shared" si="12"/>
        <v/>
      </c>
      <c r="X83" s="225" t="str">
        <f t="shared" si="13"/>
        <v/>
      </c>
      <c r="Y83" s="225" t="str">
        <f t="shared" si="14"/>
        <v/>
      </c>
      <c r="Z83" s="225" t="str">
        <f t="shared" si="15"/>
        <v/>
      </c>
      <c r="BE83" s="220">
        <f t="shared" si="16"/>
        <v>0</v>
      </c>
      <c r="BF83" s="220">
        <f t="shared" si="17"/>
        <v>0</v>
      </c>
      <c r="BG83" s="220">
        <f t="shared" si="18"/>
        <v>0</v>
      </c>
      <c r="BH83" s="220">
        <f t="shared" si="19"/>
        <v>0</v>
      </c>
      <c r="BI83" s="220">
        <f t="shared" si="20"/>
        <v>0</v>
      </c>
      <c r="BJ83" s="220">
        <f t="shared" si="21"/>
        <v>0</v>
      </c>
      <c r="BK83" s="220">
        <f t="shared" si="22"/>
        <v>0</v>
      </c>
    </row>
    <row r="84" spans="2:63" ht="84" x14ac:dyDescent="0.25">
      <c r="B84" s="224" t="str">
        <f t="shared" si="23"/>
        <v>L10-Porcentaje de casos de tuberculosis nuevos y recaída notificados, evaluados con un diagnóstico rápido recomendado por la OMS como la prueba diagnóstica inicial.</v>
      </c>
      <c r="C84" s="222" t="s">
        <v>123</v>
      </c>
      <c r="D84" s="238" t="s">
        <v>685</v>
      </c>
      <c r="E84" s="302"/>
      <c r="F84" s="302"/>
      <c r="G84" s="302"/>
      <c r="H84" s="302"/>
      <c r="I84" s="302"/>
      <c r="J84" s="302"/>
      <c r="K84" s="302"/>
      <c r="L84" s="302"/>
      <c r="M84" s="183" t="str">
        <f t="shared" si="2"/>
        <v/>
      </c>
      <c r="N84" s="183" t="str">
        <f t="shared" si="3"/>
        <v/>
      </c>
      <c r="O84" s="183" t="str">
        <f t="shared" si="4"/>
        <v/>
      </c>
      <c r="P84" s="183" t="str">
        <f t="shared" si="5"/>
        <v/>
      </c>
      <c r="Q84" s="183" t="str">
        <f t="shared" si="6"/>
        <v/>
      </c>
      <c r="R84" s="183" t="str">
        <f t="shared" si="7"/>
        <v/>
      </c>
      <c r="S84" s="183" t="str">
        <f t="shared" si="8"/>
        <v/>
      </c>
      <c r="T84" s="225" t="str">
        <f t="shared" si="9"/>
        <v/>
      </c>
      <c r="U84" s="225" t="str">
        <f t="shared" si="10"/>
        <v/>
      </c>
      <c r="V84" s="225" t="str">
        <f t="shared" si="11"/>
        <v/>
      </c>
      <c r="W84" s="225" t="str">
        <f t="shared" si="12"/>
        <v/>
      </c>
      <c r="X84" s="225" t="str">
        <f t="shared" si="13"/>
        <v/>
      </c>
      <c r="Y84" s="225" t="str">
        <f t="shared" si="14"/>
        <v/>
      </c>
      <c r="Z84" s="225" t="str">
        <f t="shared" si="15"/>
        <v/>
      </c>
      <c r="BE84" s="220">
        <f t="shared" si="16"/>
        <v>0</v>
      </c>
      <c r="BF84" s="220">
        <f t="shared" si="17"/>
        <v>0</v>
      </c>
      <c r="BG84" s="220">
        <f t="shared" si="18"/>
        <v>0</v>
      </c>
      <c r="BH84" s="220">
        <f t="shared" si="19"/>
        <v>0</v>
      </c>
      <c r="BI84" s="220">
        <f t="shared" si="20"/>
        <v>0</v>
      </c>
      <c r="BJ84" s="220">
        <f t="shared" si="21"/>
        <v>0</v>
      </c>
      <c r="BK84" s="220">
        <f t="shared" si="22"/>
        <v>0</v>
      </c>
    </row>
    <row r="85" spans="2:63" ht="63" x14ac:dyDescent="0.25">
      <c r="B85" s="224" t="str">
        <f t="shared" si="23"/>
        <v>L10-Porcentaje de casos de tuberculosis notificados como nuevos y recaídas con confirmación bacteriológica.</v>
      </c>
      <c r="C85" s="222" t="s">
        <v>474</v>
      </c>
      <c r="D85" s="238" t="s">
        <v>575</v>
      </c>
      <c r="E85" s="302"/>
      <c r="F85" s="302"/>
      <c r="G85" s="302"/>
      <c r="H85" s="302"/>
      <c r="I85" s="302"/>
      <c r="J85" s="302"/>
      <c r="K85" s="302"/>
      <c r="L85" s="302"/>
      <c r="M85" s="183" t="str">
        <f t="shared" si="2"/>
        <v/>
      </c>
      <c r="N85" s="183" t="str">
        <f t="shared" si="3"/>
        <v/>
      </c>
      <c r="O85" s="183" t="str">
        <f t="shared" si="4"/>
        <v/>
      </c>
      <c r="P85" s="183" t="str">
        <f t="shared" si="5"/>
        <v/>
      </c>
      <c r="Q85" s="183" t="str">
        <f t="shared" si="6"/>
        <v/>
      </c>
      <c r="R85" s="183" t="str">
        <f t="shared" si="7"/>
        <v/>
      </c>
      <c r="S85" s="183" t="str">
        <f t="shared" si="8"/>
        <v/>
      </c>
      <c r="T85" s="225" t="str">
        <f t="shared" si="9"/>
        <v/>
      </c>
      <c r="U85" s="225" t="str">
        <f t="shared" si="10"/>
        <v/>
      </c>
      <c r="V85" s="225" t="str">
        <f t="shared" si="11"/>
        <v/>
      </c>
      <c r="W85" s="225" t="str">
        <f t="shared" si="12"/>
        <v/>
      </c>
      <c r="X85" s="225" t="str">
        <f t="shared" si="13"/>
        <v/>
      </c>
      <c r="Y85" s="225" t="str">
        <f t="shared" si="14"/>
        <v/>
      </c>
      <c r="Z85" s="225" t="str">
        <f t="shared" si="15"/>
        <v/>
      </c>
      <c r="BE85" s="220">
        <f t="shared" si="16"/>
        <v>0</v>
      </c>
      <c r="BF85" s="220">
        <f t="shared" si="17"/>
        <v>0</v>
      </c>
      <c r="BG85" s="220">
        <f t="shared" si="18"/>
        <v>0</v>
      </c>
      <c r="BH85" s="220">
        <f t="shared" si="19"/>
        <v>0</v>
      </c>
      <c r="BI85" s="220">
        <f t="shared" si="20"/>
        <v>0</v>
      </c>
      <c r="BJ85" s="220">
        <f t="shared" si="21"/>
        <v>0</v>
      </c>
      <c r="BK85" s="220">
        <f t="shared" si="22"/>
        <v>0</v>
      </c>
    </row>
    <row r="86" spans="2:63" ht="75" x14ac:dyDescent="0.25">
      <c r="B86" s="224" t="str">
        <f t="shared" si="23"/>
        <v>L10-Porcentaje de casos notificados de TB confirmados bacteriológicamente con resultados de PSD para la rifampicina.</v>
      </c>
      <c r="C86" s="222" t="s">
        <v>414</v>
      </c>
      <c r="D86" s="238" t="s">
        <v>576</v>
      </c>
      <c r="E86" s="302"/>
      <c r="F86" s="302"/>
      <c r="G86" s="302"/>
      <c r="H86" s="302"/>
      <c r="I86" s="302"/>
      <c r="J86" s="302"/>
      <c r="K86" s="302"/>
      <c r="L86" s="302"/>
      <c r="M86" s="183" t="str">
        <f t="shared" si="2"/>
        <v/>
      </c>
      <c r="N86" s="183" t="str">
        <f t="shared" si="3"/>
        <v/>
      </c>
      <c r="O86" s="183" t="str">
        <f t="shared" si="4"/>
        <v/>
      </c>
      <c r="P86" s="183" t="str">
        <f t="shared" si="5"/>
        <v/>
      </c>
      <c r="Q86" s="183" t="str">
        <f t="shared" si="6"/>
        <v/>
      </c>
      <c r="R86" s="183" t="str">
        <f t="shared" si="7"/>
        <v/>
      </c>
      <c r="S86" s="183" t="str">
        <f t="shared" si="8"/>
        <v/>
      </c>
      <c r="T86" s="225" t="str">
        <f t="shared" si="9"/>
        <v/>
      </c>
      <c r="U86" s="225" t="str">
        <f t="shared" si="10"/>
        <v/>
      </c>
      <c r="V86" s="225" t="str">
        <f t="shared" si="11"/>
        <v/>
      </c>
      <c r="W86" s="225" t="str">
        <f t="shared" si="12"/>
        <v/>
      </c>
      <c r="X86" s="225" t="str">
        <f t="shared" si="13"/>
        <v/>
      </c>
      <c r="Y86" s="225" t="str">
        <f t="shared" si="14"/>
        <v/>
      </c>
      <c r="Z86" s="225" t="str">
        <f t="shared" si="15"/>
        <v/>
      </c>
      <c r="BE86" s="220">
        <f t="shared" si="16"/>
        <v>0</v>
      </c>
      <c r="BF86" s="220">
        <f t="shared" si="17"/>
        <v>0</v>
      </c>
      <c r="BG86" s="220">
        <f t="shared" si="18"/>
        <v>0</v>
      </c>
      <c r="BH86" s="220">
        <f t="shared" si="19"/>
        <v>0</v>
      </c>
      <c r="BI86" s="220">
        <f t="shared" si="20"/>
        <v>0</v>
      </c>
      <c r="BJ86" s="220">
        <f t="shared" si="21"/>
        <v>0</v>
      </c>
      <c r="BK86" s="220">
        <f t="shared" si="22"/>
        <v>0</v>
      </c>
    </row>
    <row r="87" spans="2:63" ht="84" x14ac:dyDescent="0.25">
      <c r="B87" s="224" t="str">
        <f t="shared" si="23"/>
        <v>L10-Porcentaje de casos notificados de TB resistente a rifampicina con resultados de PSD para fluoroquinolonas y otras drogas orales de segunda línea.</v>
      </c>
      <c r="C87" s="222" t="s">
        <v>529</v>
      </c>
      <c r="D87" s="238" t="s">
        <v>577</v>
      </c>
      <c r="E87" s="302"/>
      <c r="F87" s="302"/>
      <c r="G87" s="302"/>
      <c r="H87" s="302"/>
      <c r="I87" s="302"/>
      <c r="J87" s="302"/>
      <c r="K87" s="302"/>
      <c r="L87" s="302"/>
      <c r="M87" s="183" t="str">
        <f t="shared" si="2"/>
        <v/>
      </c>
      <c r="N87" s="183" t="str">
        <f t="shared" si="3"/>
        <v/>
      </c>
      <c r="O87" s="183" t="str">
        <f t="shared" si="4"/>
        <v/>
      </c>
      <c r="P87" s="183" t="str">
        <f t="shared" si="5"/>
        <v/>
      </c>
      <c r="Q87" s="183" t="str">
        <f t="shared" si="6"/>
        <v/>
      </c>
      <c r="R87" s="183" t="str">
        <f t="shared" si="7"/>
        <v/>
      </c>
      <c r="S87" s="183" t="str">
        <f t="shared" si="8"/>
        <v/>
      </c>
      <c r="T87" s="225" t="str">
        <f t="shared" si="9"/>
        <v/>
      </c>
      <c r="U87" s="225" t="str">
        <f t="shared" si="10"/>
        <v/>
      </c>
      <c r="V87" s="225" t="str">
        <f t="shared" si="11"/>
        <v/>
      </c>
      <c r="W87" s="225" t="str">
        <f t="shared" si="12"/>
        <v/>
      </c>
      <c r="X87" s="225" t="str">
        <f t="shared" si="13"/>
        <v/>
      </c>
      <c r="Y87" s="225" t="str">
        <f t="shared" si="14"/>
        <v/>
      </c>
      <c r="Z87" s="225" t="str">
        <f t="shared" si="15"/>
        <v/>
      </c>
      <c r="BE87" s="220">
        <f t="shared" si="16"/>
        <v>0</v>
      </c>
      <c r="BF87" s="220">
        <f t="shared" si="17"/>
        <v>0</v>
      </c>
      <c r="BG87" s="220">
        <f t="shared" si="18"/>
        <v>0</v>
      </c>
      <c r="BH87" s="220">
        <f t="shared" si="19"/>
        <v>0</v>
      </c>
      <c r="BI87" s="220">
        <f t="shared" si="20"/>
        <v>0</v>
      </c>
      <c r="BJ87" s="220">
        <f t="shared" si="21"/>
        <v>0</v>
      </c>
      <c r="BK87" s="220">
        <f t="shared" si="22"/>
        <v>0</v>
      </c>
    </row>
    <row r="88" spans="2:63" ht="54" customHeight="1" x14ac:dyDescent="0.25">
      <c r="B88" s="224" t="str">
        <f t="shared" si="23"/>
        <v>L10-</v>
      </c>
      <c r="C88" s="248"/>
      <c r="D88" s="249"/>
      <c r="E88" s="302"/>
      <c r="F88" s="302"/>
      <c r="G88" s="302"/>
      <c r="H88" s="302"/>
      <c r="I88" s="302"/>
      <c r="J88" s="302"/>
      <c r="K88" s="302"/>
      <c r="L88" s="302"/>
      <c r="M88" s="183" t="str">
        <f t="shared" si="2"/>
        <v/>
      </c>
      <c r="N88" s="183" t="str">
        <f t="shared" si="3"/>
        <v/>
      </c>
      <c r="O88" s="183" t="str">
        <f t="shared" si="4"/>
        <v/>
      </c>
      <c r="P88" s="183" t="str">
        <f t="shared" si="5"/>
        <v/>
      </c>
      <c r="Q88" s="183" t="str">
        <f t="shared" si="6"/>
        <v/>
      </c>
      <c r="R88" s="183" t="str">
        <f t="shared" si="7"/>
        <v/>
      </c>
      <c r="S88" s="183" t="str">
        <f t="shared" si="8"/>
        <v/>
      </c>
      <c r="T88" s="225" t="str">
        <f t="shared" si="9"/>
        <v/>
      </c>
      <c r="U88" s="225" t="str">
        <f t="shared" si="10"/>
        <v/>
      </c>
      <c r="V88" s="225" t="str">
        <f t="shared" si="11"/>
        <v/>
      </c>
      <c r="W88" s="225" t="str">
        <f t="shared" si="12"/>
        <v/>
      </c>
      <c r="X88" s="225" t="str">
        <f t="shared" si="13"/>
        <v/>
      </c>
      <c r="Y88" s="225" t="str">
        <f t="shared" si="14"/>
        <v/>
      </c>
      <c r="Z88" s="225" t="str">
        <f t="shared" si="15"/>
        <v/>
      </c>
      <c r="BE88" s="220">
        <f t="shared" si="16"/>
        <v>0</v>
      </c>
      <c r="BF88" s="220">
        <f t="shared" si="17"/>
        <v>0</v>
      </c>
      <c r="BG88" s="220">
        <f t="shared" si="18"/>
        <v>0</v>
      </c>
      <c r="BH88" s="220">
        <f t="shared" si="19"/>
        <v>0</v>
      </c>
      <c r="BI88" s="220">
        <f t="shared" si="20"/>
        <v>0</v>
      </c>
      <c r="BJ88" s="220">
        <f t="shared" si="21"/>
        <v>0</v>
      </c>
      <c r="BK88" s="220">
        <f t="shared" si="22"/>
        <v>0</v>
      </c>
    </row>
    <row r="89" spans="2:63" ht="54" customHeight="1" x14ac:dyDescent="0.25">
      <c r="B89" s="224" t="str">
        <f t="shared" ref="B89:B112" si="24">"L10-"&amp;C89</f>
        <v>L10-</v>
      </c>
      <c r="C89" s="248"/>
      <c r="D89" s="249"/>
      <c r="E89" s="302"/>
      <c r="F89" s="302"/>
      <c r="G89" s="302"/>
      <c r="H89" s="302"/>
      <c r="I89" s="302"/>
      <c r="J89" s="302"/>
      <c r="K89" s="302"/>
      <c r="L89" s="302"/>
      <c r="M89" s="183" t="str">
        <f t="shared" si="2"/>
        <v/>
      </c>
      <c r="N89" s="183" t="str">
        <f t="shared" si="3"/>
        <v/>
      </c>
      <c r="O89" s="183" t="str">
        <f t="shared" si="4"/>
        <v/>
      </c>
      <c r="P89" s="183" t="str">
        <f t="shared" si="5"/>
        <v/>
      </c>
      <c r="Q89" s="183" t="str">
        <f t="shared" si="6"/>
        <v/>
      </c>
      <c r="R89" s="183" t="str">
        <f t="shared" si="7"/>
        <v/>
      </c>
      <c r="S89" s="183" t="str">
        <f t="shared" si="8"/>
        <v/>
      </c>
      <c r="T89" s="225" t="str">
        <f t="shared" si="9"/>
        <v/>
      </c>
      <c r="U89" s="225" t="str">
        <f t="shared" si="10"/>
        <v/>
      </c>
      <c r="V89" s="225" t="str">
        <f t="shared" si="11"/>
        <v/>
      </c>
      <c r="W89" s="225" t="str">
        <f t="shared" si="12"/>
        <v/>
      </c>
      <c r="X89" s="225" t="str">
        <f t="shared" si="13"/>
        <v/>
      </c>
      <c r="Y89" s="225" t="str">
        <f t="shared" si="14"/>
        <v/>
      </c>
      <c r="Z89" s="225" t="str">
        <f t="shared" si="15"/>
        <v/>
      </c>
      <c r="BE89" s="220">
        <f t="shared" si="16"/>
        <v>0</v>
      </c>
      <c r="BF89" s="220">
        <f t="shared" si="17"/>
        <v>0</v>
      </c>
      <c r="BG89" s="220">
        <f t="shared" si="18"/>
        <v>0</v>
      </c>
      <c r="BH89" s="220">
        <f t="shared" si="19"/>
        <v>0</v>
      </c>
      <c r="BI89" s="220">
        <f t="shared" si="20"/>
        <v>0</v>
      </c>
      <c r="BJ89" s="220">
        <f t="shared" si="21"/>
        <v>0</v>
      </c>
      <c r="BK89" s="220">
        <f t="shared" si="22"/>
        <v>0</v>
      </c>
    </row>
    <row r="90" spans="2:63" ht="54" customHeight="1" x14ac:dyDescent="0.25">
      <c r="B90" s="224" t="str">
        <f t="shared" si="24"/>
        <v>L10-</v>
      </c>
      <c r="C90" s="248"/>
      <c r="D90" s="249"/>
      <c r="E90" s="302"/>
      <c r="F90" s="302"/>
      <c r="G90" s="302"/>
      <c r="H90" s="302"/>
      <c r="I90" s="302"/>
      <c r="J90" s="302"/>
      <c r="K90" s="302"/>
      <c r="L90" s="302"/>
      <c r="M90" s="183" t="str">
        <f t="shared" ref="M90:M91" si="25">IF(OR(E90="",G90=""),"",IF(E90&gt;G90,(G90/E90)*100,IF(E90&lt;G90,(E90/G90)*100,IF((E90=G90),100))))</f>
        <v/>
      </c>
      <c r="N90" s="183" t="str">
        <f t="shared" ref="N90:N91" si="26">IF(OR(E90="",I90=""),"",IF(E90&gt;I90,(I90/E90)*100,IF(E90&lt;I90,(E90/I90)*100,IF((E90=I90),100))))</f>
        <v/>
      </c>
      <c r="O90" s="183" t="str">
        <f t="shared" ref="O90:O91" si="27">IF(OR(G90="",I90=""),"",IF(G90&gt;I90,(I90/G90)*100,IF(G90&lt;I90,(G90/I90)*100,IF((G90=I90),100))))</f>
        <v/>
      </c>
      <c r="P90" s="183" t="str">
        <f t="shared" ref="P90:P91" si="28">IF(OR(F90="",H90=""),"",IF(F90="","",IF(F90&gt;H90,(H90/F90)*100,IF(F90&lt;H90,(F90/H90)*100,IF((F90=H90),100)))))</f>
        <v/>
      </c>
      <c r="Q90" s="183" t="str">
        <f t="shared" ref="Q90:Q91" si="29">IF(OR(F90="",J90=""),"",IF(F90="","",IF(F90&gt;J90,(J90/F90)*100,IF(F90&lt;J90,(F90/J90)*100,IF((F90=J90),100)))))</f>
        <v/>
      </c>
      <c r="R90" s="183" t="str">
        <f t="shared" ref="R90:R91" si="30">IF(OR(H90="",J90=""),"",IF(H90="","",IF(H90&gt;J90,(J90/H90)*100,IF(H90&lt;J90,(H90/J90)*100,IF((H90=J90),100)))))</f>
        <v/>
      </c>
      <c r="S90" s="183" t="str">
        <f t="shared" ref="S90:S91" si="31">IF(K90="","",+IF(K90&gt;L90,(L90/K90)*100,IF(K90&lt;L90,(K90/L90)*100,IF((K90=L90),100))))</f>
        <v/>
      </c>
      <c r="T90" s="225" t="str">
        <f t="shared" ref="T90:T91" si="32">IF(OR(E90="",G90=""),"",IF(E90="","",IF(E90=G90,"El numerador revisado en los registros fisicos es igual a los registros de la base de datos",IF(E90&gt;G90,"El numerador revisado en los registros fisicos es Mayor en "&amp;E90-G90&amp;" registros según la base de datos reportada",IF(E90&lt;G90,"El numerador revisado en los registros fisicos es Menor en "&amp;G90-E90&amp;" registros según la base de datos reportada")))))</f>
        <v/>
      </c>
      <c r="U90" s="225" t="str">
        <f t="shared" ref="U90:U91" si="33">IF(OR(E90="",I90=""),"",IF(E90="","",IF(E90=I90,"El numerador revisado en los registros fisicos es igual al reporte consolidado ",IF(E90&gt;I90,"El numerador revisado en los registros fisicos es Mayor en "&amp;E90-I90&amp;" al reporte consolidado ",IF(E90&lt;I90,"El numerador revisado en los registros fisicos es Menor en "&amp;I90-E90&amp;"al reporte consolidado")))))</f>
        <v/>
      </c>
      <c r="V90" s="225" t="str">
        <f t="shared" ref="V90:V91" si="34">IF(OR(G90="",I90=""),"",IF(G90="","",IF(G90=I90,"El numerador revisado en la base de datos es igual al reporte consolidado",IF(G90&gt;I90,"El numerador revisado en la base de datos es Mayor en "&amp;G90-I90&amp;" al reporte consolidado ",IF(G90&lt;I90,"El numerador revisado en la base de datos es Menor en "&amp;I90-G90&amp;" al reporte consolidado")))))</f>
        <v/>
      </c>
      <c r="W90" s="225" t="str">
        <f t="shared" ref="W90:W91" si="35">IF(OR(F90="",H90=""),"",IF(F90="","",IF(F90=H90,"El Denominador revisado en los registros fisicos es igual a los registros de la base de datos",IF(F90&gt;H90,"El Denominador revisado en los registros fisicos es Mayor en "&amp;F90-H90&amp;" registros según la base de datos reportada",IF(F90&lt;H90,"El Denominador revisado en los registros fisicos es Menor en "&amp;H90-F90&amp;" registros según la base de datos reportada")))))</f>
        <v/>
      </c>
      <c r="X90" s="225" t="str">
        <f t="shared" ref="X90:X91" si="36">IF(OR(F90="",J90=""),"",IF(F90="","",IF(F90=J90,"El Denominador revisado en los registros fisicos es igual al reporte consolidado ",IF(F90&gt;J90,"El Denominador revisado en los registros fisicos es Mayor en "&amp;F90-J90&amp;" al reporte consolidado",IF(F90&lt;J90,"El Denominador revisado en los registros fisicos es Menor en "&amp;J90-F90&amp;" al reporte consolidado")))))</f>
        <v/>
      </c>
      <c r="Y90" s="225" t="str">
        <f t="shared" ref="Y90:Y91" si="37">IF(OR(H90="",J90=""),"",IF(H90="","",IF(H90=J90,"El Denominador revisado en la base de datos es igual al reporte consolidado ",IF(H90&gt;J90,"El Denominador revisado en la base de datos es Mayor en "&amp;H90-J90&amp;" registros según el reporte consolidado",IF(H90&lt;J90,"El Denominador revisado en la base de datos es Menor en "&amp;J90-H90&amp;" registros según el reporte consolidado")))))</f>
        <v/>
      </c>
      <c r="Z90" s="225" t="str">
        <f t="shared" ref="Z90:Z112" si="38">IF(K90="","",IF(K90=L90,"El Indicador recalculado es igual al reportado ",IF(K90&gt;L90,"El Indicador recalculado tiene una diferencia Mayor en "&amp;K90-L90&amp;" según lo reportado",IF(K90&lt;L90,"El Indicador recalculado tiene una diferencia Menor de "&amp;L90-K90&amp;"  según lo reportado"))))</f>
        <v/>
      </c>
      <c r="BE90" s="220">
        <f t="shared" ref="BE90:BE91" si="39">+E90-G90</f>
        <v>0</v>
      </c>
      <c r="BF90" s="220">
        <f t="shared" ref="BF90:BF91" si="40">+E90-I90</f>
        <v>0</v>
      </c>
      <c r="BG90" s="220">
        <f t="shared" ref="BG90:BG91" si="41">+G90-I90</f>
        <v>0</v>
      </c>
      <c r="BH90" s="220">
        <f t="shared" ref="BH90:BH91" si="42">+F90-H90</f>
        <v>0</v>
      </c>
      <c r="BI90" s="220">
        <f t="shared" ref="BI90:BI91" si="43">+F90-J90</f>
        <v>0</v>
      </c>
      <c r="BJ90" s="220">
        <f t="shared" ref="BJ90:BJ91" si="44">+H90-J90</f>
        <v>0</v>
      </c>
      <c r="BK90" s="220">
        <f t="shared" ref="BK90:BK91" si="45">+K90-L90</f>
        <v>0</v>
      </c>
    </row>
    <row r="91" spans="2:63" ht="54" customHeight="1" x14ac:dyDescent="0.25">
      <c r="B91" s="224" t="str">
        <f t="shared" si="24"/>
        <v>L10-</v>
      </c>
      <c r="C91" s="248"/>
      <c r="D91" s="249"/>
      <c r="E91" s="302"/>
      <c r="F91" s="302"/>
      <c r="G91" s="302"/>
      <c r="H91" s="302"/>
      <c r="I91" s="302"/>
      <c r="J91" s="302"/>
      <c r="K91" s="302"/>
      <c r="L91" s="302"/>
      <c r="M91" s="183" t="str">
        <f t="shared" si="25"/>
        <v/>
      </c>
      <c r="N91" s="183" t="str">
        <f t="shared" si="26"/>
        <v/>
      </c>
      <c r="O91" s="183" t="str">
        <f t="shared" si="27"/>
        <v/>
      </c>
      <c r="P91" s="183" t="str">
        <f t="shared" si="28"/>
        <v/>
      </c>
      <c r="Q91" s="183" t="str">
        <f t="shared" si="29"/>
        <v/>
      </c>
      <c r="R91" s="183" t="str">
        <f t="shared" si="30"/>
        <v/>
      </c>
      <c r="S91" s="183" t="str">
        <f t="shared" si="31"/>
        <v/>
      </c>
      <c r="T91" s="225" t="str">
        <f t="shared" si="32"/>
        <v/>
      </c>
      <c r="U91" s="225" t="str">
        <f t="shared" si="33"/>
        <v/>
      </c>
      <c r="V91" s="225" t="str">
        <f t="shared" si="34"/>
        <v/>
      </c>
      <c r="W91" s="225" t="str">
        <f t="shared" si="35"/>
        <v/>
      </c>
      <c r="X91" s="225" t="str">
        <f t="shared" si="36"/>
        <v/>
      </c>
      <c r="Y91" s="225" t="str">
        <f t="shared" si="37"/>
        <v/>
      </c>
      <c r="Z91" s="225" t="str">
        <f t="shared" si="38"/>
        <v/>
      </c>
      <c r="BE91" s="220">
        <f t="shared" si="39"/>
        <v>0</v>
      </c>
      <c r="BF91" s="220">
        <f t="shared" si="40"/>
        <v>0</v>
      </c>
      <c r="BG91" s="220">
        <f t="shared" si="41"/>
        <v>0</v>
      </c>
      <c r="BH91" s="220">
        <f t="shared" si="42"/>
        <v>0</v>
      </c>
      <c r="BI91" s="220">
        <f t="shared" si="43"/>
        <v>0</v>
      </c>
      <c r="BJ91" s="220">
        <f t="shared" si="44"/>
        <v>0</v>
      </c>
      <c r="BK91" s="220">
        <f t="shared" si="45"/>
        <v>0</v>
      </c>
    </row>
    <row r="92" spans="2:63" ht="75.75" hidden="1" customHeight="1" x14ac:dyDescent="0.25">
      <c r="B92" s="224" t="str">
        <f t="shared" si="24"/>
        <v>L10-</v>
      </c>
      <c r="C92" s="156"/>
      <c r="D92" s="159"/>
      <c r="E92" s="4"/>
      <c r="F92" s="25"/>
      <c r="G92" s="25"/>
      <c r="H92" s="25"/>
      <c r="I92" s="25"/>
      <c r="J92" s="25"/>
      <c r="K92" s="25"/>
      <c r="L92" s="25"/>
      <c r="M92" s="25">
        <f t="shared" ref="M92:M112" si="46">IF(E92&gt;G92,(G92/E92)*100,IF(E92&lt;G92,(E92/G92)*100,IF((E92=G92),100)))</f>
        <v>100</v>
      </c>
      <c r="N92" s="25" t="str">
        <f t="shared" ref="N92:N112" si="47">IFERROR(E92/I92*100,"")</f>
        <v/>
      </c>
      <c r="O92" s="25" t="str">
        <f t="shared" ref="O92:O112" si="48">IFERROR(G92/I92*100,"")</f>
        <v/>
      </c>
      <c r="P92" s="25" t="str">
        <f t="shared" ref="P92:P112" si="49">IFERROR(F92/H92*100,"")</f>
        <v/>
      </c>
      <c r="Q92" s="25" t="str">
        <f t="shared" ref="Q92:Q112" si="50">IFERROR(F92/J92*100,"")</f>
        <v/>
      </c>
      <c r="R92" s="25" t="str">
        <f t="shared" ref="R92:R112" si="51">IFERROR(H92/J92*100,"")</f>
        <v/>
      </c>
      <c r="S92" s="25" t="str">
        <f t="shared" ref="S92:S112" si="52">IFERROR(K92/L92*100,"")</f>
        <v/>
      </c>
      <c r="T92" s="180" t="str">
        <f t="shared" ref="T92:T112" si="53">IF(E92="","",IF(E92=G92,"El numerador revisado en los registros fisicos es igual a los registros de la base de datos",IF(E92&gt;G92,"El numerador revisado en los registros fisicos es Mayor en "&amp;E92-G92&amp;" registros según la base de datos reportada",IF(E92&lt;G92,"El numerador revisado en los registros fisicos es Menor en "&amp;G92-E92&amp;" registros según la base de datos reportada"))))</f>
        <v/>
      </c>
      <c r="U92" s="180" t="str">
        <f t="shared" ref="U92:U112" si="54">IF(E92="","",IF(E92=I92,"El numerador revisado en los registros fisicos es igual al reporte consolidado ",IF(E92&gt;I92,"El numerador revisado en los registros fisicos es Mayor en "&amp;E92-I92&amp;" al reporte consolidado ",IF(E92&lt;I92,"El numerador revisado en los registros fisicos es Menor en "&amp;I92-E92&amp;"al reporte consolidado"))))</f>
        <v/>
      </c>
      <c r="V92" s="180" t="str">
        <f t="shared" ref="V92:V112" si="55">IF(G92="","",IF(G92=I92,"El numerador revisado en la base de datos es igual al reporte consolidado",IF(G92&gt;I92,"El numerador revisado en la base de datos es Mayor en "&amp;G92-I92&amp;" al reporte consolidado ",IF(G92&lt;I92,"El numerador revisado en la base de datos es Menor en "&amp;I92-G92&amp;" al reporte consolidado"))))</f>
        <v/>
      </c>
      <c r="W92" s="180" t="str">
        <f t="shared" ref="W92:W112" si="56">IF(F92="","",IF(F92=H92,"El Denominador revisado en los registros fisicos es igual a los registros de la base de datos",IF(F92&gt;H92,"El Denominador revisado en los registros fisicos es Mayor en "&amp;F92-H92&amp;" registros según la base de datos reportada",IF(F92&lt;H92,"El Denominador revisado en los registros fisicos es Menor en "&amp;H92-F92&amp;" registros según la base de datos reportada"))))</f>
        <v/>
      </c>
      <c r="X92" s="180" t="str">
        <f t="shared" ref="X92:X112" si="57">IF(F92="","",IF(F92=J92,"El Denominador revisado en los registros fisicos es igual al reporte consolidado ",IF(F92&gt;J92,"El Denominador revisado en los registros fisicos es Mayor en "&amp;F92-J92&amp;" al reporte consolidado",IF(F92&lt;J92,"El Denominador revisado en los registros fisicos es Menor en "&amp;J92-F92&amp;" al reporte consolidado"))))</f>
        <v/>
      </c>
      <c r="Y92" s="180" t="str">
        <f t="shared" ref="Y92:Y112" si="58">IF(H92="","",IF(H92=J92,"El Denominador revisado en la base de datos es igual al reporte consolidado ",IF(H92&gt;J92,"El Denominador revisado en la base de datos es Mayor en "&amp;H92-J92&amp;" registros según el reporte consolidado",IF(H92&lt;J92,"El Denominador revisado en la base de datos es Menor en "&amp;J92-H92&amp;" registros según el reporte consolidado"))))</f>
        <v/>
      </c>
      <c r="Z92" s="180" t="str">
        <f t="shared" si="38"/>
        <v/>
      </c>
    </row>
    <row r="93" spans="2:63" ht="75.75" hidden="1" customHeight="1" x14ac:dyDescent="0.25">
      <c r="B93" s="224" t="str">
        <f t="shared" si="24"/>
        <v>L10-</v>
      </c>
      <c r="C93" s="156"/>
      <c r="D93" s="159"/>
      <c r="E93" s="4"/>
      <c r="F93" s="25"/>
      <c r="G93" s="25"/>
      <c r="H93" s="25"/>
      <c r="I93" s="25"/>
      <c r="J93" s="25"/>
      <c r="K93" s="25"/>
      <c r="L93" s="25"/>
      <c r="M93" s="25">
        <f t="shared" si="46"/>
        <v>100</v>
      </c>
      <c r="N93" s="25" t="str">
        <f t="shared" si="47"/>
        <v/>
      </c>
      <c r="O93" s="25" t="str">
        <f t="shared" si="48"/>
        <v/>
      </c>
      <c r="P93" s="25" t="str">
        <f t="shared" si="49"/>
        <v/>
      </c>
      <c r="Q93" s="25" t="str">
        <f t="shared" si="50"/>
        <v/>
      </c>
      <c r="R93" s="25" t="str">
        <f t="shared" si="51"/>
        <v/>
      </c>
      <c r="S93" s="25" t="str">
        <f t="shared" si="52"/>
        <v/>
      </c>
      <c r="T93" s="180" t="str">
        <f t="shared" si="53"/>
        <v/>
      </c>
      <c r="U93" s="180" t="str">
        <f t="shared" si="54"/>
        <v/>
      </c>
      <c r="V93" s="180" t="str">
        <f t="shared" si="55"/>
        <v/>
      </c>
      <c r="W93" s="180" t="str">
        <f t="shared" si="56"/>
        <v/>
      </c>
      <c r="X93" s="180" t="str">
        <f t="shared" si="57"/>
        <v/>
      </c>
      <c r="Y93" s="180" t="str">
        <f t="shared" si="58"/>
        <v/>
      </c>
      <c r="Z93" s="180" t="str">
        <f t="shared" si="38"/>
        <v/>
      </c>
    </row>
    <row r="94" spans="2:63" ht="75.75" hidden="1" customHeight="1" x14ac:dyDescent="0.25">
      <c r="B94" s="224" t="str">
        <f t="shared" si="24"/>
        <v>L10-</v>
      </c>
      <c r="C94" s="156"/>
      <c r="D94" s="159"/>
      <c r="E94" s="4"/>
      <c r="F94" s="25"/>
      <c r="G94" s="25"/>
      <c r="H94" s="25"/>
      <c r="I94" s="25"/>
      <c r="J94" s="25"/>
      <c r="K94" s="25"/>
      <c r="L94" s="25"/>
      <c r="M94" s="25">
        <f t="shared" si="46"/>
        <v>100</v>
      </c>
      <c r="N94" s="25" t="str">
        <f t="shared" si="47"/>
        <v/>
      </c>
      <c r="O94" s="25" t="str">
        <f t="shared" si="48"/>
        <v/>
      </c>
      <c r="P94" s="25" t="str">
        <f t="shared" si="49"/>
        <v/>
      </c>
      <c r="Q94" s="25" t="str">
        <f t="shared" si="50"/>
        <v/>
      </c>
      <c r="R94" s="25" t="str">
        <f t="shared" si="51"/>
        <v/>
      </c>
      <c r="S94" s="25" t="str">
        <f t="shared" si="52"/>
        <v/>
      </c>
      <c r="T94" s="180" t="str">
        <f t="shared" si="53"/>
        <v/>
      </c>
      <c r="U94" s="180" t="str">
        <f t="shared" si="54"/>
        <v/>
      </c>
      <c r="V94" s="180" t="str">
        <f t="shared" si="55"/>
        <v/>
      </c>
      <c r="W94" s="180" t="str">
        <f t="shared" si="56"/>
        <v/>
      </c>
      <c r="X94" s="180" t="str">
        <f t="shared" si="57"/>
        <v/>
      </c>
      <c r="Y94" s="180" t="str">
        <f t="shared" si="58"/>
        <v/>
      </c>
      <c r="Z94" s="180" t="str">
        <f t="shared" si="38"/>
        <v/>
      </c>
    </row>
    <row r="95" spans="2:63" ht="1.5" hidden="1" customHeight="1" x14ac:dyDescent="0.25">
      <c r="B95" s="224" t="str">
        <f t="shared" si="24"/>
        <v>L10-</v>
      </c>
      <c r="C95" s="156"/>
      <c r="D95" s="159"/>
      <c r="E95" s="4"/>
      <c r="F95" s="25"/>
      <c r="G95" s="25"/>
      <c r="H95" s="25"/>
      <c r="I95" s="25"/>
      <c r="J95" s="25"/>
      <c r="K95" s="25"/>
      <c r="L95" s="25"/>
      <c r="M95" s="25">
        <f t="shared" si="46"/>
        <v>100</v>
      </c>
      <c r="N95" s="25" t="str">
        <f t="shared" si="47"/>
        <v/>
      </c>
      <c r="O95" s="25" t="str">
        <f t="shared" si="48"/>
        <v/>
      </c>
      <c r="P95" s="25" t="str">
        <f t="shared" si="49"/>
        <v/>
      </c>
      <c r="Q95" s="25" t="str">
        <f t="shared" si="50"/>
        <v/>
      </c>
      <c r="R95" s="25" t="str">
        <f t="shared" si="51"/>
        <v/>
      </c>
      <c r="S95" s="25" t="str">
        <f t="shared" si="52"/>
        <v/>
      </c>
      <c r="T95" s="180" t="str">
        <f t="shared" si="53"/>
        <v/>
      </c>
      <c r="U95" s="180" t="str">
        <f t="shared" si="54"/>
        <v/>
      </c>
      <c r="V95" s="180" t="str">
        <f t="shared" si="55"/>
        <v/>
      </c>
      <c r="W95" s="180" t="str">
        <f t="shared" si="56"/>
        <v/>
      </c>
      <c r="X95" s="180" t="str">
        <f t="shared" si="57"/>
        <v/>
      </c>
      <c r="Y95" s="180" t="str">
        <f t="shared" si="58"/>
        <v/>
      </c>
      <c r="Z95" s="180" t="str">
        <f t="shared" si="38"/>
        <v/>
      </c>
    </row>
    <row r="96" spans="2:63" ht="1.5" hidden="1" customHeight="1" x14ac:dyDescent="0.25">
      <c r="B96" s="224" t="str">
        <f t="shared" si="24"/>
        <v>L10-</v>
      </c>
      <c r="C96" s="156"/>
      <c r="D96" s="159"/>
      <c r="E96" s="4"/>
      <c r="F96" s="25"/>
      <c r="G96" s="25"/>
      <c r="H96" s="25"/>
      <c r="I96" s="25"/>
      <c r="J96" s="25"/>
      <c r="K96" s="25"/>
      <c r="L96" s="25"/>
      <c r="M96" s="25">
        <f t="shared" si="46"/>
        <v>100</v>
      </c>
      <c r="N96" s="25" t="str">
        <f t="shared" si="47"/>
        <v/>
      </c>
      <c r="O96" s="25" t="str">
        <f t="shared" si="48"/>
        <v/>
      </c>
      <c r="P96" s="25" t="str">
        <f t="shared" si="49"/>
        <v/>
      </c>
      <c r="Q96" s="25" t="str">
        <f t="shared" si="50"/>
        <v/>
      </c>
      <c r="R96" s="25" t="str">
        <f t="shared" si="51"/>
        <v/>
      </c>
      <c r="S96" s="25" t="str">
        <f t="shared" si="52"/>
        <v/>
      </c>
      <c r="T96" s="180" t="str">
        <f t="shared" si="53"/>
        <v/>
      </c>
      <c r="U96" s="180" t="str">
        <f t="shared" si="54"/>
        <v/>
      </c>
      <c r="V96" s="180" t="str">
        <f t="shared" si="55"/>
        <v/>
      </c>
      <c r="W96" s="180" t="str">
        <f t="shared" si="56"/>
        <v/>
      </c>
      <c r="X96" s="180" t="str">
        <f t="shared" si="57"/>
        <v/>
      </c>
      <c r="Y96" s="180" t="str">
        <f t="shared" si="58"/>
        <v/>
      </c>
      <c r="Z96" s="180" t="str">
        <f t="shared" si="38"/>
        <v/>
      </c>
    </row>
    <row r="97" spans="2:26" ht="1.5" hidden="1" customHeight="1" x14ac:dyDescent="0.25">
      <c r="B97" s="224" t="str">
        <f t="shared" si="24"/>
        <v>L10-</v>
      </c>
      <c r="C97" s="156"/>
      <c r="D97" s="160"/>
      <c r="E97" s="4"/>
      <c r="F97" s="25"/>
      <c r="G97" s="25"/>
      <c r="H97" s="25"/>
      <c r="I97" s="25"/>
      <c r="J97" s="25"/>
      <c r="K97" s="25"/>
      <c r="L97" s="25"/>
      <c r="M97" s="25">
        <f t="shared" si="46"/>
        <v>100</v>
      </c>
      <c r="N97" s="25" t="str">
        <f t="shared" si="47"/>
        <v/>
      </c>
      <c r="O97" s="25" t="str">
        <f t="shared" si="48"/>
        <v/>
      </c>
      <c r="P97" s="25" t="str">
        <f t="shared" si="49"/>
        <v/>
      </c>
      <c r="Q97" s="25" t="str">
        <f t="shared" si="50"/>
        <v/>
      </c>
      <c r="R97" s="25" t="str">
        <f t="shared" si="51"/>
        <v/>
      </c>
      <c r="S97" s="25" t="str">
        <f t="shared" si="52"/>
        <v/>
      </c>
      <c r="T97" s="180" t="str">
        <f t="shared" si="53"/>
        <v/>
      </c>
      <c r="U97" s="180" t="str">
        <f t="shared" si="54"/>
        <v/>
      </c>
      <c r="V97" s="180" t="str">
        <f t="shared" si="55"/>
        <v/>
      </c>
      <c r="W97" s="180" t="str">
        <f t="shared" si="56"/>
        <v/>
      </c>
      <c r="X97" s="180" t="str">
        <f t="shared" si="57"/>
        <v/>
      </c>
      <c r="Y97" s="180" t="str">
        <f t="shared" si="58"/>
        <v/>
      </c>
      <c r="Z97" s="180" t="str">
        <f t="shared" si="38"/>
        <v/>
      </c>
    </row>
    <row r="98" spans="2:26" ht="1.5" hidden="1" customHeight="1" x14ac:dyDescent="0.25">
      <c r="B98" s="224" t="str">
        <f t="shared" si="24"/>
        <v>L10-</v>
      </c>
      <c r="C98" s="156"/>
      <c r="D98" s="159"/>
      <c r="E98" s="4"/>
      <c r="F98" s="25"/>
      <c r="G98" s="25"/>
      <c r="H98" s="25"/>
      <c r="I98" s="25"/>
      <c r="J98" s="25"/>
      <c r="K98" s="25"/>
      <c r="L98" s="25"/>
      <c r="M98" s="25">
        <f t="shared" si="46"/>
        <v>100</v>
      </c>
      <c r="N98" s="25" t="str">
        <f t="shared" si="47"/>
        <v/>
      </c>
      <c r="O98" s="25" t="str">
        <f t="shared" si="48"/>
        <v/>
      </c>
      <c r="P98" s="25" t="str">
        <f t="shared" si="49"/>
        <v/>
      </c>
      <c r="Q98" s="25" t="str">
        <f t="shared" si="50"/>
        <v/>
      </c>
      <c r="R98" s="25" t="str">
        <f t="shared" si="51"/>
        <v/>
      </c>
      <c r="S98" s="25" t="str">
        <f t="shared" si="52"/>
        <v/>
      </c>
      <c r="T98" s="180" t="str">
        <f t="shared" si="53"/>
        <v/>
      </c>
      <c r="U98" s="180" t="str">
        <f t="shared" si="54"/>
        <v/>
      </c>
      <c r="V98" s="180" t="str">
        <f t="shared" si="55"/>
        <v/>
      </c>
      <c r="W98" s="180" t="str">
        <f t="shared" si="56"/>
        <v/>
      </c>
      <c r="X98" s="180" t="str">
        <f t="shared" si="57"/>
        <v/>
      </c>
      <c r="Y98" s="180" t="str">
        <f t="shared" si="58"/>
        <v/>
      </c>
      <c r="Z98" s="180" t="str">
        <f t="shared" si="38"/>
        <v/>
      </c>
    </row>
    <row r="99" spans="2:26" ht="1.5" hidden="1" customHeight="1" x14ac:dyDescent="0.25">
      <c r="B99" s="224" t="str">
        <f t="shared" si="24"/>
        <v>L10-</v>
      </c>
      <c r="C99" s="156"/>
      <c r="D99" s="160"/>
      <c r="E99" s="4"/>
      <c r="F99" s="25"/>
      <c r="G99" s="25"/>
      <c r="H99" s="25"/>
      <c r="I99" s="25"/>
      <c r="J99" s="25"/>
      <c r="K99" s="25"/>
      <c r="L99" s="25"/>
      <c r="M99" s="25">
        <f t="shared" si="46"/>
        <v>100</v>
      </c>
      <c r="N99" s="25" t="str">
        <f t="shared" si="47"/>
        <v/>
      </c>
      <c r="O99" s="25" t="str">
        <f t="shared" si="48"/>
        <v/>
      </c>
      <c r="P99" s="25" t="str">
        <f t="shared" si="49"/>
        <v/>
      </c>
      <c r="Q99" s="25" t="str">
        <f t="shared" si="50"/>
        <v/>
      </c>
      <c r="R99" s="25" t="str">
        <f t="shared" si="51"/>
        <v/>
      </c>
      <c r="S99" s="25" t="str">
        <f t="shared" si="52"/>
        <v/>
      </c>
      <c r="T99" s="180" t="str">
        <f t="shared" si="53"/>
        <v/>
      </c>
      <c r="U99" s="180" t="str">
        <f t="shared" si="54"/>
        <v/>
      </c>
      <c r="V99" s="180" t="str">
        <f t="shared" si="55"/>
        <v/>
      </c>
      <c r="W99" s="180" t="str">
        <f t="shared" si="56"/>
        <v/>
      </c>
      <c r="X99" s="180" t="str">
        <f t="shared" si="57"/>
        <v/>
      </c>
      <c r="Y99" s="180" t="str">
        <f t="shared" si="58"/>
        <v/>
      </c>
      <c r="Z99" s="180" t="str">
        <f t="shared" si="38"/>
        <v/>
      </c>
    </row>
    <row r="100" spans="2:26" ht="1.5" hidden="1" customHeight="1" x14ac:dyDescent="0.25">
      <c r="B100" s="224" t="str">
        <f t="shared" si="24"/>
        <v xml:space="preserve">L10- </v>
      </c>
      <c r="C100" s="167" t="str">
        <f>IF(('RNL - Lab 1'!C100)=0," ",('RNL - Lab 1'!C100))</f>
        <v xml:space="preserve"> </v>
      </c>
      <c r="D100" s="167" t="str">
        <f>IF(('RNL - Lab 1'!D100)=0," ",('RNL - Lab 1'!D100))</f>
        <v xml:space="preserve"> </v>
      </c>
      <c r="E100" s="4"/>
      <c r="F100" s="25"/>
      <c r="G100" s="25"/>
      <c r="H100" s="25"/>
      <c r="I100" s="25"/>
      <c r="J100" s="25"/>
      <c r="K100" s="25"/>
      <c r="L100" s="25"/>
      <c r="M100" s="25">
        <f t="shared" si="46"/>
        <v>100</v>
      </c>
      <c r="N100" s="25" t="str">
        <f t="shared" si="47"/>
        <v/>
      </c>
      <c r="O100" s="25" t="str">
        <f t="shared" si="48"/>
        <v/>
      </c>
      <c r="P100" s="25" t="str">
        <f t="shared" si="49"/>
        <v/>
      </c>
      <c r="Q100" s="25" t="str">
        <f t="shared" si="50"/>
        <v/>
      </c>
      <c r="R100" s="25" t="str">
        <f t="shared" si="51"/>
        <v/>
      </c>
      <c r="S100" s="25" t="str">
        <f t="shared" si="52"/>
        <v/>
      </c>
      <c r="T100" s="180" t="str">
        <f t="shared" si="53"/>
        <v/>
      </c>
      <c r="U100" s="180" t="str">
        <f t="shared" si="54"/>
        <v/>
      </c>
      <c r="V100" s="180" t="str">
        <f t="shared" si="55"/>
        <v/>
      </c>
      <c r="W100" s="180" t="str">
        <f t="shared" si="56"/>
        <v/>
      </c>
      <c r="X100" s="180" t="str">
        <f t="shared" si="57"/>
        <v/>
      </c>
      <c r="Y100" s="180" t="str">
        <f t="shared" si="58"/>
        <v/>
      </c>
      <c r="Z100" s="180" t="str">
        <f t="shared" si="38"/>
        <v/>
      </c>
    </row>
    <row r="101" spans="2:26" ht="1.5" hidden="1" customHeight="1" x14ac:dyDescent="0.25">
      <c r="B101" s="224" t="str">
        <f t="shared" si="24"/>
        <v xml:space="preserve">L10- </v>
      </c>
      <c r="C101" s="167" t="str">
        <f>IF(('RNL - Lab 1'!C101)=0," ",('RNL - Lab 1'!C101))</f>
        <v xml:space="preserve"> </v>
      </c>
      <c r="D101" s="167" t="str">
        <f>IF(('RNL - Lab 1'!D101)=0," ",('RNL - Lab 1'!D101))</f>
        <v xml:space="preserve"> </v>
      </c>
      <c r="E101" s="4"/>
      <c r="F101" s="25"/>
      <c r="G101" s="25"/>
      <c r="H101" s="25"/>
      <c r="I101" s="25"/>
      <c r="J101" s="25"/>
      <c r="K101" s="25"/>
      <c r="L101" s="25"/>
      <c r="M101" s="25">
        <f t="shared" si="46"/>
        <v>100</v>
      </c>
      <c r="N101" s="25" t="str">
        <f t="shared" si="47"/>
        <v/>
      </c>
      <c r="O101" s="25" t="str">
        <f t="shared" si="48"/>
        <v/>
      </c>
      <c r="P101" s="25" t="str">
        <f t="shared" si="49"/>
        <v/>
      </c>
      <c r="Q101" s="25" t="str">
        <f t="shared" si="50"/>
        <v/>
      </c>
      <c r="R101" s="25" t="str">
        <f t="shared" si="51"/>
        <v/>
      </c>
      <c r="S101" s="25" t="str">
        <f t="shared" si="52"/>
        <v/>
      </c>
      <c r="T101" s="180" t="str">
        <f t="shared" si="53"/>
        <v/>
      </c>
      <c r="U101" s="180" t="str">
        <f t="shared" si="54"/>
        <v/>
      </c>
      <c r="V101" s="180" t="str">
        <f t="shared" si="55"/>
        <v/>
      </c>
      <c r="W101" s="180" t="str">
        <f t="shared" si="56"/>
        <v/>
      </c>
      <c r="X101" s="180" t="str">
        <f t="shared" si="57"/>
        <v/>
      </c>
      <c r="Y101" s="180" t="str">
        <f t="shared" si="58"/>
        <v/>
      </c>
      <c r="Z101" s="180" t="str">
        <f t="shared" si="38"/>
        <v/>
      </c>
    </row>
    <row r="102" spans="2:26" ht="1.5" hidden="1" customHeight="1" x14ac:dyDescent="0.25">
      <c r="B102" s="224" t="str">
        <f t="shared" si="24"/>
        <v xml:space="preserve">L10- </v>
      </c>
      <c r="C102" s="167" t="str">
        <f>IF(('RNL - Lab 1'!C102)=0," ",('RNL - Lab 1'!C102))</f>
        <v xml:space="preserve"> </v>
      </c>
      <c r="D102" s="167" t="str">
        <f>IF(('RNL - Lab 1'!D102)=0," ",('RNL - Lab 1'!D102))</f>
        <v xml:space="preserve"> </v>
      </c>
      <c r="E102" s="4"/>
      <c r="F102" s="25"/>
      <c r="G102" s="25"/>
      <c r="H102" s="25"/>
      <c r="I102" s="25"/>
      <c r="J102" s="25"/>
      <c r="K102" s="25"/>
      <c r="L102" s="25"/>
      <c r="M102" s="25">
        <f t="shared" si="46"/>
        <v>100</v>
      </c>
      <c r="N102" s="25" t="str">
        <f t="shared" si="47"/>
        <v/>
      </c>
      <c r="O102" s="25" t="str">
        <f t="shared" si="48"/>
        <v/>
      </c>
      <c r="P102" s="25" t="str">
        <f t="shared" si="49"/>
        <v/>
      </c>
      <c r="Q102" s="25" t="str">
        <f t="shared" si="50"/>
        <v/>
      </c>
      <c r="R102" s="25" t="str">
        <f t="shared" si="51"/>
        <v/>
      </c>
      <c r="S102" s="25" t="str">
        <f t="shared" si="52"/>
        <v/>
      </c>
      <c r="T102" s="180" t="str">
        <f t="shared" si="53"/>
        <v/>
      </c>
      <c r="U102" s="180" t="str">
        <f t="shared" si="54"/>
        <v/>
      </c>
      <c r="V102" s="180" t="str">
        <f t="shared" si="55"/>
        <v/>
      </c>
      <c r="W102" s="180" t="str">
        <f t="shared" si="56"/>
        <v/>
      </c>
      <c r="X102" s="180" t="str">
        <f t="shared" si="57"/>
        <v/>
      </c>
      <c r="Y102" s="180" t="str">
        <f t="shared" si="58"/>
        <v/>
      </c>
      <c r="Z102" s="180" t="str">
        <f t="shared" si="38"/>
        <v/>
      </c>
    </row>
    <row r="103" spans="2:26" ht="1.5" hidden="1" customHeight="1" x14ac:dyDescent="0.25">
      <c r="B103" s="224" t="str">
        <f t="shared" si="24"/>
        <v xml:space="preserve">L10- </v>
      </c>
      <c r="C103" s="167" t="str">
        <f>IF(('RNL - Lab 1'!C103)=0," ",('RNL - Lab 1'!C103))</f>
        <v xml:space="preserve"> </v>
      </c>
      <c r="D103" s="167" t="str">
        <f>IF(('RNL - Lab 1'!D103)=0," ",('RNL - Lab 1'!D103))</f>
        <v xml:space="preserve"> </v>
      </c>
      <c r="E103" s="4"/>
      <c r="F103" s="25"/>
      <c r="G103" s="25"/>
      <c r="H103" s="25"/>
      <c r="I103" s="25"/>
      <c r="J103" s="25"/>
      <c r="K103" s="25"/>
      <c r="L103" s="25"/>
      <c r="M103" s="25">
        <f t="shared" si="46"/>
        <v>100</v>
      </c>
      <c r="N103" s="25" t="str">
        <f t="shared" si="47"/>
        <v/>
      </c>
      <c r="O103" s="25" t="str">
        <f t="shared" si="48"/>
        <v/>
      </c>
      <c r="P103" s="25" t="str">
        <f t="shared" si="49"/>
        <v/>
      </c>
      <c r="Q103" s="25" t="str">
        <f t="shared" si="50"/>
        <v/>
      </c>
      <c r="R103" s="25" t="str">
        <f t="shared" si="51"/>
        <v/>
      </c>
      <c r="S103" s="25" t="str">
        <f t="shared" si="52"/>
        <v/>
      </c>
      <c r="T103" s="180" t="str">
        <f t="shared" si="53"/>
        <v/>
      </c>
      <c r="U103" s="180" t="str">
        <f t="shared" si="54"/>
        <v/>
      </c>
      <c r="V103" s="180" t="str">
        <f t="shared" si="55"/>
        <v/>
      </c>
      <c r="W103" s="180" t="str">
        <f t="shared" si="56"/>
        <v/>
      </c>
      <c r="X103" s="180" t="str">
        <f t="shared" si="57"/>
        <v/>
      </c>
      <c r="Y103" s="180" t="str">
        <f t="shared" si="58"/>
        <v/>
      </c>
      <c r="Z103" s="180" t="str">
        <f t="shared" si="38"/>
        <v/>
      </c>
    </row>
    <row r="104" spans="2:26" ht="1.5" hidden="1" customHeight="1" x14ac:dyDescent="0.25">
      <c r="B104" s="224" t="str">
        <f t="shared" si="24"/>
        <v xml:space="preserve">L10- </v>
      </c>
      <c r="C104" s="167" t="str">
        <f>IF(('RNL - Lab 1'!C104)=0," ",('RNL - Lab 1'!C104))</f>
        <v xml:space="preserve"> </v>
      </c>
      <c r="D104" s="167" t="str">
        <f>IF(('RNL - Lab 1'!D104)=0," ",('RNL - Lab 1'!D104))</f>
        <v xml:space="preserve"> </v>
      </c>
      <c r="E104" s="4"/>
      <c r="F104" s="25"/>
      <c r="G104" s="25"/>
      <c r="H104" s="25"/>
      <c r="I104" s="25"/>
      <c r="J104" s="25"/>
      <c r="K104" s="25"/>
      <c r="L104" s="25"/>
      <c r="M104" s="25">
        <f t="shared" si="46"/>
        <v>100</v>
      </c>
      <c r="N104" s="25"/>
      <c r="O104" s="25"/>
      <c r="P104" s="25"/>
      <c r="Q104" s="25"/>
      <c r="R104" s="25"/>
      <c r="S104" s="25"/>
      <c r="T104" s="180" t="str">
        <f t="shared" si="53"/>
        <v/>
      </c>
      <c r="U104" s="180" t="str">
        <f t="shared" si="54"/>
        <v/>
      </c>
      <c r="V104" s="180" t="str">
        <f t="shared" si="55"/>
        <v/>
      </c>
      <c r="W104" s="180" t="str">
        <f t="shared" si="56"/>
        <v/>
      </c>
      <c r="X104" s="180" t="str">
        <f t="shared" si="57"/>
        <v/>
      </c>
      <c r="Y104" s="180" t="str">
        <f t="shared" si="58"/>
        <v/>
      </c>
      <c r="Z104" s="180" t="str">
        <f t="shared" si="38"/>
        <v/>
      </c>
    </row>
    <row r="105" spans="2:26" ht="1.5" hidden="1" customHeight="1" x14ac:dyDescent="0.25">
      <c r="B105" s="224" t="str">
        <f t="shared" si="24"/>
        <v xml:space="preserve">L10- </v>
      </c>
      <c r="C105" s="167" t="str">
        <f>IF(('RNL - Lab 1'!C105)=0," ",('RNL - Lab 1'!C105))</f>
        <v xml:space="preserve"> </v>
      </c>
      <c r="D105" s="167" t="str">
        <f>IF(('RNL - Lab 1'!D105)=0," ",('RNL - Lab 1'!D105))</f>
        <v xml:space="preserve"> </v>
      </c>
      <c r="E105" s="4"/>
      <c r="F105" s="25"/>
      <c r="G105" s="25"/>
      <c r="H105" s="25"/>
      <c r="I105" s="25"/>
      <c r="J105" s="25"/>
      <c r="K105" s="25"/>
      <c r="L105" s="25"/>
      <c r="M105" s="25">
        <f t="shared" si="46"/>
        <v>100</v>
      </c>
      <c r="N105" s="25" t="str">
        <f t="shared" si="47"/>
        <v/>
      </c>
      <c r="O105" s="25" t="str">
        <f t="shared" si="48"/>
        <v/>
      </c>
      <c r="P105" s="25" t="str">
        <f t="shared" si="49"/>
        <v/>
      </c>
      <c r="Q105" s="25" t="str">
        <f t="shared" si="50"/>
        <v/>
      </c>
      <c r="R105" s="25" t="str">
        <f t="shared" si="51"/>
        <v/>
      </c>
      <c r="S105" s="25" t="str">
        <f t="shared" si="52"/>
        <v/>
      </c>
      <c r="T105" s="180" t="str">
        <f t="shared" si="53"/>
        <v/>
      </c>
      <c r="U105" s="180" t="str">
        <f t="shared" si="54"/>
        <v/>
      </c>
      <c r="V105" s="180" t="str">
        <f t="shared" si="55"/>
        <v/>
      </c>
      <c r="W105" s="180" t="str">
        <f t="shared" si="56"/>
        <v/>
      </c>
      <c r="X105" s="180" t="str">
        <f t="shared" si="57"/>
        <v/>
      </c>
      <c r="Y105" s="180" t="str">
        <f t="shared" si="58"/>
        <v/>
      </c>
      <c r="Z105" s="180" t="str">
        <f t="shared" si="38"/>
        <v/>
      </c>
    </row>
    <row r="106" spans="2:26" ht="1.5" hidden="1" customHeight="1" x14ac:dyDescent="0.25">
      <c r="B106" s="224" t="str">
        <f t="shared" si="24"/>
        <v xml:space="preserve">L10- </v>
      </c>
      <c r="C106" s="167" t="str">
        <f>IF(('RNL - Lab 1'!C106)=0," ",('RNL - Lab 1'!C106))</f>
        <v xml:space="preserve"> </v>
      </c>
      <c r="D106" s="167" t="str">
        <f>IF(('RNL - Lab 1'!D106)=0," ",('RNL - Lab 1'!D106))</f>
        <v xml:space="preserve"> </v>
      </c>
      <c r="E106" s="4"/>
      <c r="F106" s="25"/>
      <c r="G106" s="25"/>
      <c r="H106" s="25"/>
      <c r="I106" s="25"/>
      <c r="J106" s="25"/>
      <c r="K106" s="25"/>
      <c r="L106" s="25"/>
      <c r="M106" s="25">
        <f t="shared" si="46"/>
        <v>100</v>
      </c>
      <c r="N106" s="25" t="str">
        <f t="shared" si="47"/>
        <v/>
      </c>
      <c r="O106" s="25" t="str">
        <f t="shared" si="48"/>
        <v/>
      </c>
      <c r="P106" s="25" t="str">
        <f t="shared" si="49"/>
        <v/>
      </c>
      <c r="Q106" s="25" t="str">
        <f t="shared" si="50"/>
        <v/>
      </c>
      <c r="R106" s="25" t="str">
        <f t="shared" si="51"/>
        <v/>
      </c>
      <c r="S106" s="25" t="str">
        <f t="shared" si="52"/>
        <v/>
      </c>
      <c r="T106" s="180" t="str">
        <f t="shared" si="53"/>
        <v/>
      </c>
      <c r="U106" s="180" t="str">
        <f t="shared" si="54"/>
        <v/>
      </c>
      <c r="V106" s="180" t="str">
        <f t="shared" si="55"/>
        <v/>
      </c>
      <c r="W106" s="180" t="str">
        <f t="shared" si="56"/>
        <v/>
      </c>
      <c r="X106" s="180" t="str">
        <f t="shared" si="57"/>
        <v/>
      </c>
      <c r="Y106" s="180" t="str">
        <f t="shared" si="58"/>
        <v/>
      </c>
      <c r="Z106" s="180" t="str">
        <f t="shared" si="38"/>
        <v/>
      </c>
    </row>
    <row r="107" spans="2:26" ht="1.5" hidden="1" customHeight="1" x14ac:dyDescent="0.25">
      <c r="B107" s="224" t="str">
        <f t="shared" si="24"/>
        <v xml:space="preserve">L10- </v>
      </c>
      <c r="C107" s="167" t="str">
        <f>IF(('RNL - Lab 1'!C107)=0," ",('RNL - Lab 1'!C107))</f>
        <v xml:space="preserve"> </v>
      </c>
      <c r="D107" s="167" t="str">
        <f>IF(('RNL - Lab 1'!D107)=0," ",('RNL - Lab 1'!D107))</f>
        <v xml:space="preserve"> </v>
      </c>
      <c r="E107" s="4"/>
      <c r="F107" s="25"/>
      <c r="G107" s="25"/>
      <c r="H107" s="25"/>
      <c r="I107" s="25"/>
      <c r="J107" s="25"/>
      <c r="K107" s="25"/>
      <c r="L107" s="25"/>
      <c r="M107" s="25">
        <f t="shared" si="46"/>
        <v>100</v>
      </c>
      <c r="N107" s="25" t="str">
        <f t="shared" si="47"/>
        <v/>
      </c>
      <c r="O107" s="25" t="str">
        <f t="shared" si="48"/>
        <v/>
      </c>
      <c r="P107" s="25" t="str">
        <f t="shared" si="49"/>
        <v/>
      </c>
      <c r="Q107" s="25" t="str">
        <f t="shared" si="50"/>
        <v/>
      </c>
      <c r="R107" s="25" t="str">
        <f t="shared" si="51"/>
        <v/>
      </c>
      <c r="S107" s="25" t="str">
        <f t="shared" si="52"/>
        <v/>
      </c>
      <c r="T107" s="180" t="str">
        <f t="shared" si="53"/>
        <v/>
      </c>
      <c r="U107" s="180" t="str">
        <f t="shared" si="54"/>
        <v/>
      </c>
      <c r="V107" s="180" t="str">
        <f t="shared" si="55"/>
        <v/>
      </c>
      <c r="W107" s="180" t="str">
        <f t="shared" si="56"/>
        <v/>
      </c>
      <c r="X107" s="180" t="str">
        <f t="shared" si="57"/>
        <v/>
      </c>
      <c r="Y107" s="180" t="str">
        <f t="shared" si="58"/>
        <v/>
      </c>
      <c r="Z107" s="180" t="str">
        <f t="shared" si="38"/>
        <v/>
      </c>
    </row>
    <row r="108" spans="2:26" ht="1.5" hidden="1" customHeight="1" x14ac:dyDescent="0.25">
      <c r="B108" s="224" t="str">
        <f t="shared" si="24"/>
        <v>L10-</v>
      </c>
      <c r="C108" s="156"/>
      <c r="D108" s="159"/>
      <c r="E108" s="4"/>
      <c r="F108" s="25"/>
      <c r="G108" s="25"/>
      <c r="H108" s="25"/>
      <c r="I108" s="25"/>
      <c r="J108" s="25"/>
      <c r="K108" s="25"/>
      <c r="L108" s="25"/>
      <c r="M108" s="25">
        <f t="shared" si="46"/>
        <v>100</v>
      </c>
      <c r="N108" s="25" t="str">
        <f t="shared" si="47"/>
        <v/>
      </c>
      <c r="O108" s="25" t="str">
        <f t="shared" si="48"/>
        <v/>
      </c>
      <c r="P108" s="25" t="str">
        <f t="shared" si="49"/>
        <v/>
      </c>
      <c r="Q108" s="25" t="str">
        <f t="shared" si="50"/>
        <v/>
      </c>
      <c r="R108" s="25" t="str">
        <f t="shared" si="51"/>
        <v/>
      </c>
      <c r="S108" s="25" t="str">
        <f t="shared" si="52"/>
        <v/>
      </c>
      <c r="T108" s="180" t="str">
        <f t="shared" si="53"/>
        <v/>
      </c>
      <c r="U108" s="180" t="str">
        <f t="shared" si="54"/>
        <v/>
      </c>
      <c r="V108" s="180" t="str">
        <f t="shared" si="55"/>
        <v/>
      </c>
      <c r="W108" s="180" t="str">
        <f t="shared" si="56"/>
        <v/>
      </c>
      <c r="X108" s="180" t="str">
        <f t="shared" si="57"/>
        <v/>
      </c>
      <c r="Y108" s="180" t="str">
        <f t="shared" si="58"/>
        <v/>
      </c>
      <c r="Z108" s="180" t="str">
        <f t="shared" si="38"/>
        <v/>
      </c>
    </row>
    <row r="109" spans="2:26" ht="1.5" hidden="1" customHeight="1" x14ac:dyDescent="0.25">
      <c r="B109" s="224" t="str">
        <f t="shared" si="24"/>
        <v xml:space="preserve">L10- </v>
      </c>
      <c r="C109" s="167" t="str">
        <f>IF(('RNL - Lab 1'!C109)=0," ",('RNL - Lab 1'!C109))</f>
        <v xml:space="preserve"> </v>
      </c>
      <c r="D109" s="167" t="str">
        <f>IF(('RNL - Lab 1'!D109)=0," ",('RNL - Lab 1'!D109))</f>
        <v xml:space="preserve"> </v>
      </c>
      <c r="E109" s="4"/>
      <c r="F109" s="25"/>
      <c r="G109" s="25"/>
      <c r="H109" s="25"/>
      <c r="I109" s="25"/>
      <c r="J109" s="25"/>
      <c r="K109" s="25"/>
      <c r="L109" s="25"/>
      <c r="M109" s="25">
        <f t="shared" si="46"/>
        <v>100</v>
      </c>
      <c r="N109" s="25" t="str">
        <f t="shared" si="47"/>
        <v/>
      </c>
      <c r="O109" s="25" t="str">
        <f t="shared" si="48"/>
        <v/>
      </c>
      <c r="P109" s="25" t="str">
        <f t="shared" si="49"/>
        <v/>
      </c>
      <c r="Q109" s="25" t="str">
        <f t="shared" si="50"/>
        <v/>
      </c>
      <c r="R109" s="25" t="str">
        <f t="shared" si="51"/>
        <v/>
      </c>
      <c r="S109" s="25" t="str">
        <f t="shared" si="52"/>
        <v/>
      </c>
      <c r="T109" s="180" t="str">
        <f t="shared" si="53"/>
        <v/>
      </c>
      <c r="U109" s="180" t="str">
        <f t="shared" si="54"/>
        <v/>
      </c>
      <c r="V109" s="180" t="str">
        <f t="shared" si="55"/>
        <v/>
      </c>
      <c r="W109" s="180" t="str">
        <f t="shared" si="56"/>
        <v/>
      </c>
      <c r="X109" s="180" t="str">
        <f t="shared" si="57"/>
        <v/>
      </c>
      <c r="Y109" s="180" t="str">
        <f t="shared" si="58"/>
        <v/>
      </c>
      <c r="Z109" s="180" t="str">
        <f t="shared" si="38"/>
        <v/>
      </c>
    </row>
    <row r="110" spans="2:26" ht="1.5" hidden="1" customHeight="1" x14ac:dyDescent="0.25">
      <c r="B110" s="224" t="str">
        <f t="shared" si="24"/>
        <v xml:space="preserve">L10- </v>
      </c>
      <c r="C110" s="167" t="str">
        <f>IF(('RNL - Lab 1'!C110)=0," ",('RNL - Lab 1'!C110))</f>
        <v xml:space="preserve"> </v>
      </c>
      <c r="D110" s="167" t="str">
        <f>IF(('RNL - Lab 1'!D110)=0," ",('RNL - Lab 1'!D110))</f>
        <v xml:space="preserve"> </v>
      </c>
      <c r="E110" s="4"/>
      <c r="F110" s="25"/>
      <c r="G110" s="25"/>
      <c r="H110" s="25"/>
      <c r="I110" s="25"/>
      <c r="J110" s="25"/>
      <c r="K110" s="25"/>
      <c r="L110" s="25"/>
      <c r="M110" s="25">
        <f t="shared" si="46"/>
        <v>100</v>
      </c>
      <c r="N110" s="25" t="str">
        <f t="shared" si="47"/>
        <v/>
      </c>
      <c r="O110" s="25" t="str">
        <f t="shared" si="48"/>
        <v/>
      </c>
      <c r="P110" s="25" t="str">
        <f t="shared" si="49"/>
        <v/>
      </c>
      <c r="Q110" s="25" t="str">
        <f t="shared" si="50"/>
        <v/>
      </c>
      <c r="R110" s="25" t="str">
        <f t="shared" si="51"/>
        <v/>
      </c>
      <c r="S110" s="25" t="str">
        <f t="shared" si="52"/>
        <v/>
      </c>
      <c r="T110" s="180" t="str">
        <f t="shared" si="53"/>
        <v/>
      </c>
      <c r="U110" s="180" t="str">
        <f t="shared" si="54"/>
        <v/>
      </c>
      <c r="V110" s="180" t="str">
        <f t="shared" si="55"/>
        <v/>
      </c>
      <c r="W110" s="180" t="str">
        <f t="shared" si="56"/>
        <v/>
      </c>
      <c r="X110" s="180" t="str">
        <f t="shared" si="57"/>
        <v/>
      </c>
      <c r="Y110" s="180" t="str">
        <f t="shared" si="58"/>
        <v/>
      </c>
      <c r="Z110" s="180" t="str">
        <f t="shared" si="38"/>
        <v/>
      </c>
    </row>
    <row r="111" spans="2:26" ht="1.5" hidden="1" customHeight="1" x14ac:dyDescent="0.25">
      <c r="B111" s="224" t="str">
        <f t="shared" si="24"/>
        <v xml:space="preserve">L10- </v>
      </c>
      <c r="C111" s="167" t="str">
        <f>IF(('RNL - Lab 1'!C111)=0," ",('RNL - Lab 1'!C111))</f>
        <v xml:space="preserve"> </v>
      </c>
      <c r="D111" s="167" t="str">
        <f>IF(('RNL - Lab 1'!D111)=0," ",('RNL - Lab 1'!D111))</f>
        <v xml:space="preserve"> </v>
      </c>
      <c r="E111" s="4"/>
      <c r="F111" s="25"/>
      <c r="G111" s="25"/>
      <c r="H111" s="25"/>
      <c r="I111" s="25"/>
      <c r="J111" s="25"/>
      <c r="K111" s="25"/>
      <c r="L111" s="25"/>
      <c r="M111" s="25">
        <f t="shared" si="46"/>
        <v>100</v>
      </c>
      <c r="N111" s="25" t="str">
        <f t="shared" si="47"/>
        <v/>
      </c>
      <c r="O111" s="25" t="str">
        <f t="shared" si="48"/>
        <v/>
      </c>
      <c r="P111" s="25" t="str">
        <f t="shared" si="49"/>
        <v/>
      </c>
      <c r="Q111" s="25" t="str">
        <f t="shared" si="50"/>
        <v/>
      </c>
      <c r="R111" s="25" t="str">
        <f t="shared" si="51"/>
        <v/>
      </c>
      <c r="S111" s="25" t="str">
        <f t="shared" si="52"/>
        <v/>
      </c>
      <c r="T111" s="180" t="str">
        <f t="shared" si="53"/>
        <v/>
      </c>
      <c r="U111" s="180" t="str">
        <f t="shared" si="54"/>
        <v/>
      </c>
      <c r="V111" s="180" t="str">
        <f t="shared" si="55"/>
        <v/>
      </c>
      <c r="W111" s="180" t="str">
        <f t="shared" si="56"/>
        <v/>
      </c>
      <c r="X111" s="180" t="str">
        <f t="shared" si="57"/>
        <v/>
      </c>
      <c r="Y111" s="180" t="str">
        <f t="shared" si="58"/>
        <v/>
      </c>
      <c r="Z111" s="180" t="str">
        <f t="shared" si="38"/>
        <v/>
      </c>
    </row>
    <row r="112" spans="2:26" ht="1.5" hidden="1" customHeight="1" x14ac:dyDescent="0.25">
      <c r="B112" s="224" t="str">
        <f t="shared" si="24"/>
        <v xml:space="preserve">L10- </v>
      </c>
      <c r="C112" s="167" t="str">
        <f>IF(('RNL - Lab 1'!C112)=0," ",('RNL - Lab 1'!C112))</f>
        <v xml:space="preserve"> </v>
      </c>
      <c r="D112" s="167" t="str">
        <f>IF(('RNL - Lab 1'!D112)=0," ",('RNL - Lab 1'!D112))</f>
        <v xml:space="preserve"> </v>
      </c>
      <c r="E112" s="4"/>
      <c r="F112" s="25"/>
      <c r="G112" s="25"/>
      <c r="H112" s="25"/>
      <c r="I112" s="25"/>
      <c r="J112" s="25"/>
      <c r="K112" s="25"/>
      <c r="L112" s="25"/>
      <c r="M112" s="25">
        <f t="shared" si="46"/>
        <v>100</v>
      </c>
      <c r="N112" s="25" t="str">
        <f t="shared" si="47"/>
        <v/>
      </c>
      <c r="O112" s="25" t="str">
        <f t="shared" si="48"/>
        <v/>
      </c>
      <c r="P112" s="25" t="str">
        <f t="shared" si="49"/>
        <v/>
      </c>
      <c r="Q112" s="25" t="str">
        <f t="shared" si="50"/>
        <v/>
      </c>
      <c r="R112" s="25" t="str">
        <f t="shared" si="51"/>
        <v/>
      </c>
      <c r="S112" s="25" t="str">
        <f t="shared" si="52"/>
        <v/>
      </c>
      <c r="T112" s="180" t="str">
        <f t="shared" si="53"/>
        <v/>
      </c>
      <c r="U112" s="180" t="str">
        <f t="shared" si="54"/>
        <v/>
      </c>
      <c r="V112" s="180" t="str">
        <f t="shared" si="55"/>
        <v/>
      </c>
      <c r="W112" s="180" t="str">
        <f t="shared" si="56"/>
        <v/>
      </c>
      <c r="X112" s="180" t="str">
        <f t="shared" si="57"/>
        <v/>
      </c>
      <c r="Y112" s="180" t="str">
        <f t="shared" si="58"/>
        <v/>
      </c>
      <c r="Z112" s="180" t="str">
        <f t="shared" si="38"/>
        <v/>
      </c>
    </row>
    <row r="116" spans="2:6" ht="19.5" thickBot="1" x14ac:dyDescent="0.35"/>
    <row r="117" spans="2:6" ht="27" thickBot="1" x14ac:dyDescent="0.45">
      <c r="C117" s="492" t="s">
        <v>650</v>
      </c>
      <c r="D117" s="493"/>
      <c r="E117" s="493"/>
      <c r="F117" s="494"/>
    </row>
    <row r="120" spans="2:6" ht="36" customHeight="1" x14ac:dyDescent="0.25">
      <c r="B120" s="232" t="s">
        <v>37</v>
      </c>
      <c r="C120" s="425" t="s">
        <v>644</v>
      </c>
      <c r="D120" s="425"/>
      <c r="E120" s="425"/>
      <c r="F120" s="250"/>
    </row>
    <row r="121" spans="2:6" ht="54.75" customHeight="1" x14ac:dyDescent="0.25">
      <c r="B121" s="232" t="s">
        <v>38</v>
      </c>
      <c r="C121" s="424" t="s">
        <v>645</v>
      </c>
      <c r="D121" s="424"/>
      <c r="E121" s="424"/>
      <c r="F121" s="250"/>
    </row>
    <row r="122" spans="2:6" ht="42.75" customHeight="1" x14ac:dyDescent="0.25">
      <c r="B122" s="232" t="s">
        <v>39</v>
      </c>
      <c r="C122" s="424" t="s">
        <v>481</v>
      </c>
      <c r="D122" s="424"/>
      <c r="E122" s="424"/>
      <c r="F122" s="250"/>
    </row>
    <row r="123" spans="2:6" ht="36" customHeight="1" x14ac:dyDescent="0.25">
      <c r="B123" s="232" t="s">
        <v>40</v>
      </c>
      <c r="C123" s="424" t="s">
        <v>484</v>
      </c>
      <c r="D123" s="424"/>
      <c r="E123" s="424"/>
      <c r="F123" s="250"/>
    </row>
    <row r="124" spans="2:6" ht="39.75" customHeight="1" x14ac:dyDescent="0.25">
      <c r="B124" s="232" t="s">
        <v>41</v>
      </c>
      <c r="C124" s="424" t="s">
        <v>646</v>
      </c>
      <c r="D124" s="424"/>
      <c r="E124" s="424"/>
      <c r="F124" s="250"/>
    </row>
    <row r="125" spans="2:6" ht="30.75" customHeight="1" x14ac:dyDescent="0.25">
      <c r="B125" s="232" t="s">
        <v>42</v>
      </c>
      <c r="C125" s="424" t="s">
        <v>485</v>
      </c>
      <c r="D125" s="424"/>
      <c r="E125" s="424"/>
      <c r="F125" s="250"/>
    </row>
    <row r="126" spans="2:6" ht="39" customHeight="1" x14ac:dyDescent="0.25">
      <c r="B126" s="232" t="s">
        <v>43</v>
      </c>
      <c r="C126" s="424" t="s">
        <v>647</v>
      </c>
      <c r="D126" s="424"/>
      <c r="E126" s="424"/>
      <c r="F126" s="250"/>
    </row>
    <row r="127" spans="2:6" ht="56.25" customHeight="1" x14ac:dyDescent="0.3">
      <c r="B127" s="233" t="s">
        <v>44</v>
      </c>
      <c r="C127" s="424" t="s">
        <v>648</v>
      </c>
      <c r="D127" s="424"/>
      <c r="E127" s="424"/>
      <c r="F127" s="275"/>
    </row>
    <row r="128" spans="2:6" ht="56.25" customHeight="1" x14ac:dyDescent="0.3">
      <c r="B128" s="233" t="s">
        <v>564</v>
      </c>
      <c r="C128" s="424" t="s">
        <v>580</v>
      </c>
      <c r="D128" s="424"/>
      <c r="E128" s="424"/>
      <c r="F128" s="275"/>
    </row>
    <row r="129" spans="2:19" ht="56.25" customHeight="1" x14ac:dyDescent="0.3">
      <c r="B129" s="233" t="s">
        <v>579</v>
      </c>
      <c r="C129" s="424" t="s">
        <v>649</v>
      </c>
      <c r="D129" s="424"/>
      <c r="E129" s="424"/>
      <c r="F129" s="275"/>
    </row>
    <row r="130" spans="2:19" ht="33.75" customHeight="1" x14ac:dyDescent="0.3">
      <c r="B130" s="234"/>
      <c r="D130" s="1"/>
    </row>
    <row r="131" spans="2:19" ht="21" thickBot="1" x14ac:dyDescent="0.35">
      <c r="B131" s="234"/>
      <c r="D131" s="1"/>
    </row>
    <row r="132" spans="2:19" ht="27" customHeight="1" thickBot="1" x14ac:dyDescent="0.3">
      <c r="B132" s="232" t="s">
        <v>45</v>
      </c>
      <c r="C132" s="391" t="s">
        <v>36</v>
      </c>
      <c r="D132" s="414"/>
      <c r="E132" s="392"/>
      <c r="F132" s="169"/>
      <c r="G132" s="169"/>
      <c r="H132" s="169"/>
      <c r="I132" s="169"/>
      <c r="J132" s="169"/>
      <c r="K132" s="169"/>
      <c r="L132" s="169"/>
      <c r="M132" s="169"/>
      <c r="N132" s="169"/>
      <c r="O132" s="169"/>
      <c r="P132" s="169"/>
      <c r="Q132" s="169"/>
      <c r="R132" s="169"/>
      <c r="S132" s="169"/>
    </row>
    <row r="133" spans="2:19" ht="20.25" x14ac:dyDescent="0.3">
      <c r="B133" s="234"/>
      <c r="C133" s="481"/>
      <c r="D133" s="482"/>
      <c r="E133" s="483"/>
    </row>
    <row r="134" spans="2:19" ht="20.25" x14ac:dyDescent="0.3">
      <c r="B134" s="234"/>
      <c r="C134" s="484"/>
      <c r="D134" s="485"/>
      <c r="E134" s="486"/>
    </row>
    <row r="135" spans="2:19" ht="20.25" x14ac:dyDescent="0.3">
      <c r="B135" s="234"/>
      <c r="C135" s="484"/>
      <c r="D135" s="485"/>
      <c r="E135" s="486"/>
    </row>
    <row r="136" spans="2:19" ht="20.25" x14ac:dyDescent="0.3">
      <c r="B136" s="234"/>
      <c r="C136" s="484"/>
      <c r="D136" s="485"/>
      <c r="E136" s="486"/>
    </row>
    <row r="137" spans="2:19" ht="20.25" x14ac:dyDescent="0.3">
      <c r="B137" s="234"/>
      <c r="C137" s="484"/>
      <c r="D137" s="485"/>
      <c r="E137" s="486"/>
    </row>
    <row r="138" spans="2:19" ht="20.25" x14ac:dyDescent="0.3">
      <c r="B138" s="234"/>
      <c r="C138" s="484"/>
      <c r="D138" s="485"/>
      <c r="E138" s="486"/>
    </row>
    <row r="139" spans="2:19" ht="20.25" x14ac:dyDescent="0.3">
      <c r="B139" s="234"/>
      <c r="C139" s="484"/>
      <c r="D139" s="485"/>
      <c r="E139" s="486"/>
    </row>
    <row r="140" spans="2:19" ht="20.25" x14ac:dyDescent="0.3">
      <c r="B140" s="234"/>
      <c r="C140" s="484"/>
      <c r="D140" s="485"/>
      <c r="E140" s="486"/>
    </row>
    <row r="141" spans="2:19" ht="20.25" x14ac:dyDescent="0.3">
      <c r="B141" s="234"/>
      <c r="C141" s="484"/>
      <c r="D141" s="485"/>
      <c r="E141" s="486"/>
    </row>
    <row r="142" spans="2:19" ht="20.25" x14ac:dyDescent="0.3">
      <c r="B142" s="234"/>
      <c r="C142" s="484"/>
      <c r="D142" s="485"/>
      <c r="E142" s="486"/>
    </row>
    <row r="143" spans="2:19" ht="21" thickBot="1" x14ac:dyDescent="0.35">
      <c r="B143" s="234"/>
      <c r="C143" s="487"/>
      <c r="D143" s="488"/>
      <c r="E143" s="489"/>
    </row>
    <row r="144" spans="2:19" ht="20.25" x14ac:dyDescent="0.3">
      <c r="B144" s="234"/>
    </row>
    <row r="145" spans="2:5" ht="20.25" x14ac:dyDescent="0.3">
      <c r="B145" s="234"/>
    </row>
    <row r="146" spans="2:5" ht="20.25" x14ac:dyDescent="0.3">
      <c r="B146" s="234"/>
    </row>
    <row r="147" spans="2:5" ht="21" thickBot="1" x14ac:dyDescent="0.35">
      <c r="B147" s="234"/>
    </row>
    <row r="148" spans="2:5" ht="62.25" customHeight="1" thickBot="1" x14ac:dyDescent="0.3">
      <c r="B148" s="235" t="s">
        <v>46</v>
      </c>
      <c r="C148" s="413" t="s">
        <v>581</v>
      </c>
      <c r="D148" s="414"/>
      <c r="E148" s="392"/>
    </row>
    <row r="149" spans="2:5" ht="20.25" x14ac:dyDescent="0.3">
      <c r="B149" s="234"/>
      <c r="C149" s="481"/>
      <c r="D149" s="482"/>
      <c r="E149" s="483"/>
    </row>
    <row r="150" spans="2:5" ht="20.25" x14ac:dyDescent="0.3">
      <c r="B150" s="234"/>
      <c r="C150" s="484"/>
      <c r="D150" s="485"/>
      <c r="E150" s="486"/>
    </row>
    <row r="151" spans="2:5" ht="20.25" x14ac:dyDescent="0.3">
      <c r="B151" s="234"/>
      <c r="C151" s="484"/>
      <c r="D151" s="485"/>
      <c r="E151" s="486"/>
    </row>
    <row r="152" spans="2:5" ht="20.25" x14ac:dyDescent="0.3">
      <c r="B152" s="234"/>
      <c r="C152" s="484"/>
      <c r="D152" s="485"/>
      <c r="E152" s="486"/>
    </row>
    <row r="153" spans="2:5" ht="20.25" x14ac:dyDescent="0.3">
      <c r="B153" s="234"/>
      <c r="C153" s="484"/>
      <c r="D153" s="485"/>
      <c r="E153" s="486"/>
    </row>
    <row r="154" spans="2:5" ht="20.25" x14ac:dyDescent="0.3">
      <c r="B154" s="234"/>
      <c r="C154" s="484"/>
      <c r="D154" s="485"/>
      <c r="E154" s="486"/>
    </row>
    <row r="155" spans="2:5" ht="20.25" x14ac:dyDescent="0.3">
      <c r="B155" s="234"/>
      <c r="C155" s="484"/>
      <c r="D155" s="485"/>
      <c r="E155" s="486"/>
    </row>
    <row r="156" spans="2:5" ht="20.25" x14ac:dyDescent="0.3">
      <c r="B156" s="234"/>
      <c r="C156" s="484"/>
      <c r="D156" s="485"/>
      <c r="E156" s="486"/>
    </row>
    <row r="157" spans="2:5" ht="20.25" x14ac:dyDescent="0.3">
      <c r="B157" s="234"/>
      <c r="C157" s="484"/>
      <c r="D157" s="485"/>
      <c r="E157" s="486"/>
    </row>
    <row r="158" spans="2:5" ht="20.25" x14ac:dyDescent="0.3">
      <c r="B158" s="234"/>
      <c r="C158" s="484"/>
      <c r="D158" s="485"/>
      <c r="E158" s="486"/>
    </row>
    <row r="159" spans="2:5" ht="15.75" thickBot="1" x14ac:dyDescent="0.3">
      <c r="B159" s="35"/>
      <c r="C159" s="487"/>
      <c r="D159" s="488"/>
      <c r="E159" s="489"/>
    </row>
    <row r="162" spans="2:5" ht="19.5" thickBot="1" x14ac:dyDescent="0.35"/>
    <row r="163" spans="2:5" ht="51.75" customHeight="1" thickBot="1" x14ac:dyDescent="0.3">
      <c r="B163" s="235" t="s">
        <v>619</v>
      </c>
      <c r="C163" s="413" t="s">
        <v>620</v>
      </c>
      <c r="D163" s="414"/>
      <c r="E163" s="392"/>
    </row>
    <row r="164" spans="2:5" ht="20.25" x14ac:dyDescent="0.3">
      <c r="B164" s="234"/>
      <c r="C164" s="481"/>
      <c r="D164" s="482"/>
      <c r="E164" s="483"/>
    </row>
    <row r="165" spans="2:5" ht="20.25" x14ac:dyDescent="0.3">
      <c r="B165" s="234"/>
      <c r="C165" s="484"/>
      <c r="D165" s="485"/>
      <c r="E165" s="486"/>
    </row>
    <row r="166" spans="2:5" ht="20.25" x14ac:dyDescent="0.3">
      <c r="B166" s="234"/>
      <c r="C166" s="484"/>
      <c r="D166" s="485"/>
      <c r="E166" s="486"/>
    </row>
    <row r="167" spans="2:5" ht="20.25" x14ac:dyDescent="0.3">
      <c r="B167" s="234"/>
      <c r="C167" s="484"/>
      <c r="D167" s="485"/>
      <c r="E167" s="486"/>
    </row>
    <row r="168" spans="2:5" ht="20.25" x14ac:dyDescent="0.3">
      <c r="B168" s="234"/>
      <c r="C168" s="484"/>
      <c r="D168" s="485"/>
      <c r="E168" s="486"/>
    </row>
    <row r="169" spans="2:5" ht="20.25" x14ac:dyDescent="0.3">
      <c r="B169" s="234"/>
      <c r="C169" s="484"/>
      <c r="D169" s="485"/>
      <c r="E169" s="486"/>
    </row>
    <row r="170" spans="2:5" ht="20.25" x14ac:dyDescent="0.3">
      <c r="B170" s="234"/>
      <c r="C170" s="484"/>
      <c r="D170" s="485"/>
      <c r="E170" s="486"/>
    </row>
    <row r="171" spans="2:5" ht="20.25" x14ac:dyDescent="0.3">
      <c r="B171" s="234"/>
      <c r="C171" s="484"/>
      <c r="D171" s="485"/>
      <c r="E171" s="486"/>
    </row>
    <row r="172" spans="2:5" ht="20.25" x14ac:dyDescent="0.3">
      <c r="B172" s="234"/>
      <c r="C172" s="484"/>
      <c r="D172" s="485"/>
      <c r="E172" s="486"/>
    </row>
    <row r="173" spans="2:5" ht="20.25" x14ac:dyDescent="0.3">
      <c r="B173" s="234"/>
      <c r="C173" s="484"/>
      <c r="D173" s="485"/>
      <c r="E173" s="486"/>
    </row>
    <row r="174" spans="2:5" ht="15.75" thickBot="1" x14ac:dyDescent="0.3">
      <c r="B174" s="35"/>
      <c r="C174" s="487"/>
      <c r="D174" s="488"/>
      <c r="E174" s="489"/>
    </row>
  </sheetData>
  <sheetProtection algorithmName="SHA-512" hashValue="iywmqdydz2faHVX5YtdFYMUM8jWJuODr5g6LhaHckRdFyOpUKtzgWdeo87SLzZsuG7NQ2tvtpDRVLmsjdNvkoQ==" saltValue="m/T/TluaHqrZlpBFY7ukKQ==" spinCount="100000" sheet="1" objects="1" scenarios="1"/>
  <mergeCells count="39">
    <mergeCell ref="C163:E163"/>
    <mergeCell ref="C164:E174"/>
    <mergeCell ref="BE21:BK22"/>
    <mergeCell ref="C120:E120"/>
    <mergeCell ref="K21:K23"/>
    <mergeCell ref="D21:D23"/>
    <mergeCell ref="L21:L23"/>
    <mergeCell ref="M21:S22"/>
    <mergeCell ref="T21:Z22"/>
    <mergeCell ref="C129:E129"/>
    <mergeCell ref="C122:E122"/>
    <mergeCell ref="C123:E123"/>
    <mergeCell ref="C124:E124"/>
    <mergeCell ref="C125:E125"/>
    <mergeCell ref="C126:E126"/>
    <mergeCell ref="C133:E143"/>
    <mergeCell ref="D6:E6"/>
    <mergeCell ref="D7:E7"/>
    <mergeCell ref="D8:E8"/>
    <mergeCell ref="D9:E9"/>
    <mergeCell ref="C14:J14"/>
    <mergeCell ref="D10:E10"/>
    <mergeCell ref="D11:E11"/>
    <mergeCell ref="F8:I10"/>
    <mergeCell ref="C149:E159"/>
    <mergeCell ref="C121:E121"/>
    <mergeCell ref="C15:J15"/>
    <mergeCell ref="C16:J16"/>
    <mergeCell ref="C17:J17"/>
    <mergeCell ref="C21:C23"/>
    <mergeCell ref="E21:J21"/>
    <mergeCell ref="C18:J18"/>
    <mergeCell ref="E22:H22"/>
    <mergeCell ref="I22:J22"/>
    <mergeCell ref="C127:E127"/>
    <mergeCell ref="C128:E128"/>
    <mergeCell ref="C148:E148"/>
    <mergeCell ref="C117:F117"/>
    <mergeCell ref="C132:E132"/>
  </mergeCells>
  <conditionalFormatting sqref="T25:T91">
    <cfRule type="cellIs" dxfId="23" priority="40" operator="equal">
      <formula>""</formula>
    </cfRule>
    <cfRule type="cellIs" dxfId="22" priority="41" operator="notEqual">
      <formula>"El numerador revisado en los registros fisicos es igual a los registros de la base de datos"</formula>
    </cfRule>
    <cfRule type="cellIs" dxfId="21" priority="42" operator="equal">
      <formula>"El numerador revisado en los registros fisicos es igual a los registros de la base de datos"</formula>
    </cfRule>
  </conditionalFormatting>
  <conditionalFormatting sqref="U25:U91">
    <cfRule type="cellIs" dxfId="20" priority="37" operator="equal">
      <formula>""</formula>
    </cfRule>
    <cfRule type="cellIs" dxfId="19" priority="38" operator="notEqual">
      <formula>"El numerador revisado en los registros fisicos es igual al reporte consolidado "</formula>
    </cfRule>
    <cfRule type="cellIs" dxfId="18" priority="39" operator="equal">
      <formula>"El numerador revisado en los registros fisicos es igual al reporte consolidado "</formula>
    </cfRule>
  </conditionalFormatting>
  <conditionalFormatting sqref="V25:V91">
    <cfRule type="cellIs" dxfId="17" priority="34" operator="equal">
      <formula>""</formula>
    </cfRule>
    <cfRule type="cellIs" dxfId="16" priority="35" operator="notEqual">
      <formula>"El numerador revisado en la base de datos es igual al reporte consolidado"</formula>
    </cfRule>
    <cfRule type="cellIs" dxfId="15" priority="36" operator="equal">
      <formula>"El numerador revisado en la base de datos es igual al reporte consolidado"</formula>
    </cfRule>
  </conditionalFormatting>
  <conditionalFormatting sqref="W25:W91">
    <cfRule type="cellIs" dxfId="14" priority="31" operator="equal">
      <formula>""</formula>
    </cfRule>
    <cfRule type="cellIs" dxfId="13" priority="32" operator="notEqual">
      <formula>"El Denominador revisado en los registros fisicos es igual a los registros de la base de datos"</formula>
    </cfRule>
    <cfRule type="cellIs" dxfId="12" priority="33" operator="equal">
      <formula>"El Denominador revisado en los registros fisicos es igual a los registros de la base de datos"</formula>
    </cfRule>
  </conditionalFormatting>
  <conditionalFormatting sqref="X25:X91">
    <cfRule type="cellIs" dxfId="11" priority="28" operator="equal">
      <formula>""</formula>
    </cfRule>
    <cfRule type="cellIs" dxfId="10" priority="29" operator="notEqual">
      <formula>"El Denominador revisado en los registros fisicos es igual al reporte consolidado "</formula>
    </cfRule>
    <cfRule type="cellIs" dxfId="9" priority="30" operator="equal">
      <formula>"El Denominador revisado en los registros fisicos es igual al reporte consolidado "</formula>
    </cfRule>
  </conditionalFormatting>
  <conditionalFormatting sqref="Y25:Y91">
    <cfRule type="cellIs" dxfId="8" priority="25" operator="equal">
      <formula>""</formula>
    </cfRule>
    <cfRule type="cellIs" dxfId="7" priority="26" operator="notEqual">
      <formula>"El Denominador revisado en la base de datos es igual al reporte consolidado "</formula>
    </cfRule>
    <cfRule type="cellIs" dxfId="6" priority="27" operator="equal">
      <formula>"El Denominador revisado en la base de datos es igual al reporte consolidado "</formula>
    </cfRule>
  </conditionalFormatting>
  <conditionalFormatting sqref="Z25">
    <cfRule type="cellIs" dxfId="5" priority="22" operator="equal">
      <formula>""</formula>
    </cfRule>
    <cfRule type="cellIs" dxfId="4" priority="23" operator="notEqual">
      <formula>"El Indicador recalculado es igual al reportado "</formula>
    </cfRule>
    <cfRule type="cellIs" dxfId="3" priority="24" operator="equal">
      <formula>"El Indicador recalculado es igual al reportado "</formula>
    </cfRule>
  </conditionalFormatting>
  <conditionalFormatting sqref="Z26:Z91">
    <cfRule type="cellIs" dxfId="2" priority="1" operator="equal">
      <formula>""</formula>
    </cfRule>
    <cfRule type="cellIs" dxfId="1" priority="2" operator="notEqual">
      <formula>"El Indicador recalculado es igual al reportado "</formula>
    </cfRule>
    <cfRule type="cellIs" dxfId="0" priority="3" operator="equal">
      <formula>"El Indicador recalculado es igual al reportado "</formula>
    </cfRule>
  </conditionalFormatting>
  <dataValidations count="1">
    <dataValidation type="decimal" operator="greaterThanOrEqual" allowBlank="1" showInputMessage="1" showErrorMessage="1" errorTitle="Validacion de datos" error="Solo se permiten Numeros" sqref="E25:E37 G25:G37 I25:I37 K25:L25 F26:F37 H26:H37 J26:L37 E39:L60 E62:L73 E75:L82 E84:L91" xr:uid="{00000000-0002-0000-1900-000000000000}">
      <formula1>0</formula1>
    </dataValidation>
  </dataValidations>
  <hyperlinks>
    <hyperlink ref="C1" location="'Menu de Navegacion'!A1" display="Menu principal" xr:uid="{00000000-0004-0000-1900-000000000000}"/>
  </hyperlinks>
  <pageMargins left="0.7" right="0.7" top="0.75" bottom="0.75" header="0.3" footer="0.3"/>
  <pageSetup paperSize="9" orientation="portrait" r:id="rId1"/>
  <ignoredErrors>
    <ignoredError sqref="N25 Q25 N26:R9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3"/>
  <sheetViews>
    <sheetView zoomScale="70" zoomScaleNormal="70" workbookViewId="0">
      <selection activeCell="E25" sqref="E25"/>
    </sheetView>
  </sheetViews>
  <sheetFormatPr baseColWidth="10" defaultRowHeight="15" x14ac:dyDescent="0.25"/>
  <cols>
    <col min="1" max="1" width="1.5703125" style="1" customWidth="1"/>
    <col min="2" max="16384" width="11.42578125" style="1"/>
  </cols>
  <sheetData>
    <row r="3" spans="2:2" x14ac:dyDescent="0.25">
      <c r="B3" s="1" t="s">
        <v>7</v>
      </c>
    </row>
  </sheetData>
  <sheetProtection algorithmName="SHA-512" hashValue="gyndtoR9Ia211wtNqjCX6Q9LgtCnqZnS/10ztEGyUqzTcQGjMDmb8RWqjwHC7GO9CnQMQc5MY9CVhHCmcAx+fg==" saltValue="Mz0D/Zlbw9mfdjvp6QVJd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
  <sheetViews>
    <sheetView tabSelected="1" zoomScaleNormal="100" workbookViewId="0">
      <selection activeCell="I9" sqref="I9"/>
    </sheetView>
  </sheetViews>
  <sheetFormatPr baseColWidth="10" defaultRowHeight="15" x14ac:dyDescent="0.25"/>
  <cols>
    <col min="2" max="2" width="5.5703125" customWidth="1"/>
    <col min="3" max="3" width="28.42578125" customWidth="1"/>
    <col min="4" max="4" width="8.42578125" customWidth="1"/>
    <col min="5" max="5" width="13.5703125" style="1" customWidth="1"/>
    <col min="6" max="6" width="70.42578125" customWidth="1"/>
    <col min="7" max="7" width="12.140625" style="1" customWidth="1"/>
    <col min="8" max="9" width="12.140625" customWidth="1"/>
  </cols>
  <sheetData>
    <row r="1" spans="3:7" s="1" customFormat="1" x14ac:dyDescent="0.25"/>
    <row r="2" spans="3:7" s="1" customFormat="1" ht="15.75" thickBot="1" x14ac:dyDescent="0.3"/>
    <row r="3" spans="3:7" s="1" customFormat="1" ht="15.75" thickBot="1" x14ac:dyDescent="0.3">
      <c r="C3" s="263" t="s">
        <v>603</v>
      </c>
      <c r="E3" s="256"/>
      <c r="F3" s="262" t="s">
        <v>623</v>
      </c>
      <c r="G3" s="256"/>
    </row>
    <row r="4" spans="3:7" s="1" customFormat="1" ht="18.75" x14ac:dyDescent="0.3">
      <c r="C4" s="276" t="s">
        <v>582</v>
      </c>
      <c r="F4" s="282" t="s">
        <v>624</v>
      </c>
    </row>
    <row r="5" spans="3:7" s="1" customFormat="1" ht="18.75" x14ac:dyDescent="0.3">
      <c r="C5" s="277" t="s">
        <v>604</v>
      </c>
      <c r="F5" s="280" t="s">
        <v>625</v>
      </c>
    </row>
    <row r="6" spans="3:7" s="1" customFormat="1" ht="19.5" thickBot="1" x14ac:dyDescent="0.35">
      <c r="C6" s="277" t="s">
        <v>605</v>
      </c>
      <c r="F6" s="281" t="s">
        <v>617</v>
      </c>
    </row>
    <row r="7" spans="3:7" s="1" customFormat="1" ht="19.5" thickBot="1" x14ac:dyDescent="0.35">
      <c r="C7" s="277" t="s">
        <v>606</v>
      </c>
    </row>
    <row r="8" spans="3:7" s="1" customFormat="1" ht="19.5" thickBot="1" x14ac:dyDescent="0.35">
      <c r="C8" s="277" t="s">
        <v>607</v>
      </c>
      <c r="F8" s="263" t="s">
        <v>626</v>
      </c>
    </row>
    <row r="9" spans="3:7" s="1" customFormat="1" ht="18.75" x14ac:dyDescent="0.3">
      <c r="C9" s="277" t="s">
        <v>608</v>
      </c>
      <c r="F9" s="279" t="s">
        <v>624</v>
      </c>
    </row>
    <row r="10" spans="3:7" s="1" customFormat="1" ht="18.75" x14ac:dyDescent="0.3">
      <c r="C10" s="277" t="s">
        <v>609</v>
      </c>
      <c r="F10" s="280" t="s">
        <v>625</v>
      </c>
    </row>
    <row r="11" spans="3:7" s="1" customFormat="1" ht="19.5" thickBot="1" x14ac:dyDescent="0.35">
      <c r="C11" s="277" t="s">
        <v>610</v>
      </c>
      <c r="F11" s="281" t="s">
        <v>617</v>
      </c>
    </row>
    <row r="12" spans="3:7" s="1" customFormat="1" ht="19.5" thickBot="1" x14ac:dyDescent="0.35">
      <c r="C12" s="277" t="s">
        <v>611</v>
      </c>
      <c r="F12" s="163"/>
    </row>
    <row r="13" spans="3:7" s="1" customFormat="1" ht="21.75" thickBot="1" x14ac:dyDescent="0.35">
      <c r="C13" s="278" t="s">
        <v>612</v>
      </c>
      <c r="F13" s="285" t="s">
        <v>627</v>
      </c>
    </row>
    <row r="14" spans="3:7" s="1" customFormat="1" ht="15.75" thickBot="1" x14ac:dyDescent="0.3"/>
    <row r="15" spans="3:7" s="1" customFormat="1" ht="21.75" thickBot="1" x14ac:dyDescent="0.4">
      <c r="F15" s="283" t="s">
        <v>613</v>
      </c>
    </row>
    <row r="16" spans="3:7" s="1" customFormat="1" ht="15.75" thickBot="1" x14ac:dyDescent="0.3"/>
    <row r="17" spans="1:6" s="1" customFormat="1" ht="21.75" thickBot="1" x14ac:dyDescent="0.4">
      <c r="F17" s="284" t="s">
        <v>628</v>
      </c>
    </row>
    <row r="18" spans="1:6" s="1" customFormat="1" x14ac:dyDescent="0.25"/>
    <row r="19" spans="1:6" s="1" customFormat="1" x14ac:dyDescent="0.25"/>
    <row r="20" spans="1:6" s="1" customFormat="1" x14ac:dyDescent="0.25"/>
    <row r="21" spans="1:6" s="1" customFormat="1" x14ac:dyDescent="0.25"/>
    <row r="22" spans="1:6" s="1" customFormat="1" x14ac:dyDescent="0.25"/>
    <row r="23" spans="1:6" s="1" customFormat="1" x14ac:dyDescent="0.25"/>
    <row r="24" spans="1:6" s="1" customFormat="1" x14ac:dyDescent="0.25"/>
    <row r="25" spans="1:6" s="1" customFormat="1" x14ac:dyDescent="0.25"/>
    <row r="26" spans="1:6" s="1" customFormat="1" x14ac:dyDescent="0.25"/>
    <row r="27" spans="1:6" x14ac:dyDescent="0.25">
      <c r="A27" s="1"/>
      <c r="B27" s="1"/>
    </row>
    <row r="28" spans="1:6" x14ac:dyDescent="0.25">
      <c r="A28" s="1"/>
      <c r="B28" s="1"/>
    </row>
  </sheetData>
  <sheetProtection algorithmName="SHA-512" hashValue="YLkDoyGB+LL9CrzHJHFvEgHfZ5eIcVf0RVLtCrV+CZeFfTrUBcBgK/ybrdajsBY2QuHpFKHWijbf+IqWQMZhMQ==" saltValue="kHajphV3toQU9h/AawSGLg==" spinCount="100000" sheet="1" objects="1" scenarios="1"/>
  <hyperlinks>
    <hyperlink ref="C4" location="'RNL - Lab 1'!A1" display="Laboratorio 1" xr:uid="{00000000-0004-0000-0200-000000000000}"/>
    <hyperlink ref="C5" location="'RNL - Lab 2'!A1" display="Laboratorio 2" xr:uid="{00000000-0004-0000-0200-000001000000}"/>
    <hyperlink ref="C6" location="'RNL - Lab 3'!A1" display="Laboratorio 3" xr:uid="{00000000-0004-0000-0200-000002000000}"/>
    <hyperlink ref="C7" location="'RNL - Lab 4'!A1" display="Laboratorio 4" xr:uid="{00000000-0004-0000-0200-000003000000}"/>
    <hyperlink ref="C8" location="'RNL - Lab 5'!A1" display="Laboratorio 5" xr:uid="{00000000-0004-0000-0200-000004000000}"/>
    <hyperlink ref="C9" location="'RNL - Lab 6'!A1" display="Laboratorio 6" xr:uid="{00000000-0004-0000-0200-000005000000}"/>
    <hyperlink ref="C10" location="'RNL - Lab 7'!A1" display="Laboratorio 7" xr:uid="{00000000-0004-0000-0200-000006000000}"/>
    <hyperlink ref="C11" location="'RNL - Lab 8'!A1" display="Laboratorio 8" xr:uid="{00000000-0004-0000-0200-000007000000}"/>
    <hyperlink ref="C12" location="'RNL - Lab 9'!A1" display="Laboratorio 9" xr:uid="{00000000-0004-0000-0200-000008000000}"/>
    <hyperlink ref="C13" location="'RNL - Lab 10'!A1" display="Laboratorio 10" xr:uid="{00000000-0004-0000-0200-000009000000}"/>
    <hyperlink ref="F4" location="'1-CD_Lab-RegFisVSBD_Num'!A1" display="Registro fisico y la Base de Datos" xr:uid="{00000000-0004-0000-0200-00000A000000}"/>
    <hyperlink ref="F5" location="'3-CD_Lab-RegFisVSCons_Num'!A1" display="Registro fisico y el informe consolidado" xr:uid="{00000000-0004-0000-0200-00000B000000}"/>
    <hyperlink ref="F6" location="'5-CD_Lab-RegBDVSCons_Num'!A1" display="Base de datos y el informe consolidado" xr:uid="{00000000-0004-0000-0200-00000C000000}"/>
    <hyperlink ref="F9" location="'2-CD_Lab-RegFisVSBD_Den'!A1" display="Registro fisico y la Base de Datos" xr:uid="{00000000-0004-0000-0200-00000D000000}"/>
    <hyperlink ref="F10" location="'4-CD_Lab-RegFisVSCons_Den'!A1" display="Registro fisico y el informe consolidado" xr:uid="{00000000-0004-0000-0200-00000E000000}"/>
    <hyperlink ref="F11" location="'6-CD_Lab-RegBDVSCons_Den'!A1" display="Base de datos y el informe consolidado" xr:uid="{00000000-0004-0000-0200-00000F000000}"/>
    <hyperlink ref="F13" location="'7-CD_Lab-IndRecalVSIndreportado'!A1" display="Analisis recalculo de indicadores" xr:uid="{00000000-0004-0000-0200-000010000000}"/>
    <hyperlink ref="F15" location="Analisis_consolidado!A1" display="Reporte Semaforizado " xr:uid="{00000000-0004-0000-0200-000011000000}"/>
    <hyperlink ref="F17" location="'Analisis Monitoreo'!A1" display="Reporte Gestion de Seguimiento y Monitoreo" xr:uid="{00000000-0004-0000-0200-000012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E670"/>
  <sheetViews>
    <sheetView topLeftCell="Z1" zoomScale="70" zoomScaleNormal="70" workbookViewId="0">
      <selection activeCell="B393" sqref="B393:U393"/>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4" width="5.8554687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x14ac:dyDescent="0.25">
      <c r="W2" s="358" t="s">
        <v>630</v>
      </c>
      <c r="X2" s="359"/>
      <c r="Y2" s="360"/>
    </row>
    <row r="3" spans="2:46" x14ac:dyDescent="0.25">
      <c r="W3" s="361"/>
      <c r="X3" s="362"/>
      <c r="Y3" s="363"/>
    </row>
    <row r="4" spans="2:46" x14ac:dyDescent="0.25">
      <c r="W4" s="361"/>
      <c r="X4" s="362"/>
      <c r="Y4" s="363"/>
    </row>
    <row r="5" spans="2:46" ht="15.75" thickBot="1" x14ac:dyDescent="0.3">
      <c r="W5" s="364"/>
      <c r="X5" s="365"/>
      <c r="Y5" s="366"/>
    </row>
    <row r="6" spans="2:46" ht="15.75" thickBot="1" x14ac:dyDescent="0.3"/>
    <row r="7" spans="2:46" ht="31.5" customHeight="1" x14ac:dyDescent="0.25">
      <c r="B7" s="349" t="s">
        <v>629</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304" customFormat="1" ht="45" customHeight="1" x14ac:dyDescent="0.25"/>
    <row r="631" spans="2:83" s="304" customFormat="1" ht="45" customHeight="1" x14ac:dyDescent="0.25"/>
    <row r="632" spans="2:83" s="304" customFormat="1" ht="45" customHeight="1" x14ac:dyDescent="0.25"/>
    <row r="633" spans="2:83" s="304" customFormat="1" ht="45" customHeight="1" x14ac:dyDescent="0.25">
      <c r="C633" s="367" t="s">
        <v>344</v>
      </c>
      <c r="D633" s="367"/>
      <c r="E633" s="367"/>
      <c r="F633" s="367"/>
      <c r="G633" s="367"/>
      <c r="H633" s="367"/>
      <c r="I633" s="367"/>
      <c r="J633" s="367"/>
      <c r="K633" s="367"/>
      <c r="L633" s="367"/>
      <c r="M633" s="367"/>
      <c r="N633" s="367"/>
      <c r="O633" s="367"/>
      <c r="P633" s="367" t="s">
        <v>556</v>
      </c>
      <c r="Q633" s="367"/>
      <c r="R633" s="367"/>
      <c r="S633" s="367"/>
      <c r="T633" s="367"/>
      <c r="U633" s="367"/>
      <c r="V633" s="367"/>
      <c r="W633" s="367"/>
      <c r="X633" s="367"/>
      <c r="Y633" s="367"/>
      <c r="Z633" s="367"/>
      <c r="AA633" s="367"/>
      <c r="AB633" s="367"/>
      <c r="AC633" s="367"/>
      <c r="AD633" s="367"/>
      <c r="AE633" s="367"/>
      <c r="AF633" s="367"/>
      <c r="AG633" s="367"/>
      <c r="AH633" s="367"/>
      <c r="AI633" s="367"/>
      <c r="AJ633" s="367"/>
      <c r="AK633" s="367"/>
      <c r="AL633" s="367" t="s">
        <v>335</v>
      </c>
      <c r="AM633" s="367"/>
      <c r="AN633" s="367"/>
      <c r="AO633" s="367"/>
      <c r="AP633" s="367"/>
      <c r="AQ633" s="367"/>
      <c r="AR633" s="367"/>
      <c r="AS633" s="367"/>
      <c r="AT633" s="367"/>
      <c r="AU633" s="367"/>
      <c r="AV633" s="367"/>
      <c r="AW633" s="367"/>
      <c r="AX633" s="367" t="s">
        <v>557</v>
      </c>
      <c r="AY633" s="367"/>
      <c r="AZ633" s="367"/>
      <c r="BA633" s="367"/>
      <c r="BB633" s="367"/>
      <c r="BC633" s="367"/>
      <c r="BD633" s="367"/>
      <c r="BE633" s="367"/>
      <c r="BF633" s="367" t="s">
        <v>554</v>
      </c>
      <c r="BG633" s="367"/>
      <c r="BH633" s="367"/>
      <c r="BI633" s="367"/>
      <c r="BJ633" s="367"/>
      <c r="BK633" s="367"/>
      <c r="BL633" s="367"/>
      <c r="BM633" s="367"/>
      <c r="BN633" s="305"/>
      <c r="BO633" s="305"/>
      <c r="BP633" s="305"/>
      <c r="BQ633" s="305"/>
      <c r="BR633" s="305"/>
      <c r="BS633" s="305"/>
      <c r="BT633" s="305"/>
      <c r="BU633" s="305"/>
      <c r="BV633" s="305"/>
      <c r="BW633" s="305"/>
      <c r="BX633" s="305"/>
      <c r="BY633" s="305"/>
      <c r="BZ633" s="305"/>
      <c r="CA633" s="305"/>
      <c r="CB633" s="305"/>
      <c r="CC633" s="305"/>
      <c r="CD633" s="305"/>
      <c r="CE633" s="305"/>
    </row>
    <row r="634" spans="2:83" s="304" customFormat="1" ht="45" customHeight="1" x14ac:dyDescent="0.25">
      <c r="C634" s="306">
        <v>26</v>
      </c>
      <c r="D634" s="306">
        <v>27</v>
      </c>
      <c r="E634" s="306">
        <v>28</v>
      </c>
      <c r="F634" s="306">
        <v>29</v>
      </c>
      <c r="G634" s="306">
        <v>30</v>
      </c>
      <c r="H634" s="306">
        <v>31</v>
      </c>
      <c r="I634" s="306">
        <v>32</v>
      </c>
      <c r="J634" s="306">
        <v>33</v>
      </c>
      <c r="K634" s="306">
        <v>34</v>
      </c>
      <c r="L634" s="306">
        <v>35</v>
      </c>
      <c r="M634" s="306">
        <v>36</v>
      </c>
      <c r="N634" s="306">
        <v>37</v>
      </c>
      <c r="O634" s="306">
        <v>38</v>
      </c>
      <c r="P634" s="306">
        <v>40</v>
      </c>
      <c r="Q634" s="306">
        <v>41</v>
      </c>
      <c r="R634" s="306">
        <v>42</v>
      </c>
      <c r="S634" s="306">
        <v>43</v>
      </c>
      <c r="T634" s="306">
        <v>44</v>
      </c>
      <c r="U634" s="306">
        <v>45</v>
      </c>
      <c r="V634" s="306">
        <v>46</v>
      </c>
      <c r="W634" s="306">
        <v>47</v>
      </c>
      <c r="X634" s="306">
        <v>48</v>
      </c>
      <c r="Y634" s="306">
        <v>49</v>
      </c>
      <c r="Z634" s="306">
        <v>50</v>
      </c>
      <c r="AA634" s="306">
        <v>51</v>
      </c>
      <c r="AB634" s="306">
        <v>52</v>
      </c>
      <c r="AC634" s="306">
        <v>53</v>
      </c>
      <c r="AD634" s="306">
        <v>54</v>
      </c>
      <c r="AE634" s="306">
        <v>55</v>
      </c>
      <c r="AF634" s="306">
        <v>56</v>
      </c>
      <c r="AG634" s="306">
        <v>57</v>
      </c>
      <c r="AH634" s="306">
        <v>58</v>
      </c>
      <c r="AI634" s="306">
        <v>59</v>
      </c>
      <c r="AJ634" s="306">
        <v>60</v>
      </c>
      <c r="AK634" s="306">
        <v>61</v>
      </c>
      <c r="AL634" s="307">
        <v>63</v>
      </c>
      <c r="AM634" s="307">
        <v>64</v>
      </c>
      <c r="AN634" s="307">
        <v>65</v>
      </c>
      <c r="AO634" s="307">
        <v>66</v>
      </c>
      <c r="AP634" s="307">
        <v>67</v>
      </c>
      <c r="AQ634" s="307">
        <v>68</v>
      </c>
      <c r="AR634" s="307">
        <v>69</v>
      </c>
      <c r="AS634" s="307">
        <v>70</v>
      </c>
      <c r="AT634" s="307">
        <v>71</v>
      </c>
      <c r="AU634" s="307">
        <v>72</v>
      </c>
      <c r="AV634" s="307">
        <v>73</v>
      </c>
      <c r="AW634" s="307">
        <v>74</v>
      </c>
      <c r="AX634" s="307">
        <v>76</v>
      </c>
      <c r="AY634" s="307">
        <v>77</v>
      </c>
      <c r="AZ634" s="308">
        <v>78</v>
      </c>
      <c r="BA634" s="308">
        <v>79</v>
      </c>
      <c r="BB634" s="308">
        <v>80</v>
      </c>
      <c r="BC634" s="308">
        <v>81</v>
      </c>
      <c r="BD634" s="308">
        <v>82</v>
      </c>
      <c r="BE634" s="308">
        <v>83</v>
      </c>
      <c r="BF634" s="308">
        <v>85</v>
      </c>
      <c r="BG634" s="308">
        <v>86</v>
      </c>
      <c r="BH634" s="308">
        <v>87</v>
      </c>
      <c r="BI634" s="308">
        <v>88</v>
      </c>
      <c r="BJ634" s="308">
        <v>89</v>
      </c>
      <c r="BK634" s="308">
        <v>90</v>
      </c>
      <c r="BL634" s="308">
        <v>91</v>
      </c>
      <c r="BM634" s="308">
        <v>92</v>
      </c>
      <c r="BN634" s="305"/>
      <c r="BO634" s="305"/>
      <c r="BP634" s="305"/>
      <c r="BQ634" s="305"/>
      <c r="BR634" s="305"/>
      <c r="BS634" s="305"/>
      <c r="BT634" s="305"/>
      <c r="BU634" s="305"/>
      <c r="BV634" s="305"/>
      <c r="BW634" s="305"/>
      <c r="BX634" s="305"/>
      <c r="BY634" s="305"/>
      <c r="BZ634" s="305"/>
      <c r="CA634" s="305"/>
      <c r="CB634" s="305"/>
      <c r="CC634" s="305"/>
      <c r="CD634" s="305"/>
      <c r="CE634" s="305"/>
    </row>
    <row r="635" spans="2:83" s="304" customFormat="1" ht="45" customHeight="1" x14ac:dyDescent="0.25">
      <c r="B635" s="308" t="s">
        <v>6</v>
      </c>
      <c r="C635" s="309" t="str">
        <f>+'RNL - Lab 1'!C25</f>
        <v>Número de baciloscopias realizadas</v>
      </c>
      <c r="D635" s="309" t="str">
        <f>+'RNL - Lab 1'!C26</f>
        <v>Porcentaje de baciloscopias de diagnóstico positivas</v>
      </c>
      <c r="E635" s="309" t="str">
        <f>+'RNL - Lab 1'!C27</f>
        <v xml:space="preserve">Porcentaje de baciloscopias de control de tratamiento positiva
</v>
      </c>
      <c r="F635" s="309" t="str">
        <f>+'RNL - Lab 1'!C28</f>
        <v xml:space="preserve">Porcentaje de casos presuntivos examinados con baciloscopia
</v>
      </c>
      <c r="G635" s="310" t="str">
        <f>+'RNL - Lab 1'!C29</f>
        <v xml:space="preserve">Porcentaje de casos diagnosticados por baciloscopia entre los casos presuntivos
</v>
      </c>
      <c r="H635" s="310" t="str">
        <f>+'RNL - Lab 1'!C30</f>
        <v>Proporción de muestras deficientes entre las baciloscopias de diagnóstico</v>
      </c>
      <c r="I635" s="310" t="str">
        <f>+'RNL - Lab 1'!C31</f>
        <v>Carga de trabajo</v>
      </c>
      <c r="J635" s="310" t="str">
        <f>+'RNL - Lab 1'!C32</f>
        <v>Porcentaje de baciloscopias de diagnóstico positivas de bajo grado (positiva de + y BAAR contables)</v>
      </c>
      <c r="K635" s="310" t="str">
        <f>+'RNL - Lab 1'!C33</f>
        <v>Tiempo de respuesta del laboratorio en el informe del resultado de la baciloscopia</v>
      </c>
      <c r="L635" s="310" t="str">
        <f>IF(('RNL - Lab 1'!C34)=0,"")</f>
        <v/>
      </c>
      <c r="M635" s="311" t="str">
        <f>IF(('RNL - Lab 1'!C35)=0,"")</f>
        <v/>
      </c>
      <c r="N635" s="310" t="str">
        <f>IF(('RNL - Lab 1'!C36)=0,"")</f>
        <v/>
      </c>
      <c r="O635" s="310" t="str">
        <f>IF(('RNL - Lab 1'!C37)=0,"")</f>
        <v/>
      </c>
      <c r="P635" s="310" t="str">
        <f>+'RNL - Lab 1'!C39</f>
        <v>Número de pruebas rápidas realizadas</v>
      </c>
      <c r="Q635" s="310" t="str">
        <f>+'RNL - Lab 1'!C40</f>
        <v>Proporción de M. tuberculosis detectado sensible a fármacos R, H o HyR</v>
      </c>
      <c r="R635" s="309" t="str">
        <f>+'RNL - Lab 1'!C41</f>
        <v>Proporción de M. tuberculosis detectado resistente a R</v>
      </c>
      <c r="S635" s="310" t="str">
        <f>+'RNL - Lab 1'!C42</f>
        <v>Proporción de M. tuberculosis detectado resistente a H</v>
      </c>
      <c r="T635" s="309" t="str">
        <f>+'RNL - Lab 1'!C43</f>
        <v xml:space="preserve">Proporción de M. tuberculosis detectado resistente a HyR
</v>
      </c>
      <c r="U635" s="309" t="str">
        <f>+'RNL - Lab 1'!C44</f>
        <v xml:space="preserve">Proporción de M. tuberculosis detectado con resistencia a fármacos indeterminada
</v>
      </c>
      <c r="V635" s="309" t="str">
        <f>+'RNL - Lab 1'!C45</f>
        <v xml:space="preserve">Proporción de M. tuberculosis no detectado 
</v>
      </c>
      <c r="W635" s="309" t="str">
        <f>+'RNL - Lab 1'!C46</f>
        <v xml:space="preserve">Proporción de errores
</v>
      </c>
      <c r="X635" s="312" t="str">
        <f>+'RNL - Lab 1'!C47</f>
        <v xml:space="preserve">Proporción de resultados inválidos
</v>
      </c>
      <c r="Y635" s="312" t="str">
        <f>+'RNL - Lab 1'!C48</f>
        <v xml:space="preserve">Proporción de casos con M. tuberculosis detectado resistente a R, H, RyH con PSF de segunda línea
</v>
      </c>
      <c r="Z635" s="312" t="str">
        <f>+'RNL - Lab 1'!C49</f>
        <v xml:space="preserve">Proporción de casos nuevos con M. tuberculosis detectado resistente a R, H, RyH con PSF de segunda línea
</v>
      </c>
      <c r="AA635" s="312" t="str">
        <f>+'RNL - Lab 1'!C50</f>
        <v xml:space="preserve">Proporción de casos antes tratados con M. tuberculosis detectado resistente a R, H, RyH con PSF de segunda línea
</v>
      </c>
      <c r="AB635" s="313" t="str">
        <f>+'RNL - Lab 1'!C51</f>
        <v>Proporción de M. tuberculosis Sensible a fluoroquinolonas</v>
      </c>
      <c r="AC635" s="313" t="str">
        <f>+'RNL - Lab 1'!C52</f>
        <v>Proporción de M. tuberculosis Resistente a fluoroquinolonas</v>
      </c>
      <c r="AD635" s="313" t="str">
        <f>+'RNL - Lab 1'!C53</f>
        <v>Proporción de M. tuberculosis Sensible a otras drogas de segunda línea (drogas orales)</v>
      </c>
      <c r="AE635" s="313" t="str">
        <f>+'RNL - Lab 1'!C54</f>
        <v>Proporción de M. tuberculosis Resistente a otras drogas de segunda línea (drogas orales)</v>
      </c>
      <c r="AF635" s="313" t="str">
        <f>+'RNL - Lab 1'!C55</f>
        <v>Tiempo de respuesta del laboratorio en las pruebas moleculares</v>
      </c>
      <c r="AG635" s="313" t="str">
        <f>IF(('RNL - Lab 1'!C56)=0,"")</f>
        <v/>
      </c>
      <c r="AH635" s="313" t="str">
        <f>IF(('RNL - Lab 1'!C57)=0,"")</f>
        <v/>
      </c>
      <c r="AI635" s="313" t="str">
        <f>IF(('RNL - Lab 1'!C58)=0,"")</f>
        <v/>
      </c>
      <c r="AJ635" s="313" t="str">
        <f>IF(('RNL - Lab 1'!C59)=0,"")</f>
        <v/>
      </c>
      <c r="AK635" s="308" t="str">
        <f>IF(('RNL - Lab 1'!C60)=0,"")</f>
        <v/>
      </c>
      <c r="AL635" s="308" t="str">
        <f>+'RNL - Lab 1'!C62</f>
        <v>Porcentaje de muestras baciloscopia positiva y cultivo negativo</v>
      </c>
      <c r="AM635" s="308" t="str">
        <f>+'RNL - Lab 1'!C63</f>
        <v>Porcentaje de cultivos contaminados (se calcula sobre los cultivos realizados a las muestras respiratorias)</v>
      </c>
      <c r="AN635" s="308" t="str">
        <f>+'RNL - Lab 1'!C64</f>
        <v xml:space="preserve">Aporte del cultivo al diagnóstico de casos de tuberculosis pulmonar (en relación a la baciloscopia) </v>
      </c>
      <c r="AO635" s="308" t="str">
        <f>+'RNL - Lab 1'!C65</f>
        <v>Aporte del cultivo al diagnóstico de casos de tuberculosis pulmonar (en relación a pruebas moleculares)</v>
      </c>
      <c r="AP635" s="308" t="str">
        <f>+'RNL - Lab 1'!C66</f>
        <v>Tiempo de respuesta del laboratorio en los resultados del cultivo</v>
      </c>
      <c r="AQ635" s="308" t="str">
        <f>+'RNL - Lab 1'!C67</f>
        <v>Proporción de muestras de diagnóstico (nuevas y recaídas) con cultivo positivo (MTB y MNT combinados)</v>
      </c>
      <c r="AR635" s="308" t="str">
        <f>+'RNL - Lab 1'!C68</f>
        <v>Proporción de muestras de diagnóstico (nuevas y recaídas) que resultaron positivas para MTB</v>
      </c>
      <c r="AS635" s="308" t="str">
        <f>IF(('RNL - Lab 1'!C69)=0,"")</f>
        <v/>
      </c>
      <c r="AT635" s="308" t="str">
        <f>IF(('RNL - Lab 1'!C70)=0,"")</f>
        <v/>
      </c>
      <c r="AU635" s="308" t="str">
        <f>IF(('RNL - Lab 1'!C71)=0,"")</f>
        <v/>
      </c>
      <c r="AV635" s="308" t="str">
        <f>IF(('RNL - Lab 1'!C72)=0,"")</f>
        <v/>
      </c>
      <c r="AW635" s="308" t="str">
        <f>IF(('RNL - Lab 1'!C73)=0,"")</f>
        <v/>
      </c>
      <c r="AX635" s="308" t="str">
        <f>+'RNL - Lab 1'!C75</f>
        <v>Proporción de aislamientos procesados con monorresistencia y multirresistencia a todas las combinaciones de fármacos analizados</v>
      </c>
      <c r="AY635" s="308" t="str">
        <f>+'RNL - Lab 1'!C76</f>
        <v>Proporción de aislamientos inoculados para PSD que se descartaron debido a la contaminación</v>
      </c>
      <c r="AZ635" s="314" t="str">
        <f>+'RNL - Lab 1'!C77</f>
        <v>Proporción de aislamientos procesados para PSD que no fueron interpretables debido a la falta de crecimiento de los tubos / placas de control (sin fármaco)</v>
      </c>
      <c r="BA635" s="314" t="str">
        <f>+'RNL - Lab 1'!C78</f>
        <v>Tiempo de entrega de los resultados del laboratorio - Entre el procesamiento de la muestra y la notificación de resultados para PSD</v>
      </c>
      <c r="BB635" s="314" t="str">
        <f>IF(('RNL - Lab 1'!C79)=0,"")</f>
        <v/>
      </c>
      <c r="BC635" s="315" t="str">
        <f>IF(('RNL - Lab 1'!C80)=0,"")</f>
        <v/>
      </c>
      <c r="BD635" s="315" t="str">
        <f>IF(('RNL - Lab 1'!C81)=0,"")</f>
        <v/>
      </c>
      <c r="BE635" s="315" t="str">
        <f>IF(('RNL - Lab 1'!C82)=0,"")</f>
        <v/>
      </c>
      <c r="BF635" s="315" t="str">
        <f>+'RNL - Lab 1'!C84</f>
        <v>Porcentaje de casos de tuberculosis nuevos y recaída notificados, evaluados con un diagnóstico rápido recomendado por la OMS como la prueba diagnóstica inicial.</v>
      </c>
      <c r="BG635" s="308" t="str">
        <f>+'RNL - Lab 1'!C85</f>
        <v>Porcentaje de casos de tuberculosis notificados como nuevos y recaídas con confirmación bacteriológica.</v>
      </c>
      <c r="BH635" s="308" t="str">
        <f>+'RNL - Lab 1'!C86</f>
        <v>Porcentaje de casos notificados de TB confirmados bacteriológicamente con resultados de PSD para la rifampicina.</v>
      </c>
      <c r="BI635" s="308" t="str">
        <f>+'RNL - Lab 1'!C87</f>
        <v>Porcentaje de casos notificados de TB resistente a rifampicina con resultados de PSD para fluoroquinolonas y otras drogas orales de segunda línea.</v>
      </c>
      <c r="BJ635" s="308" t="str">
        <f>IF(('RNL - Lab 1'!C88)=0,"")</f>
        <v/>
      </c>
      <c r="BK635" s="308" t="str">
        <f>IF(('RNL - Lab 1'!C89)=0,"")</f>
        <v/>
      </c>
      <c r="BL635" s="308" t="str">
        <f>IF(('RNL - Lab 1'!C90)=0,"")</f>
        <v/>
      </c>
      <c r="BM635" s="308" t="str">
        <f>IF(('RNL - Lab 1'!C91)=0,"")</f>
        <v/>
      </c>
      <c r="BN635" s="305"/>
      <c r="BO635" s="305"/>
      <c r="BP635" s="305"/>
      <c r="BQ635" s="305"/>
      <c r="BR635" s="305"/>
      <c r="BS635" s="305"/>
      <c r="BT635" s="305"/>
      <c r="BU635" s="305"/>
      <c r="BV635" s="305"/>
      <c r="BW635" s="305"/>
      <c r="BX635" s="305"/>
      <c r="BY635" s="305"/>
      <c r="BZ635" s="305"/>
      <c r="CA635" s="305"/>
      <c r="CB635" s="305"/>
      <c r="CC635" s="305"/>
      <c r="CD635" s="305"/>
      <c r="CE635" s="305"/>
    </row>
    <row r="636" spans="2:83" s="304" customFormat="1" ht="45" customHeight="1" x14ac:dyDescent="0.25">
      <c r="B636" s="307" t="s">
        <v>83</v>
      </c>
      <c r="C636" s="316" t="str">
        <f>+'RNL - Lab 1'!$M$25</f>
        <v/>
      </c>
      <c r="D636" s="316" t="str">
        <f>+'RNL - Lab 1'!$M$26</f>
        <v/>
      </c>
      <c r="E636" s="316" t="str">
        <f>+'RNL - Lab 1'!$M$27</f>
        <v/>
      </c>
      <c r="F636" s="316" t="str">
        <f>+'RNL - Lab 1'!$M$28</f>
        <v/>
      </c>
      <c r="G636" s="316" t="str">
        <f>+'RNL - Lab 1'!$M$29</f>
        <v/>
      </c>
      <c r="H636" s="316" t="str">
        <f>+'RNL - Lab 1'!$M$30</f>
        <v/>
      </c>
      <c r="I636" s="316" t="str">
        <f>+'RNL - Lab 1'!$M$31</f>
        <v/>
      </c>
      <c r="J636" s="316" t="str">
        <f>+'RNL - Lab 1'!$M$32</f>
        <v/>
      </c>
      <c r="K636" s="316" t="str">
        <f>+'RNL - Lab 1'!$M$33</f>
        <v/>
      </c>
      <c r="L636" s="316" t="str">
        <f>+'RNL - Lab 1'!$M$34</f>
        <v/>
      </c>
      <c r="M636" s="316" t="str">
        <f>+'RNL - Lab 1'!$M$35</f>
        <v/>
      </c>
      <c r="N636" s="316" t="str">
        <f>+'RNL - Lab 1'!$M$36</f>
        <v/>
      </c>
      <c r="O636" s="316" t="str">
        <f>+'RNL - Lab 1'!$M$37</f>
        <v/>
      </c>
      <c r="P636" s="316" t="str">
        <f>+'RNL - Lab 1'!$M$39</f>
        <v/>
      </c>
      <c r="Q636" s="316" t="str">
        <f>+'RNL - Lab 1'!$M$40</f>
        <v/>
      </c>
      <c r="R636" s="316" t="str">
        <f>+'RNL - Lab 1'!$M$41</f>
        <v/>
      </c>
      <c r="S636" s="316" t="str">
        <f>+'RNL - Lab 1'!$M$42</f>
        <v/>
      </c>
      <c r="T636" s="316" t="str">
        <f>+'RNL - Lab 1'!$M$43</f>
        <v/>
      </c>
      <c r="U636" s="316" t="str">
        <f>+'RNL - Lab 1'!$M$44</f>
        <v/>
      </c>
      <c r="V636" s="316" t="str">
        <f>+'RNL - Lab 1'!$M$45</f>
        <v/>
      </c>
      <c r="W636" s="316" t="str">
        <f>+'RNL - Lab 1'!$M$46</f>
        <v/>
      </c>
      <c r="X636" s="316" t="str">
        <f>+'RNL - Lab 1'!$M$47</f>
        <v/>
      </c>
      <c r="Y636" s="316" t="str">
        <f>+'RNL - Lab 1'!$M$48</f>
        <v/>
      </c>
      <c r="Z636" s="316" t="str">
        <f>+'RNL - Lab 1'!$M$49</f>
        <v/>
      </c>
      <c r="AA636" s="316" t="str">
        <f>+'RNL - Lab 1'!$M$50</f>
        <v/>
      </c>
      <c r="AB636" s="316" t="str">
        <f>+'RNL - Lab 1'!$M$51</f>
        <v/>
      </c>
      <c r="AC636" s="316" t="str">
        <f>+'RNL - Lab 1'!$M$52</f>
        <v/>
      </c>
      <c r="AD636" s="316" t="str">
        <f>+'RNL - Lab 1'!$M$53</f>
        <v/>
      </c>
      <c r="AE636" s="316" t="str">
        <f>+'RNL - Lab 1'!$M$54</f>
        <v/>
      </c>
      <c r="AF636" s="316" t="str">
        <f>+'RNL - Lab 1'!$M$55</f>
        <v/>
      </c>
      <c r="AG636" s="316" t="str">
        <f>+'RNL - Lab 1'!$M$56</f>
        <v/>
      </c>
      <c r="AH636" s="316" t="str">
        <f>+'RNL - Lab 1'!$M$57</f>
        <v/>
      </c>
      <c r="AI636" s="316" t="str">
        <f>+'RNL - Lab 1'!$M$58</f>
        <v/>
      </c>
      <c r="AJ636" s="316" t="str">
        <f>+'RNL - Lab 1'!$M$59</f>
        <v/>
      </c>
      <c r="AK636" s="316" t="str">
        <f>+'RNL - Lab 1'!$M$60</f>
        <v/>
      </c>
      <c r="AL636" s="316" t="str">
        <f>+'RNL - Lab 1'!$M$62</f>
        <v/>
      </c>
      <c r="AM636" s="316" t="str">
        <f>+'RNL - Lab 1'!$M$63</f>
        <v/>
      </c>
      <c r="AN636" s="316" t="str">
        <f>+'RNL - Lab 1'!$M$64</f>
        <v/>
      </c>
      <c r="AO636" s="316" t="str">
        <f>+'RNL - Lab 1'!$M$65</f>
        <v/>
      </c>
      <c r="AP636" s="316" t="str">
        <f>+'RNL - Lab 1'!$M$66</f>
        <v/>
      </c>
      <c r="AQ636" s="316" t="str">
        <f>+'RNL - Lab 1'!$M$67</f>
        <v/>
      </c>
      <c r="AR636" s="316" t="str">
        <f>+'RNL - Lab 1'!$M$68</f>
        <v/>
      </c>
      <c r="AS636" s="316" t="str">
        <f>+'RNL - Lab 1'!$M$69</f>
        <v/>
      </c>
      <c r="AT636" s="316" t="str">
        <f>+'RNL - Lab 1'!$M$70</f>
        <v/>
      </c>
      <c r="AU636" s="316" t="str">
        <f>+'RNL - Lab 1'!$M$71</f>
        <v/>
      </c>
      <c r="AV636" s="316" t="str">
        <f>+'RNL - Lab 1'!$M$72</f>
        <v/>
      </c>
      <c r="AW636" s="316" t="str">
        <f>+'RNL - Lab 1'!$M$73</f>
        <v/>
      </c>
      <c r="AX636" s="316" t="str">
        <f>+'RNL - Lab 1'!$M$75</f>
        <v/>
      </c>
      <c r="AY636" s="316" t="str">
        <f>+'RNL - Lab 1'!$M$76</f>
        <v/>
      </c>
      <c r="AZ636" s="316" t="str">
        <f>+'RNL - Lab 1'!$M$77</f>
        <v/>
      </c>
      <c r="BA636" s="316" t="str">
        <f>+'RNL - Lab 1'!$M$78</f>
        <v/>
      </c>
      <c r="BB636" s="316" t="str">
        <f>+'RNL - Lab 1'!$M$79</f>
        <v/>
      </c>
      <c r="BC636" s="316" t="str">
        <f>+'RNL - Lab 1'!$M$80</f>
        <v/>
      </c>
      <c r="BD636" s="316" t="str">
        <f>+'RNL - Lab 1'!$M$81</f>
        <v/>
      </c>
      <c r="BE636" s="316" t="str">
        <f>+'RNL - Lab 1'!$M$82</f>
        <v/>
      </c>
      <c r="BF636" s="316" t="str">
        <f>+'RNL - Lab 1'!$M$84</f>
        <v/>
      </c>
      <c r="BG636" s="316" t="str">
        <f>+'RNL - Lab 1'!$M$85</f>
        <v/>
      </c>
      <c r="BH636" s="316" t="str">
        <f>+'RNL - Lab 1'!$M$86</f>
        <v/>
      </c>
      <c r="BI636" s="316" t="str">
        <f>+'RNL - Lab 1'!$M$87</f>
        <v/>
      </c>
      <c r="BJ636" s="316" t="str">
        <f>+'RNL - Lab 1'!$M$88</f>
        <v/>
      </c>
      <c r="BK636" s="316" t="str">
        <f>+'RNL - Lab 1'!$M$89</f>
        <v/>
      </c>
      <c r="BL636" s="316" t="str">
        <f>+'RNL - Lab 1'!$M$90</f>
        <v/>
      </c>
      <c r="BM636" s="316" t="str">
        <f>+'RNL - Lab 1'!$M$91</f>
        <v/>
      </c>
      <c r="BN636" s="305"/>
      <c r="BO636" s="305"/>
      <c r="BP636" s="305"/>
      <c r="BQ636" s="305"/>
      <c r="BR636" s="305"/>
      <c r="BS636" s="305"/>
      <c r="BT636" s="305"/>
      <c r="BU636" s="305"/>
      <c r="BV636" s="305"/>
      <c r="BW636" s="305"/>
      <c r="BX636" s="305"/>
      <c r="BY636" s="305"/>
      <c r="BZ636" s="305"/>
      <c r="CA636" s="305"/>
      <c r="CB636" s="305"/>
      <c r="CC636" s="305"/>
      <c r="CD636" s="305"/>
      <c r="CE636" s="305"/>
    </row>
    <row r="637" spans="2:83" s="304" customFormat="1" ht="45" customHeight="1" x14ac:dyDescent="0.25">
      <c r="B637" s="307" t="s">
        <v>84</v>
      </c>
      <c r="C637" s="316" t="str">
        <f>+'RNL - Lab 2'!$M$25</f>
        <v/>
      </c>
      <c r="D637" s="316" t="str">
        <f>+'RNL - Lab 2'!$M$26</f>
        <v/>
      </c>
      <c r="E637" s="316" t="str">
        <f>+'RNL - Lab 2'!$M$27</f>
        <v/>
      </c>
      <c r="F637" s="316" t="str">
        <f>+'RNL - Lab 2'!$M$28</f>
        <v/>
      </c>
      <c r="G637" s="316" t="str">
        <f>+'RNL - Lab 2'!$M$29</f>
        <v/>
      </c>
      <c r="H637" s="316" t="str">
        <f>+'RNL - Lab 2'!$M$30</f>
        <v/>
      </c>
      <c r="I637" s="316" t="str">
        <f>+'RNL - Lab 2'!$M$31</f>
        <v/>
      </c>
      <c r="J637" s="316" t="str">
        <f>+'RNL - Lab 2'!$M$32</f>
        <v/>
      </c>
      <c r="K637" s="316" t="str">
        <f>+'RNL - Lab 2'!$M$33</f>
        <v/>
      </c>
      <c r="L637" s="316" t="str">
        <f>+'RNL - Lab 2'!$M$34</f>
        <v/>
      </c>
      <c r="M637" s="316" t="str">
        <f>+'RNL - Lab 2'!$M$35</f>
        <v/>
      </c>
      <c r="N637" s="316" t="str">
        <f>+'RNL - Lab 2'!$M$36</f>
        <v/>
      </c>
      <c r="O637" s="316" t="str">
        <f>+'RNL - Lab 2'!$M$37</f>
        <v/>
      </c>
      <c r="P637" s="316" t="str">
        <f>+'RNL - Lab 2'!$M$39</f>
        <v/>
      </c>
      <c r="Q637" s="316" t="str">
        <f>+'RNL - Lab 2'!$M$40</f>
        <v/>
      </c>
      <c r="R637" s="316" t="str">
        <f>+'RNL - Lab 2'!$M$41</f>
        <v/>
      </c>
      <c r="S637" s="316" t="str">
        <f>+'RNL - Lab 2'!$M$42</f>
        <v/>
      </c>
      <c r="T637" s="316" t="str">
        <f>+'RNL - Lab 2'!$M$43</f>
        <v/>
      </c>
      <c r="U637" s="316" t="str">
        <f>+'RNL - Lab 2'!$M$44</f>
        <v/>
      </c>
      <c r="V637" s="316" t="str">
        <f>+'RNL - Lab 2'!$M$45</f>
        <v/>
      </c>
      <c r="W637" s="316" t="str">
        <f>+'RNL - Lab 2'!$M$46</f>
        <v/>
      </c>
      <c r="X637" s="316" t="str">
        <f>+'RNL - Lab 2'!$M$47</f>
        <v/>
      </c>
      <c r="Y637" s="316" t="str">
        <f>+'RNL - Lab 2'!$M$48</f>
        <v/>
      </c>
      <c r="Z637" s="316" t="str">
        <f>+'RNL - Lab 2'!$M$49</f>
        <v/>
      </c>
      <c r="AA637" s="316" t="str">
        <f>+'RNL - Lab 2'!$M$50</f>
        <v/>
      </c>
      <c r="AB637" s="316" t="str">
        <f>+'RNL - Lab 2'!$M$51</f>
        <v/>
      </c>
      <c r="AC637" s="316" t="str">
        <f>+'RNL - Lab 2'!$M$52</f>
        <v/>
      </c>
      <c r="AD637" s="316" t="str">
        <f>+'RNL - Lab 2'!$M$53</f>
        <v/>
      </c>
      <c r="AE637" s="316" t="str">
        <f>+'RNL - Lab 2'!$M$54</f>
        <v/>
      </c>
      <c r="AF637" s="316" t="str">
        <f>+'RNL - Lab 2'!$M$55</f>
        <v/>
      </c>
      <c r="AG637" s="316" t="str">
        <f>+'RNL - Lab 2'!$M$56</f>
        <v/>
      </c>
      <c r="AH637" s="316" t="str">
        <f>+'RNL - Lab 2'!$M$57</f>
        <v/>
      </c>
      <c r="AI637" s="316" t="str">
        <f>+'RNL - Lab 2'!$M$58</f>
        <v/>
      </c>
      <c r="AJ637" s="316" t="str">
        <f>+'RNL - Lab 2'!$M$59</f>
        <v/>
      </c>
      <c r="AK637" s="316" t="str">
        <f>+'RNL - Lab 2'!$M$60</f>
        <v/>
      </c>
      <c r="AL637" s="316" t="str">
        <f>+'RNL - Lab 2'!$M$62</f>
        <v/>
      </c>
      <c r="AM637" s="316" t="str">
        <f>+'RNL - Lab 2'!$M$63</f>
        <v/>
      </c>
      <c r="AN637" s="316" t="str">
        <f>+'RNL - Lab 2'!$M$64</f>
        <v/>
      </c>
      <c r="AO637" s="316" t="str">
        <f>+'RNL - Lab 2'!$M$65</f>
        <v/>
      </c>
      <c r="AP637" s="316" t="str">
        <f>+'RNL - Lab 2'!$M$66</f>
        <v/>
      </c>
      <c r="AQ637" s="316" t="str">
        <f>+'RNL - Lab 2'!$M$67</f>
        <v/>
      </c>
      <c r="AR637" s="316" t="str">
        <f>+'RNL - Lab 2'!$M$68</f>
        <v/>
      </c>
      <c r="AS637" s="316" t="str">
        <f>+'RNL - Lab 2'!$M$69</f>
        <v/>
      </c>
      <c r="AT637" s="316" t="str">
        <f>+'RNL - Lab 2'!$M$70</f>
        <v/>
      </c>
      <c r="AU637" s="316" t="str">
        <f>+'RNL - Lab 2'!$M$71</f>
        <v/>
      </c>
      <c r="AV637" s="316" t="str">
        <f>+'RNL - Lab 2'!$M$72</f>
        <v/>
      </c>
      <c r="AW637" s="316" t="str">
        <f>+'RNL - Lab 2'!$M$73</f>
        <v/>
      </c>
      <c r="AX637" s="316" t="str">
        <f>+'RNL - Lab 2'!$M$75</f>
        <v/>
      </c>
      <c r="AY637" s="316" t="str">
        <f>+'RNL - Lab 2'!$M$76</f>
        <v/>
      </c>
      <c r="AZ637" s="316" t="str">
        <f>+'RNL - Lab 2'!$M$77</f>
        <v/>
      </c>
      <c r="BA637" s="316" t="str">
        <f>+'RNL - Lab 2'!$M$78</f>
        <v/>
      </c>
      <c r="BB637" s="316" t="str">
        <f>+'RNL - Lab 2'!$M$79</f>
        <v/>
      </c>
      <c r="BC637" s="316" t="str">
        <f>+'RNL - Lab 2'!$M$80</f>
        <v/>
      </c>
      <c r="BD637" s="316" t="str">
        <f>+'RNL - Lab 2'!$M$81</f>
        <v/>
      </c>
      <c r="BE637" s="316" t="str">
        <f>+'RNL - Lab 2'!$M$82</f>
        <v/>
      </c>
      <c r="BF637" s="316" t="str">
        <f>+'RNL - Lab 2'!$M$84</f>
        <v/>
      </c>
      <c r="BG637" s="316" t="str">
        <f>+'RNL - Lab 2'!$M$85</f>
        <v/>
      </c>
      <c r="BH637" s="316" t="str">
        <f>+'RNL - Lab 2'!$M$86</f>
        <v/>
      </c>
      <c r="BI637" s="316" t="str">
        <f>+'RNL - Lab 2'!$M$87</f>
        <v/>
      </c>
      <c r="BJ637" s="316" t="str">
        <f>+'RNL - Lab 2'!$M$88</f>
        <v/>
      </c>
      <c r="BK637" s="316" t="str">
        <f>+'RNL - Lab 2'!$M$89</f>
        <v/>
      </c>
      <c r="BL637" s="316" t="str">
        <f>+'RNL - Lab 2'!$M$90</f>
        <v/>
      </c>
      <c r="BM637" s="316" t="str">
        <f>+'RNL - Lab 2'!$M$91</f>
        <v/>
      </c>
      <c r="BN637" s="305"/>
      <c r="BO637" s="305"/>
      <c r="BP637" s="305"/>
      <c r="BQ637" s="305"/>
      <c r="BR637" s="305"/>
      <c r="BS637" s="305"/>
      <c r="BT637" s="305"/>
      <c r="BU637" s="305"/>
      <c r="BV637" s="305"/>
      <c r="BW637" s="305"/>
      <c r="BX637" s="305"/>
      <c r="BY637" s="305"/>
      <c r="BZ637" s="305"/>
      <c r="CA637" s="305"/>
      <c r="CB637" s="305"/>
      <c r="CC637" s="305"/>
      <c r="CD637" s="305"/>
      <c r="CE637" s="305"/>
    </row>
    <row r="638" spans="2:83" s="304" customFormat="1" ht="45" customHeight="1" x14ac:dyDescent="0.25">
      <c r="B638" s="307" t="s">
        <v>85</v>
      </c>
      <c r="C638" s="316" t="str">
        <f>+'RNL - Lab 3'!$M$25</f>
        <v/>
      </c>
      <c r="D638" s="316" t="str">
        <f>+'RNL - Lab 3'!$M$26</f>
        <v/>
      </c>
      <c r="E638" s="316" t="str">
        <f>+'RNL - Lab 3'!$M$27</f>
        <v/>
      </c>
      <c r="F638" s="316" t="str">
        <f>+'RNL - Lab 3'!$M$28</f>
        <v/>
      </c>
      <c r="G638" s="316" t="str">
        <f>+'RNL - Lab 3'!$M$29</f>
        <v/>
      </c>
      <c r="H638" s="316" t="str">
        <f>+'RNL - Lab 3'!$M$30</f>
        <v/>
      </c>
      <c r="I638" s="316" t="str">
        <f>+'RNL - Lab 3'!$M$31</f>
        <v/>
      </c>
      <c r="J638" s="316" t="str">
        <f>+'RNL - Lab 3'!$M$32</f>
        <v/>
      </c>
      <c r="K638" s="316" t="str">
        <f>+'RNL - Lab 3'!$M$33</f>
        <v/>
      </c>
      <c r="L638" s="316" t="str">
        <f>+'RNL - Lab 3'!$M$34</f>
        <v/>
      </c>
      <c r="M638" s="316" t="str">
        <f>+'RNL - Lab 3'!$M$35</f>
        <v/>
      </c>
      <c r="N638" s="316" t="str">
        <f>+'RNL - Lab 3'!$M$36</f>
        <v/>
      </c>
      <c r="O638" s="316" t="str">
        <f>+'RNL - Lab 3'!$M$37</f>
        <v/>
      </c>
      <c r="P638" s="316" t="str">
        <f>+'RNL - Lab 3'!$M$39</f>
        <v/>
      </c>
      <c r="Q638" s="316" t="str">
        <f>+'RNL - Lab 3'!$M$40</f>
        <v/>
      </c>
      <c r="R638" s="316" t="str">
        <f>+'RNL - Lab 3'!$M$41</f>
        <v/>
      </c>
      <c r="S638" s="316" t="str">
        <f>+'RNL - Lab 3'!$M$42</f>
        <v/>
      </c>
      <c r="T638" s="316" t="str">
        <f>+'RNL - Lab 3'!$M$43</f>
        <v/>
      </c>
      <c r="U638" s="316" t="str">
        <f>+'RNL - Lab 3'!$M$44</f>
        <v/>
      </c>
      <c r="V638" s="316" t="str">
        <f>+'RNL - Lab 3'!$M$45</f>
        <v/>
      </c>
      <c r="W638" s="316" t="str">
        <f>+'RNL - Lab 3'!$M$46</f>
        <v/>
      </c>
      <c r="X638" s="316" t="str">
        <f>+'RNL - Lab 3'!$M$47</f>
        <v/>
      </c>
      <c r="Y638" s="316" t="str">
        <f>+'RNL - Lab 3'!$M$48</f>
        <v/>
      </c>
      <c r="Z638" s="316" t="str">
        <f>+'RNL - Lab 3'!$M$49</f>
        <v/>
      </c>
      <c r="AA638" s="316" t="str">
        <f>+'RNL - Lab 3'!$M$50</f>
        <v/>
      </c>
      <c r="AB638" s="316" t="str">
        <f>+'RNL - Lab 3'!$M$51</f>
        <v/>
      </c>
      <c r="AC638" s="316" t="str">
        <f>+'RNL - Lab 3'!$M$52</f>
        <v/>
      </c>
      <c r="AD638" s="316" t="str">
        <f>+'RNL - Lab 3'!$M$53</f>
        <v/>
      </c>
      <c r="AE638" s="316" t="str">
        <f>+'RNL - Lab 3'!$M$54</f>
        <v/>
      </c>
      <c r="AF638" s="316" t="str">
        <f>+'RNL - Lab 3'!$M$55</f>
        <v/>
      </c>
      <c r="AG638" s="316" t="str">
        <f>+'RNL - Lab 3'!$M$56</f>
        <v/>
      </c>
      <c r="AH638" s="316" t="str">
        <f>+'RNL - Lab 3'!$M$57</f>
        <v/>
      </c>
      <c r="AI638" s="316" t="str">
        <f>+'RNL - Lab 3'!$M$58</f>
        <v/>
      </c>
      <c r="AJ638" s="316" t="str">
        <f>+'RNL - Lab 3'!$M$59</f>
        <v/>
      </c>
      <c r="AK638" s="316" t="str">
        <f>+'RNL - Lab 3'!$M$60</f>
        <v/>
      </c>
      <c r="AL638" s="316" t="str">
        <f>+'RNL - Lab 3'!$M$62</f>
        <v/>
      </c>
      <c r="AM638" s="316" t="str">
        <f>+'RNL - Lab 3'!$M$63</f>
        <v/>
      </c>
      <c r="AN638" s="316" t="str">
        <f>+'RNL - Lab 3'!$M$64</f>
        <v/>
      </c>
      <c r="AO638" s="316" t="str">
        <f>+'RNL - Lab 3'!$M$65</f>
        <v/>
      </c>
      <c r="AP638" s="316" t="str">
        <f>+'RNL - Lab 3'!$M$66</f>
        <v/>
      </c>
      <c r="AQ638" s="316" t="str">
        <f>+'RNL - Lab 3'!$M$67</f>
        <v/>
      </c>
      <c r="AR638" s="316" t="str">
        <f>+'RNL - Lab 3'!$M$68</f>
        <v/>
      </c>
      <c r="AS638" s="316" t="str">
        <f>+'RNL - Lab 3'!$M$69</f>
        <v/>
      </c>
      <c r="AT638" s="316" t="str">
        <f>+'RNL - Lab 3'!$M$70</f>
        <v/>
      </c>
      <c r="AU638" s="316" t="str">
        <f>+'RNL - Lab 3'!$M$71</f>
        <v/>
      </c>
      <c r="AV638" s="316" t="str">
        <f>+'RNL - Lab 3'!$M$72</f>
        <v/>
      </c>
      <c r="AW638" s="316" t="str">
        <f>+'RNL - Lab 3'!$M$73</f>
        <v/>
      </c>
      <c r="AX638" s="316" t="str">
        <f>+'RNL - Lab 3'!$M$75</f>
        <v/>
      </c>
      <c r="AY638" s="316" t="str">
        <f>+'RNL - Lab 3'!$M$76</f>
        <v/>
      </c>
      <c r="AZ638" s="316" t="str">
        <f>+'RNL - Lab 3'!$M$77</f>
        <v/>
      </c>
      <c r="BA638" s="316" t="str">
        <f>+'RNL - Lab 3'!$M$78</f>
        <v/>
      </c>
      <c r="BB638" s="316" t="str">
        <f>+'RNL - Lab 3'!$M$79</f>
        <v/>
      </c>
      <c r="BC638" s="316" t="str">
        <f>+'RNL - Lab 3'!$M$80</f>
        <v/>
      </c>
      <c r="BD638" s="316" t="str">
        <f>+'RNL - Lab 3'!$M$81</f>
        <v/>
      </c>
      <c r="BE638" s="316" t="str">
        <f>+'RNL - Lab 3'!$M$82</f>
        <v/>
      </c>
      <c r="BF638" s="316" t="str">
        <f>+'RNL - Lab 3'!$M$84</f>
        <v/>
      </c>
      <c r="BG638" s="316" t="str">
        <f>+'RNL - Lab 3'!$M$85</f>
        <v/>
      </c>
      <c r="BH638" s="316" t="str">
        <f>+'RNL - Lab 3'!$M$86</f>
        <v/>
      </c>
      <c r="BI638" s="316" t="str">
        <f>+'RNL - Lab 3'!$M$87</f>
        <v/>
      </c>
      <c r="BJ638" s="316" t="str">
        <f>+'RNL - Lab 3'!$M$88</f>
        <v/>
      </c>
      <c r="BK638" s="316" t="str">
        <f>+'RNL - Lab 3'!$M$89</f>
        <v/>
      </c>
      <c r="BL638" s="316" t="str">
        <f>+'RNL - Lab 3'!$M$90</f>
        <v/>
      </c>
      <c r="BM638" s="316" t="str">
        <f>+'RNL - Lab 3'!$M$91</f>
        <v/>
      </c>
      <c r="BN638" s="305"/>
      <c r="BO638" s="305"/>
      <c r="BP638" s="305"/>
      <c r="BQ638" s="305"/>
      <c r="BR638" s="305"/>
      <c r="BS638" s="305"/>
      <c r="BT638" s="305"/>
      <c r="BU638" s="305"/>
      <c r="BV638" s="305"/>
      <c r="BW638" s="305"/>
      <c r="BX638" s="305"/>
      <c r="BY638" s="305"/>
      <c r="BZ638" s="305"/>
      <c r="CA638" s="305"/>
      <c r="CB638" s="305"/>
      <c r="CC638" s="305"/>
      <c r="CD638" s="305"/>
      <c r="CE638" s="305"/>
    </row>
    <row r="639" spans="2:83" s="304" customFormat="1" ht="45" customHeight="1" x14ac:dyDescent="0.25">
      <c r="B639" s="307" t="s">
        <v>86</v>
      </c>
      <c r="C639" s="316" t="str">
        <f>+'RNL - Lab 4'!$M$25</f>
        <v/>
      </c>
      <c r="D639" s="316" t="str">
        <f>+'RNL - Lab 4'!$M$26</f>
        <v/>
      </c>
      <c r="E639" s="316" t="str">
        <f>+'RNL - Lab 4'!$M$27</f>
        <v/>
      </c>
      <c r="F639" s="316" t="str">
        <f>+'RNL - Lab 4'!$M$28</f>
        <v/>
      </c>
      <c r="G639" s="316" t="str">
        <f>+'RNL - Lab 4'!$M$29</f>
        <v/>
      </c>
      <c r="H639" s="316" t="str">
        <f>+'RNL - Lab 4'!$M$30</f>
        <v/>
      </c>
      <c r="I639" s="316" t="str">
        <f>+'RNL - Lab 4'!$M$31</f>
        <v/>
      </c>
      <c r="J639" s="316" t="str">
        <f>+'RNL - Lab 4'!$M$32</f>
        <v/>
      </c>
      <c r="K639" s="316" t="str">
        <f>+'RNL - Lab 4'!$M$33</f>
        <v/>
      </c>
      <c r="L639" s="316" t="str">
        <f>+'RNL - Lab 4'!$M$34</f>
        <v/>
      </c>
      <c r="M639" s="316" t="str">
        <f>+'RNL - Lab 4'!$M$35</f>
        <v/>
      </c>
      <c r="N639" s="316" t="str">
        <f>+'RNL - Lab 4'!$M$36</f>
        <v/>
      </c>
      <c r="O639" s="316" t="str">
        <f>+'RNL - Lab 4'!$M$37</f>
        <v/>
      </c>
      <c r="P639" s="316" t="str">
        <f>+'RNL - Lab 4'!$M$39</f>
        <v/>
      </c>
      <c r="Q639" s="316" t="str">
        <f>+'RNL - Lab 4'!$M$40</f>
        <v/>
      </c>
      <c r="R639" s="316" t="str">
        <f>+'RNL - Lab 4'!$M$41</f>
        <v/>
      </c>
      <c r="S639" s="316" t="str">
        <f>+'RNL - Lab 4'!$M$42</f>
        <v/>
      </c>
      <c r="T639" s="316" t="str">
        <f>+'RNL - Lab 4'!$M$43</f>
        <v/>
      </c>
      <c r="U639" s="316" t="str">
        <f>+'RNL - Lab 4'!$M$44</f>
        <v/>
      </c>
      <c r="V639" s="316" t="str">
        <f>+'RNL - Lab 4'!$M$45</f>
        <v/>
      </c>
      <c r="W639" s="316" t="str">
        <f>+'RNL - Lab 4'!$M$46</f>
        <v/>
      </c>
      <c r="X639" s="316" t="str">
        <f>+'RNL - Lab 4'!$M$47</f>
        <v/>
      </c>
      <c r="Y639" s="316" t="str">
        <f>+'RNL - Lab 4'!$M$48</f>
        <v/>
      </c>
      <c r="Z639" s="316" t="str">
        <f>+'RNL - Lab 4'!$M$49</f>
        <v/>
      </c>
      <c r="AA639" s="316" t="str">
        <f>+'RNL - Lab 4'!$M$50</f>
        <v/>
      </c>
      <c r="AB639" s="316" t="str">
        <f>+'RNL - Lab 4'!$M$51</f>
        <v/>
      </c>
      <c r="AC639" s="316" t="str">
        <f>+'RNL - Lab 4'!$M$52</f>
        <v/>
      </c>
      <c r="AD639" s="316" t="str">
        <f>+'RNL - Lab 4'!$M$53</f>
        <v/>
      </c>
      <c r="AE639" s="316" t="str">
        <f>+'RNL - Lab 4'!$M$54</f>
        <v/>
      </c>
      <c r="AF639" s="316" t="str">
        <f>+'RNL - Lab 4'!$M$55</f>
        <v/>
      </c>
      <c r="AG639" s="316" t="str">
        <f>+'RNL - Lab 4'!$M$56</f>
        <v/>
      </c>
      <c r="AH639" s="316" t="str">
        <f>+'RNL - Lab 4'!$M$57</f>
        <v/>
      </c>
      <c r="AI639" s="316" t="str">
        <f>+'RNL - Lab 4'!$M$58</f>
        <v/>
      </c>
      <c r="AJ639" s="316" t="str">
        <f>+'RNL - Lab 4'!$M$59</f>
        <v/>
      </c>
      <c r="AK639" s="316" t="str">
        <f>+'RNL - Lab 4'!$M$60</f>
        <v/>
      </c>
      <c r="AL639" s="316" t="str">
        <f>+'RNL - Lab 4'!$M$62</f>
        <v/>
      </c>
      <c r="AM639" s="316" t="str">
        <f>+'RNL - Lab 4'!$M$63</f>
        <v/>
      </c>
      <c r="AN639" s="316" t="str">
        <f>+'RNL - Lab 4'!$M$64</f>
        <v/>
      </c>
      <c r="AO639" s="316" t="str">
        <f>+'RNL - Lab 4'!$M$65</f>
        <v/>
      </c>
      <c r="AP639" s="316" t="str">
        <f>+'RNL - Lab 4'!$M$66</f>
        <v/>
      </c>
      <c r="AQ639" s="316" t="str">
        <f>+'RNL - Lab 4'!$M$67</f>
        <v/>
      </c>
      <c r="AR639" s="316" t="str">
        <f>+'RNL - Lab 4'!$M$68</f>
        <v/>
      </c>
      <c r="AS639" s="316" t="str">
        <f>+'RNL - Lab 4'!$M$69</f>
        <v/>
      </c>
      <c r="AT639" s="316" t="str">
        <f>+'RNL - Lab 4'!$M$70</f>
        <v/>
      </c>
      <c r="AU639" s="316" t="str">
        <f>+'RNL - Lab 4'!$M$71</f>
        <v/>
      </c>
      <c r="AV639" s="316" t="str">
        <f>+'RNL - Lab 4'!$M$72</f>
        <v/>
      </c>
      <c r="AW639" s="316" t="str">
        <f>+'RNL - Lab 4'!$M$73</f>
        <v/>
      </c>
      <c r="AX639" s="316" t="str">
        <f>+'RNL - Lab 4'!$M$75</f>
        <v/>
      </c>
      <c r="AY639" s="316" t="str">
        <f>+'RNL - Lab 4'!$M$76</f>
        <v/>
      </c>
      <c r="AZ639" s="316" t="str">
        <f>+'RNL - Lab 4'!$M$77</f>
        <v/>
      </c>
      <c r="BA639" s="316" t="str">
        <f>+'RNL - Lab 4'!$M$78</f>
        <v/>
      </c>
      <c r="BB639" s="316" t="str">
        <f>+'RNL - Lab 4'!$M$79</f>
        <v/>
      </c>
      <c r="BC639" s="316" t="str">
        <f>+'RNL - Lab 4'!$M$80</f>
        <v/>
      </c>
      <c r="BD639" s="316" t="str">
        <f>+'RNL - Lab 4'!$M$81</f>
        <v/>
      </c>
      <c r="BE639" s="316" t="str">
        <f>+'RNL - Lab 4'!$M$82</f>
        <v/>
      </c>
      <c r="BF639" s="316" t="str">
        <f>+'RNL - Lab 4'!$M$84</f>
        <v/>
      </c>
      <c r="BG639" s="316" t="str">
        <f>+'RNL - Lab 4'!$M$85</f>
        <v/>
      </c>
      <c r="BH639" s="316" t="str">
        <f>+'RNL - Lab 4'!$M$86</f>
        <v/>
      </c>
      <c r="BI639" s="316" t="str">
        <f>+'RNL - Lab 4'!$M$87</f>
        <v/>
      </c>
      <c r="BJ639" s="316" t="str">
        <f>+'RNL - Lab 4'!$M$88</f>
        <v/>
      </c>
      <c r="BK639" s="316" t="str">
        <f>+'RNL - Lab 4'!$M$89</f>
        <v/>
      </c>
      <c r="BL639" s="316" t="str">
        <f>+'RNL - Lab 4'!$M$90</f>
        <v/>
      </c>
      <c r="BM639" s="316" t="str">
        <f>+'RNL - Lab 4'!$M$91</f>
        <v/>
      </c>
      <c r="BN639" s="305"/>
      <c r="BO639" s="305"/>
      <c r="BP639" s="305"/>
      <c r="BQ639" s="305"/>
      <c r="BR639" s="305"/>
      <c r="BS639" s="305"/>
      <c r="BT639" s="305"/>
      <c r="BU639" s="305"/>
      <c r="BV639" s="305"/>
      <c r="BW639" s="305"/>
      <c r="BX639" s="305"/>
      <c r="BY639" s="305"/>
      <c r="BZ639" s="305"/>
      <c r="CA639" s="305"/>
      <c r="CB639" s="305"/>
      <c r="CC639" s="305"/>
      <c r="CD639" s="305"/>
      <c r="CE639" s="305"/>
    </row>
    <row r="640" spans="2:83" s="304" customFormat="1" ht="45" customHeight="1" x14ac:dyDescent="0.25">
      <c r="B640" s="307" t="s">
        <v>87</v>
      </c>
      <c r="C640" s="316" t="str">
        <f>+'RNL - Lab 5'!$M$25</f>
        <v/>
      </c>
      <c r="D640" s="316" t="str">
        <f>+'RNL - Lab 5'!$M$26</f>
        <v/>
      </c>
      <c r="E640" s="316" t="str">
        <f>+'RNL - Lab 5'!$M$27</f>
        <v/>
      </c>
      <c r="F640" s="316" t="str">
        <f>+'RNL - Lab 5'!$M$28</f>
        <v/>
      </c>
      <c r="G640" s="316" t="str">
        <f>+'RNL - Lab 5'!$M$29</f>
        <v/>
      </c>
      <c r="H640" s="316" t="str">
        <f>+'RNL - Lab 5'!$M$30</f>
        <v/>
      </c>
      <c r="I640" s="316" t="str">
        <f>+'RNL - Lab 5'!$M$31</f>
        <v/>
      </c>
      <c r="J640" s="316" t="str">
        <f>+'RNL - Lab 5'!$M$32</f>
        <v/>
      </c>
      <c r="K640" s="316" t="str">
        <f>+'RNL - Lab 5'!$M$33</f>
        <v/>
      </c>
      <c r="L640" s="316" t="str">
        <f>+'RNL - Lab 5'!$M$34</f>
        <v/>
      </c>
      <c r="M640" s="316" t="str">
        <f>+'RNL - Lab 5'!$M$35</f>
        <v/>
      </c>
      <c r="N640" s="316" t="str">
        <f>+'RNL - Lab 5'!$M$36</f>
        <v/>
      </c>
      <c r="O640" s="316" t="str">
        <f>+'RNL - Lab 5'!$M$37</f>
        <v/>
      </c>
      <c r="P640" s="316" t="str">
        <f>+'RNL - Lab 5'!$M$39</f>
        <v/>
      </c>
      <c r="Q640" s="316" t="str">
        <f>+'RNL - Lab 5'!$M$40</f>
        <v/>
      </c>
      <c r="R640" s="316" t="str">
        <f>+'RNL - Lab 5'!$M$41</f>
        <v/>
      </c>
      <c r="S640" s="316" t="str">
        <f>+'RNL - Lab 5'!$M$42</f>
        <v/>
      </c>
      <c r="T640" s="316" t="str">
        <f>+'RNL - Lab 5'!$M$43</f>
        <v/>
      </c>
      <c r="U640" s="316" t="str">
        <f>+'RNL - Lab 5'!$M$44</f>
        <v/>
      </c>
      <c r="V640" s="316" t="str">
        <f>+'RNL - Lab 5'!$M$45</f>
        <v/>
      </c>
      <c r="W640" s="316" t="str">
        <f>+'RNL - Lab 5'!$M$46</f>
        <v/>
      </c>
      <c r="X640" s="316" t="str">
        <f>+'RNL - Lab 5'!$M$47</f>
        <v/>
      </c>
      <c r="Y640" s="316" t="str">
        <f>+'RNL - Lab 5'!$M$48</f>
        <v/>
      </c>
      <c r="Z640" s="316" t="str">
        <f>+'RNL - Lab 5'!$M$49</f>
        <v/>
      </c>
      <c r="AA640" s="316" t="str">
        <f>+'RNL - Lab 5'!$M$50</f>
        <v/>
      </c>
      <c r="AB640" s="316" t="str">
        <f>+'RNL - Lab 5'!$M$51</f>
        <v/>
      </c>
      <c r="AC640" s="316" t="str">
        <f>+'RNL - Lab 5'!$M$52</f>
        <v/>
      </c>
      <c r="AD640" s="316" t="str">
        <f>+'RNL - Lab 5'!$M$53</f>
        <v/>
      </c>
      <c r="AE640" s="316" t="str">
        <f>+'RNL - Lab 5'!$M$54</f>
        <v/>
      </c>
      <c r="AF640" s="316" t="str">
        <f>+'RNL - Lab 5'!$M$55</f>
        <v/>
      </c>
      <c r="AG640" s="316" t="str">
        <f>+'RNL - Lab 5'!$M$56</f>
        <v/>
      </c>
      <c r="AH640" s="316" t="str">
        <f>+'RNL - Lab 5'!$M$57</f>
        <v/>
      </c>
      <c r="AI640" s="316" t="str">
        <f>+'RNL - Lab 5'!$M$58</f>
        <v/>
      </c>
      <c r="AJ640" s="316" t="str">
        <f>+'RNL - Lab 5'!$M$59</f>
        <v/>
      </c>
      <c r="AK640" s="316" t="str">
        <f>+'RNL - Lab 5'!$M$60</f>
        <v/>
      </c>
      <c r="AL640" s="316" t="str">
        <f>+'RNL - Lab 5'!$M$62</f>
        <v/>
      </c>
      <c r="AM640" s="316" t="str">
        <f>+'RNL - Lab 5'!$M$63</f>
        <v/>
      </c>
      <c r="AN640" s="316" t="str">
        <f>+'RNL - Lab 5'!$M$64</f>
        <v/>
      </c>
      <c r="AO640" s="316" t="str">
        <f>+'RNL - Lab 5'!$M$65</f>
        <v/>
      </c>
      <c r="AP640" s="316" t="str">
        <f>+'RNL - Lab 5'!$M$66</f>
        <v/>
      </c>
      <c r="AQ640" s="316" t="str">
        <f>+'RNL - Lab 5'!$M$67</f>
        <v/>
      </c>
      <c r="AR640" s="316" t="str">
        <f>+'RNL - Lab 5'!$M$68</f>
        <v/>
      </c>
      <c r="AS640" s="316" t="str">
        <f>+'RNL - Lab 5'!$M$69</f>
        <v/>
      </c>
      <c r="AT640" s="316" t="str">
        <f>+'RNL - Lab 5'!$M$70</f>
        <v/>
      </c>
      <c r="AU640" s="316" t="str">
        <f>+'RNL - Lab 5'!$M$71</f>
        <v/>
      </c>
      <c r="AV640" s="316" t="str">
        <f>+'RNL - Lab 5'!$M$72</f>
        <v/>
      </c>
      <c r="AW640" s="316" t="str">
        <f>+'RNL - Lab 5'!$M$73</f>
        <v/>
      </c>
      <c r="AX640" s="316" t="str">
        <f>+'RNL - Lab 5'!$M$75</f>
        <v/>
      </c>
      <c r="AY640" s="316" t="str">
        <f>+'RNL - Lab 5'!$M$76</f>
        <v/>
      </c>
      <c r="AZ640" s="316" t="str">
        <f>+'RNL - Lab 5'!$M$77</f>
        <v/>
      </c>
      <c r="BA640" s="316" t="str">
        <f>+'RNL - Lab 5'!$M$78</f>
        <v/>
      </c>
      <c r="BB640" s="316" t="str">
        <f>+'RNL - Lab 5'!$M$79</f>
        <v/>
      </c>
      <c r="BC640" s="316" t="str">
        <f>+'RNL - Lab 5'!$M$80</f>
        <v/>
      </c>
      <c r="BD640" s="316" t="str">
        <f>+'RNL - Lab 5'!$M$81</f>
        <v/>
      </c>
      <c r="BE640" s="316" t="str">
        <f>+'RNL - Lab 5'!$M$82</f>
        <v/>
      </c>
      <c r="BF640" s="316" t="str">
        <f>+'RNL - Lab 5'!$M$84</f>
        <v/>
      </c>
      <c r="BG640" s="316" t="str">
        <f>+'RNL - Lab 5'!$M$85</f>
        <v/>
      </c>
      <c r="BH640" s="316" t="str">
        <f>+'RNL - Lab 5'!$M$86</f>
        <v/>
      </c>
      <c r="BI640" s="316" t="str">
        <f>+'RNL - Lab 5'!$M$87</f>
        <v/>
      </c>
      <c r="BJ640" s="316" t="str">
        <f>+'RNL - Lab 5'!$M$88</f>
        <v/>
      </c>
      <c r="BK640" s="316" t="str">
        <f>+'RNL - Lab 5'!$M$89</f>
        <v/>
      </c>
      <c r="BL640" s="316" t="str">
        <f>+'RNL - Lab 5'!$M$90</f>
        <v/>
      </c>
      <c r="BM640" s="316" t="str">
        <f>+'RNL - Lab 5'!$M$91</f>
        <v/>
      </c>
      <c r="BN640" s="305"/>
      <c r="BO640" s="305"/>
      <c r="BP640" s="305"/>
      <c r="BQ640" s="305"/>
      <c r="BR640" s="305"/>
      <c r="BS640" s="305"/>
      <c r="BT640" s="305"/>
      <c r="BU640" s="305"/>
      <c r="BV640" s="305"/>
      <c r="BW640" s="305"/>
      <c r="BX640" s="305"/>
      <c r="BY640" s="305"/>
      <c r="BZ640" s="305"/>
      <c r="CA640" s="305"/>
      <c r="CB640" s="305"/>
      <c r="CC640" s="305"/>
      <c r="CD640" s="305"/>
      <c r="CE640" s="305"/>
    </row>
    <row r="641" spans="2:83" s="304" customFormat="1" ht="45" customHeight="1" x14ac:dyDescent="0.25">
      <c r="B641" s="307" t="s">
        <v>88</v>
      </c>
      <c r="C641" s="316" t="str">
        <f>+'RNL - Lab 6'!$M$25</f>
        <v/>
      </c>
      <c r="D641" s="316" t="str">
        <f>+'RNL - Lab 6'!$M$26</f>
        <v/>
      </c>
      <c r="E641" s="316" t="str">
        <f>+'RNL - Lab 6'!$M$27</f>
        <v/>
      </c>
      <c r="F641" s="316" t="str">
        <f>+'RNL - Lab 6'!$M$28</f>
        <v/>
      </c>
      <c r="G641" s="316" t="str">
        <f>+'RNL - Lab 6'!$M$29</f>
        <v/>
      </c>
      <c r="H641" s="316" t="str">
        <f>+'RNL - Lab 6'!$M$30</f>
        <v/>
      </c>
      <c r="I641" s="316" t="str">
        <f>+'RNL - Lab 6'!$M$31</f>
        <v/>
      </c>
      <c r="J641" s="316" t="str">
        <f>+'RNL - Lab 6'!$M$32</f>
        <v/>
      </c>
      <c r="K641" s="316" t="str">
        <f>+'RNL - Lab 6'!$M$33</f>
        <v/>
      </c>
      <c r="L641" s="316" t="str">
        <f>+'RNL - Lab 6'!$M$34</f>
        <v/>
      </c>
      <c r="M641" s="316" t="str">
        <f>+'RNL - Lab 6'!$M$35</f>
        <v/>
      </c>
      <c r="N641" s="316" t="str">
        <f>+'RNL - Lab 6'!$M$36</f>
        <v/>
      </c>
      <c r="O641" s="316" t="str">
        <f>+'RNL - Lab 6'!$M$37</f>
        <v/>
      </c>
      <c r="P641" s="316" t="str">
        <f>+'RNL - Lab 6'!$M$39</f>
        <v/>
      </c>
      <c r="Q641" s="316" t="str">
        <f>+'RNL - Lab 6'!$M$40</f>
        <v/>
      </c>
      <c r="R641" s="316" t="str">
        <f>+'RNL - Lab 6'!$M$41</f>
        <v/>
      </c>
      <c r="S641" s="316" t="str">
        <f>+'RNL - Lab 6'!$M$42</f>
        <v/>
      </c>
      <c r="T641" s="316" t="str">
        <f>+'RNL - Lab 6'!$M$43</f>
        <v/>
      </c>
      <c r="U641" s="316" t="str">
        <f>+'RNL - Lab 6'!$M$44</f>
        <v/>
      </c>
      <c r="V641" s="316" t="str">
        <f>+'RNL - Lab 6'!$M$45</f>
        <v/>
      </c>
      <c r="W641" s="316" t="str">
        <f>+'RNL - Lab 6'!$M$46</f>
        <v/>
      </c>
      <c r="X641" s="316" t="str">
        <f>+'RNL - Lab 6'!$M$47</f>
        <v/>
      </c>
      <c r="Y641" s="316" t="str">
        <f>+'RNL - Lab 6'!$M$48</f>
        <v/>
      </c>
      <c r="Z641" s="316" t="str">
        <f>+'RNL - Lab 6'!$M$49</f>
        <v/>
      </c>
      <c r="AA641" s="316" t="str">
        <f>+'RNL - Lab 6'!$M$50</f>
        <v/>
      </c>
      <c r="AB641" s="316" t="str">
        <f>+'RNL - Lab 6'!$M$51</f>
        <v/>
      </c>
      <c r="AC641" s="316" t="str">
        <f>+'RNL - Lab 6'!$M$52</f>
        <v/>
      </c>
      <c r="AD641" s="316" t="str">
        <f>+'RNL - Lab 6'!$M$53</f>
        <v/>
      </c>
      <c r="AE641" s="316" t="str">
        <f>+'RNL - Lab 6'!$M$54</f>
        <v/>
      </c>
      <c r="AF641" s="316" t="str">
        <f>+'RNL - Lab 6'!$M$55</f>
        <v/>
      </c>
      <c r="AG641" s="316" t="str">
        <f>+'RNL - Lab 6'!$M$56</f>
        <v/>
      </c>
      <c r="AH641" s="316" t="str">
        <f>+'RNL - Lab 6'!$M$57</f>
        <v/>
      </c>
      <c r="AI641" s="316" t="str">
        <f>+'RNL - Lab 6'!$M$58</f>
        <v/>
      </c>
      <c r="AJ641" s="316" t="str">
        <f>+'RNL - Lab 6'!$M$59</f>
        <v/>
      </c>
      <c r="AK641" s="316" t="str">
        <f>+'RNL - Lab 6'!$M$60</f>
        <v/>
      </c>
      <c r="AL641" s="316" t="str">
        <f>+'RNL - Lab 6'!$M$62</f>
        <v/>
      </c>
      <c r="AM641" s="316" t="str">
        <f>+'RNL - Lab 6'!$M$63</f>
        <v/>
      </c>
      <c r="AN641" s="316" t="str">
        <f>+'RNL - Lab 6'!$M$64</f>
        <v/>
      </c>
      <c r="AO641" s="316" t="str">
        <f>+'RNL - Lab 6'!$M$65</f>
        <v/>
      </c>
      <c r="AP641" s="316" t="str">
        <f>+'RNL - Lab 6'!$M$66</f>
        <v/>
      </c>
      <c r="AQ641" s="316" t="str">
        <f>+'RNL - Lab 6'!$M$67</f>
        <v/>
      </c>
      <c r="AR641" s="316" t="str">
        <f>+'RNL - Lab 6'!$M$68</f>
        <v/>
      </c>
      <c r="AS641" s="316" t="str">
        <f>+'RNL - Lab 6'!$M$69</f>
        <v/>
      </c>
      <c r="AT641" s="316" t="str">
        <f>+'RNL - Lab 6'!$M$70</f>
        <v/>
      </c>
      <c r="AU641" s="316" t="str">
        <f>+'RNL - Lab 6'!$M$71</f>
        <v/>
      </c>
      <c r="AV641" s="316" t="str">
        <f>+'RNL - Lab 6'!$M$72</f>
        <v/>
      </c>
      <c r="AW641" s="316" t="str">
        <f>+'RNL - Lab 6'!$M$73</f>
        <v/>
      </c>
      <c r="AX641" s="316" t="str">
        <f>+'RNL - Lab 6'!$M$75</f>
        <v/>
      </c>
      <c r="AY641" s="316" t="str">
        <f>+'RNL - Lab 6'!$M$76</f>
        <v/>
      </c>
      <c r="AZ641" s="316" t="str">
        <f>+'RNL - Lab 6'!$M$77</f>
        <v/>
      </c>
      <c r="BA641" s="316" t="str">
        <f>+'RNL - Lab 6'!$M$78</f>
        <v/>
      </c>
      <c r="BB641" s="316" t="str">
        <f>+'RNL - Lab 6'!$M$79</f>
        <v/>
      </c>
      <c r="BC641" s="316" t="str">
        <f>+'RNL - Lab 6'!$M$80</f>
        <v/>
      </c>
      <c r="BD641" s="316" t="str">
        <f>+'RNL - Lab 6'!$M$81</f>
        <v/>
      </c>
      <c r="BE641" s="316" t="str">
        <f>+'RNL - Lab 6'!$M$82</f>
        <v/>
      </c>
      <c r="BF641" s="316" t="str">
        <f>+'RNL - Lab 6'!$M$84</f>
        <v/>
      </c>
      <c r="BG641" s="316" t="str">
        <f>+'RNL - Lab 6'!$M$85</f>
        <v/>
      </c>
      <c r="BH641" s="316" t="str">
        <f>+'RNL - Lab 6'!$M$86</f>
        <v/>
      </c>
      <c r="BI641" s="316" t="str">
        <f>+'RNL - Lab 6'!$M$87</f>
        <v/>
      </c>
      <c r="BJ641" s="316" t="str">
        <f>+'RNL - Lab 6'!$M$88</f>
        <v/>
      </c>
      <c r="BK641" s="316" t="str">
        <f>+'RNL - Lab 6'!$M$89</f>
        <v/>
      </c>
      <c r="BL641" s="316" t="str">
        <f>+'RNL - Lab 6'!$M$90</f>
        <v/>
      </c>
      <c r="BM641" s="316" t="str">
        <f>+'RNL - Lab 6'!$M$91</f>
        <v/>
      </c>
      <c r="BN641" s="305"/>
      <c r="BO641" s="305"/>
      <c r="BP641" s="305"/>
      <c r="BQ641" s="305"/>
      <c r="BR641" s="305"/>
      <c r="BS641" s="305"/>
      <c r="BT641" s="305"/>
      <c r="BU641" s="305"/>
      <c r="BV641" s="305"/>
      <c r="BW641" s="305"/>
      <c r="BX641" s="305"/>
      <c r="BY641" s="305"/>
      <c r="BZ641" s="305"/>
      <c r="CA641" s="305"/>
      <c r="CB641" s="305"/>
      <c r="CC641" s="305"/>
      <c r="CD641" s="305"/>
      <c r="CE641" s="305"/>
    </row>
    <row r="642" spans="2:83" s="304" customFormat="1" ht="45" customHeight="1" x14ac:dyDescent="0.25">
      <c r="B642" s="307" t="s">
        <v>89</v>
      </c>
      <c r="C642" s="316" t="str">
        <f>+'RNL - Lab 7'!$M$25</f>
        <v/>
      </c>
      <c r="D642" s="316" t="str">
        <f>+'RNL - Lab 7'!$M$26</f>
        <v/>
      </c>
      <c r="E642" s="316" t="str">
        <f>+'RNL - Lab 7'!$M$27</f>
        <v/>
      </c>
      <c r="F642" s="316" t="str">
        <f>+'RNL - Lab 7'!$M$28</f>
        <v/>
      </c>
      <c r="G642" s="316" t="str">
        <f>+'RNL - Lab 7'!$M$29</f>
        <v/>
      </c>
      <c r="H642" s="316" t="str">
        <f>+'RNL - Lab 7'!$M$30</f>
        <v/>
      </c>
      <c r="I642" s="316" t="str">
        <f>+'RNL - Lab 7'!$M$31</f>
        <v/>
      </c>
      <c r="J642" s="316" t="str">
        <f>+'RNL - Lab 7'!$M$32</f>
        <v/>
      </c>
      <c r="K642" s="316" t="str">
        <f>+'RNL - Lab 7'!$M$33</f>
        <v/>
      </c>
      <c r="L642" s="316" t="str">
        <f>+'RNL - Lab 7'!$M$34</f>
        <v/>
      </c>
      <c r="M642" s="316" t="str">
        <f>+'RNL - Lab 7'!$M$35</f>
        <v/>
      </c>
      <c r="N642" s="316" t="str">
        <f>+'RNL - Lab 7'!$M$36</f>
        <v/>
      </c>
      <c r="O642" s="316" t="str">
        <f>+'RNL - Lab 7'!$M$37</f>
        <v/>
      </c>
      <c r="P642" s="316" t="str">
        <f>+'RNL - Lab 7'!$M$39</f>
        <v/>
      </c>
      <c r="Q642" s="316" t="str">
        <f>+'RNL - Lab 7'!$M$40</f>
        <v/>
      </c>
      <c r="R642" s="316" t="str">
        <f>+'RNL - Lab 7'!$M$41</f>
        <v/>
      </c>
      <c r="S642" s="316" t="str">
        <f>+'RNL - Lab 7'!$M$42</f>
        <v/>
      </c>
      <c r="T642" s="316" t="str">
        <f>+'RNL - Lab 7'!$M$43</f>
        <v/>
      </c>
      <c r="U642" s="316" t="str">
        <f>+'RNL - Lab 7'!$M$44</f>
        <v/>
      </c>
      <c r="V642" s="316" t="str">
        <f>+'RNL - Lab 7'!$M$45</f>
        <v/>
      </c>
      <c r="W642" s="316" t="str">
        <f>+'RNL - Lab 7'!$M$46</f>
        <v/>
      </c>
      <c r="X642" s="316" t="str">
        <f>+'RNL - Lab 7'!$M$47</f>
        <v/>
      </c>
      <c r="Y642" s="316" t="str">
        <f>+'RNL - Lab 7'!$M$48</f>
        <v/>
      </c>
      <c r="Z642" s="316" t="str">
        <f>+'RNL - Lab 7'!$M$49</f>
        <v/>
      </c>
      <c r="AA642" s="316" t="str">
        <f>+'RNL - Lab 7'!$M$50</f>
        <v/>
      </c>
      <c r="AB642" s="316" t="str">
        <f>+'RNL - Lab 7'!$M$51</f>
        <v/>
      </c>
      <c r="AC642" s="316" t="str">
        <f>+'RNL - Lab 7'!$M$52</f>
        <v/>
      </c>
      <c r="AD642" s="316" t="str">
        <f>+'RNL - Lab 7'!$M$53</f>
        <v/>
      </c>
      <c r="AE642" s="316" t="str">
        <f>+'RNL - Lab 7'!$M$54</f>
        <v/>
      </c>
      <c r="AF642" s="316" t="str">
        <f>+'RNL - Lab 7'!$M$55</f>
        <v/>
      </c>
      <c r="AG642" s="316" t="str">
        <f>+'RNL - Lab 7'!$M$56</f>
        <v/>
      </c>
      <c r="AH642" s="316" t="str">
        <f>+'RNL - Lab 7'!$M$57</f>
        <v/>
      </c>
      <c r="AI642" s="316" t="str">
        <f>+'RNL - Lab 7'!$M$58</f>
        <v/>
      </c>
      <c r="AJ642" s="316" t="str">
        <f>+'RNL - Lab 7'!$M$59</f>
        <v/>
      </c>
      <c r="AK642" s="316" t="str">
        <f>+'RNL - Lab 7'!$M$60</f>
        <v/>
      </c>
      <c r="AL642" s="316" t="str">
        <f>+'RNL - Lab 7'!$M$62</f>
        <v/>
      </c>
      <c r="AM642" s="316" t="str">
        <f>+'RNL - Lab 7'!$M$63</f>
        <v/>
      </c>
      <c r="AN642" s="316" t="str">
        <f>+'RNL - Lab 7'!$M$64</f>
        <v/>
      </c>
      <c r="AO642" s="316" t="str">
        <f>+'RNL - Lab 7'!$M$65</f>
        <v/>
      </c>
      <c r="AP642" s="316" t="str">
        <f>+'RNL - Lab 7'!$M$66</f>
        <v/>
      </c>
      <c r="AQ642" s="316" t="str">
        <f>+'RNL - Lab 7'!$M$67</f>
        <v/>
      </c>
      <c r="AR642" s="316" t="str">
        <f>+'RNL - Lab 7'!$M$68</f>
        <v/>
      </c>
      <c r="AS642" s="316" t="str">
        <f>+'RNL - Lab 7'!$M$69</f>
        <v/>
      </c>
      <c r="AT642" s="316" t="str">
        <f>+'RNL - Lab 7'!$M$70</f>
        <v/>
      </c>
      <c r="AU642" s="316" t="str">
        <f>+'RNL - Lab 7'!$M$71</f>
        <v/>
      </c>
      <c r="AV642" s="316" t="str">
        <f>+'RNL - Lab 7'!$M$72</f>
        <v/>
      </c>
      <c r="AW642" s="316" t="str">
        <f>+'RNL - Lab 7'!$M$73</f>
        <v/>
      </c>
      <c r="AX642" s="316" t="str">
        <f>+'RNL - Lab 7'!$M$75</f>
        <v/>
      </c>
      <c r="AY642" s="316" t="str">
        <f>+'RNL - Lab 7'!$M$76</f>
        <v/>
      </c>
      <c r="AZ642" s="316" t="str">
        <f>+'RNL - Lab 7'!$M$77</f>
        <v/>
      </c>
      <c r="BA642" s="316" t="str">
        <f>+'RNL - Lab 7'!$M$78</f>
        <v/>
      </c>
      <c r="BB642" s="316" t="str">
        <f>+'RNL - Lab 7'!$M$79</f>
        <v/>
      </c>
      <c r="BC642" s="316" t="str">
        <f>+'RNL - Lab 7'!$M$80</f>
        <v/>
      </c>
      <c r="BD642" s="316" t="str">
        <f>+'RNL - Lab 7'!$M$81</f>
        <v/>
      </c>
      <c r="BE642" s="316" t="str">
        <f>+'RNL - Lab 7'!$M$82</f>
        <v/>
      </c>
      <c r="BF642" s="316" t="str">
        <f>+'RNL - Lab 7'!$M$84</f>
        <v/>
      </c>
      <c r="BG642" s="316" t="str">
        <f>+'RNL - Lab 7'!$M$85</f>
        <v/>
      </c>
      <c r="BH642" s="316" t="str">
        <f>+'RNL - Lab 7'!$M$86</f>
        <v/>
      </c>
      <c r="BI642" s="316" t="str">
        <f>+'RNL - Lab 7'!$M$87</f>
        <v/>
      </c>
      <c r="BJ642" s="316" t="str">
        <f>+'RNL - Lab 7'!$M$88</f>
        <v/>
      </c>
      <c r="BK642" s="316" t="str">
        <f>+'RNL - Lab 7'!$M$89</f>
        <v/>
      </c>
      <c r="BL642" s="316" t="str">
        <f>+'RNL - Lab 7'!$M$90</f>
        <v/>
      </c>
      <c r="BM642" s="316" t="str">
        <f>+'RNL - Lab 7'!$M$91</f>
        <v/>
      </c>
      <c r="BN642" s="305"/>
      <c r="BO642" s="305"/>
      <c r="BP642" s="305"/>
      <c r="BQ642" s="305"/>
      <c r="BR642" s="305"/>
      <c r="BS642" s="305"/>
      <c r="BT642" s="305"/>
      <c r="BU642" s="305"/>
      <c r="BV642" s="305"/>
      <c r="BW642" s="305"/>
      <c r="BX642" s="305"/>
      <c r="BY642" s="305"/>
      <c r="BZ642" s="305"/>
      <c r="CA642" s="305"/>
      <c r="CB642" s="305"/>
      <c r="CC642" s="305"/>
      <c r="CD642" s="305"/>
      <c r="CE642" s="305"/>
    </row>
    <row r="643" spans="2:83" s="304" customFormat="1" ht="45" customHeight="1" x14ac:dyDescent="0.25">
      <c r="B643" s="307" t="s">
        <v>90</v>
      </c>
      <c r="C643" s="316" t="str">
        <f>+'RNL - Lab 8'!$M$25</f>
        <v/>
      </c>
      <c r="D643" s="316" t="str">
        <f>+'RNL - Lab 8'!$M$26</f>
        <v/>
      </c>
      <c r="E643" s="316" t="str">
        <f>+'RNL - Lab 8'!$M$27</f>
        <v/>
      </c>
      <c r="F643" s="316" t="str">
        <f>+'RNL - Lab 8'!$M$28</f>
        <v/>
      </c>
      <c r="G643" s="316" t="str">
        <f>+'RNL - Lab 8'!$M$29</f>
        <v/>
      </c>
      <c r="H643" s="316" t="str">
        <f>+'RNL - Lab 8'!$M$30</f>
        <v/>
      </c>
      <c r="I643" s="316" t="str">
        <f>+'RNL - Lab 8'!$M$31</f>
        <v/>
      </c>
      <c r="J643" s="316" t="str">
        <f>+'RNL - Lab 8'!$M$32</f>
        <v/>
      </c>
      <c r="K643" s="316" t="str">
        <f>+'RNL - Lab 8'!$M$33</f>
        <v/>
      </c>
      <c r="L643" s="316" t="str">
        <f>+'RNL - Lab 8'!$M$34</f>
        <v/>
      </c>
      <c r="M643" s="316" t="str">
        <f>+'RNL - Lab 8'!$M$35</f>
        <v/>
      </c>
      <c r="N643" s="316" t="str">
        <f>+'RNL - Lab 8'!$M$36</f>
        <v/>
      </c>
      <c r="O643" s="316" t="str">
        <f>+'RNL - Lab 8'!$M$37</f>
        <v/>
      </c>
      <c r="P643" s="316" t="str">
        <f>+'RNL - Lab 8'!$M$39</f>
        <v/>
      </c>
      <c r="Q643" s="316" t="str">
        <f>+'RNL - Lab 8'!$M$40</f>
        <v/>
      </c>
      <c r="R643" s="316" t="str">
        <f>+'RNL - Lab 8'!$M$41</f>
        <v/>
      </c>
      <c r="S643" s="316" t="str">
        <f>+'RNL - Lab 8'!$M$42</f>
        <v/>
      </c>
      <c r="T643" s="316" t="str">
        <f>+'RNL - Lab 8'!$M$43</f>
        <v/>
      </c>
      <c r="U643" s="316" t="str">
        <f>+'RNL - Lab 8'!$M$44</f>
        <v/>
      </c>
      <c r="V643" s="316" t="str">
        <f>+'RNL - Lab 8'!$M$45</f>
        <v/>
      </c>
      <c r="W643" s="316" t="str">
        <f>+'RNL - Lab 8'!$M$46</f>
        <v/>
      </c>
      <c r="X643" s="316" t="str">
        <f>+'RNL - Lab 8'!$M$47</f>
        <v/>
      </c>
      <c r="Y643" s="316" t="str">
        <f>+'RNL - Lab 8'!$M$48</f>
        <v/>
      </c>
      <c r="Z643" s="316" t="str">
        <f>+'RNL - Lab 8'!$M$49</f>
        <v/>
      </c>
      <c r="AA643" s="316" t="str">
        <f>+'RNL - Lab 8'!$M$50</f>
        <v/>
      </c>
      <c r="AB643" s="316" t="str">
        <f>+'RNL - Lab 8'!$M$51</f>
        <v/>
      </c>
      <c r="AC643" s="316" t="str">
        <f>+'RNL - Lab 8'!$M$52</f>
        <v/>
      </c>
      <c r="AD643" s="316" t="str">
        <f>+'RNL - Lab 8'!$M$53</f>
        <v/>
      </c>
      <c r="AE643" s="316" t="str">
        <f>+'RNL - Lab 8'!$M$54</f>
        <v/>
      </c>
      <c r="AF643" s="316" t="str">
        <f>+'RNL - Lab 8'!$M$55</f>
        <v/>
      </c>
      <c r="AG643" s="316" t="str">
        <f>+'RNL - Lab 8'!$M$56</f>
        <v/>
      </c>
      <c r="AH643" s="316" t="str">
        <f>+'RNL - Lab 8'!$M$57</f>
        <v/>
      </c>
      <c r="AI643" s="316" t="str">
        <f>+'RNL - Lab 8'!$M$58</f>
        <v/>
      </c>
      <c r="AJ643" s="316" t="str">
        <f>+'RNL - Lab 8'!$M$59</f>
        <v/>
      </c>
      <c r="AK643" s="316" t="str">
        <f>+'RNL - Lab 8'!$M$60</f>
        <v/>
      </c>
      <c r="AL643" s="316" t="str">
        <f>+'RNL - Lab 8'!$M$62</f>
        <v/>
      </c>
      <c r="AM643" s="316" t="str">
        <f>+'RNL - Lab 8'!$M$63</f>
        <v/>
      </c>
      <c r="AN643" s="316" t="str">
        <f>+'RNL - Lab 8'!$M$64</f>
        <v/>
      </c>
      <c r="AO643" s="316" t="str">
        <f>+'RNL - Lab 8'!$M$65</f>
        <v/>
      </c>
      <c r="AP643" s="316" t="str">
        <f>+'RNL - Lab 8'!$M$66</f>
        <v/>
      </c>
      <c r="AQ643" s="316" t="str">
        <f>+'RNL - Lab 8'!$M$67</f>
        <v/>
      </c>
      <c r="AR643" s="316" t="str">
        <f>+'RNL - Lab 8'!$M$68</f>
        <v/>
      </c>
      <c r="AS643" s="316" t="str">
        <f>+'RNL - Lab 8'!$M$69</f>
        <v/>
      </c>
      <c r="AT643" s="316" t="str">
        <f>+'RNL - Lab 8'!$M$70</f>
        <v/>
      </c>
      <c r="AU643" s="316" t="str">
        <f>+'RNL - Lab 8'!$M$71</f>
        <v/>
      </c>
      <c r="AV643" s="316" t="str">
        <f>+'RNL - Lab 8'!$M$72</f>
        <v/>
      </c>
      <c r="AW643" s="316" t="str">
        <f>+'RNL - Lab 8'!$M$73</f>
        <v/>
      </c>
      <c r="AX643" s="316" t="str">
        <f>+'RNL - Lab 8'!$M$75</f>
        <v/>
      </c>
      <c r="AY643" s="316" t="str">
        <f>+'RNL - Lab 8'!$M$76</f>
        <v/>
      </c>
      <c r="AZ643" s="316" t="str">
        <f>+'RNL - Lab 8'!$M$77</f>
        <v/>
      </c>
      <c r="BA643" s="316" t="str">
        <f>+'RNL - Lab 8'!$M$78</f>
        <v/>
      </c>
      <c r="BB643" s="316" t="str">
        <f>+'RNL - Lab 8'!$M$79</f>
        <v/>
      </c>
      <c r="BC643" s="316" t="str">
        <f>+'RNL - Lab 8'!$M$80</f>
        <v/>
      </c>
      <c r="BD643" s="316" t="str">
        <f>+'RNL - Lab 8'!$M$81</f>
        <v/>
      </c>
      <c r="BE643" s="316" t="str">
        <f>+'RNL - Lab 8'!$M$82</f>
        <v/>
      </c>
      <c r="BF643" s="316" t="str">
        <f>+'RNL - Lab 8'!$M$84</f>
        <v/>
      </c>
      <c r="BG643" s="316" t="str">
        <f>+'RNL - Lab 8'!$M$85</f>
        <v/>
      </c>
      <c r="BH643" s="316" t="str">
        <f>+'RNL - Lab 8'!$M$86</f>
        <v/>
      </c>
      <c r="BI643" s="316" t="str">
        <f>+'RNL - Lab 8'!$M$87</f>
        <v/>
      </c>
      <c r="BJ643" s="316" t="str">
        <f>+'RNL - Lab 8'!$M$88</f>
        <v/>
      </c>
      <c r="BK643" s="316" t="str">
        <f>+'RNL - Lab 8'!$M$89</f>
        <v/>
      </c>
      <c r="BL643" s="316" t="str">
        <f>+'RNL - Lab 8'!$M$90</f>
        <v/>
      </c>
      <c r="BM643" s="316" t="str">
        <f>+'RNL - Lab 8'!$M$91</f>
        <v/>
      </c>
      <c r="BN643" s="305"/>
      <c r="BO643" s="305"/>
      <c r="BP643" s="305"/>
      <c r="BQ643" s="305"/>
      <c r="BR643" s="305"/>
      <c r="BS643" s="305"/>
      <c r="BT643" s="305"/>
      <c r="BU643" s="305"/>
      <c r="BV643" s="305"/>
      <c r="BW643" s="305"/>
      <c r="BX643" s="305"/>
      <c r="BY643" s="305"/>
      <c r="BZ643" s="305"/>
      <c r="CA643" s="305"/>
      <c r="CB643" s="305"/>
      <c r="CC643" s="305"/>
      <c r="CD643" s="305"/>
      <c r="CE643" s="305"/>
    </row>
    <row r="644" spans="2:83" s="304" customFormat="1" ht="45" customHeight="1" x14ac:dyDescent="0.25">
      <c r="B644" s="307" t="s">
        <v>91</v>
      </c>
      <c r="C644" s="316" t="str">
        <f>+'RNL - Lab 9'!$M$25</f>
        <v/>
      </c>
      <c r="D644" s="316" t="str">
        <f>+'RNL - Lab 9'!$M$26</f>
        <v/>
      </c>
      <c r="E644" s="316" t="str">
        <f>+'RNL - Lab 9'!$M$27</f>
        <v/>
      </c>
      <c r="F644" s="316" t="str">
        <f>+'RNL - Lab 9'!$M$28</f>
        <v/>
      </c>
      <c r="G644" s="316" t="str">
        <f>+'RNL - Lab 9'!$M$29</f>
        <v/>
      </c>
      <c r="H644" s="316" t="str">
        <f>+'RNL - Lab 9'!$M$30</f>
        <v/>
      </c>
      <c r="I644" s="316" t="str">
        <f>+'RNL - Lab 9'!$M$31</f>
        <v/>
      </c>
      <c r="J644" s="316" t="str">
        <f>+'RNL - Lab 9'!$M$32</f>
        <v/>
      </c>
      <c r="K644" s="316" t="str">
        <f>+'RNL - Lab 9'!$M$33</f>
        <v/>
      </c>
      <c r="L644" s="316" t="str">
        <f>+'RNL - Lab 9'!$M$34</f>
        <v/>
      </c>
      <c r="M644" s="316" t="str">
        <f>+'RNL - Lab 9'!$M$35</f>
        <v/>
      </c>
      <c r="N644" s="316" t="str">
        <f>+'RNL - Lab 9'!$M$36</f>
        <v/>
      </c>
      <c r="O644" s="316" t="str">
        <f>+'RNL - Lab 9'!$M$37</f>
        <v/>
      </c>
      <c r="P644" s="316" t="str">
        <f>+'RNL - Lab 9'!$M$39</f>
        <v/>
      </c>
      <c r="Q644" s="316" t="str">
        <f>+'RNL - Lab 9'!$M$40</f>
        <v/>
      </c>
      <c r="R644" s="316" t="str">
        <f>+'RNL - Lab 9'!$M$41</f>
        <v/>
      </c>
      <c r="S644" s="316" t="str">
        <f>+'RNL - Lab 9'!$M$42</f>
        <v/>
      </c>
      <c r="T644" s="316" t="str">
        <f>+'RNL - Lab 9'!$M$43</f>
        <v/>
      </c>
      <c r="U644" s="316" t="str">
        <f>+'RNL - Lab 9'!$M$44</f>
        <v/>
      </c>
      <c r="V644" s="316" t="str">
        <f>+'RNL - Lab 9'!$M$45</f>
        <v/>
      </c>
      <c r="W644" s="316" t="str">
        <f>+'RNL - Lab 9'!$M$46</f>
        <v/>
      </c>
      <c r="X644" s="316" t="str">
        <f>+'RNL - Lab 9'!$M$47</f>
        <v/>
      </c>
      <c r="Y644" s="316" t="str">
        <f>+'RNL - Lab 9'!$M$48</f>
        <v/>
      </c>
      <c r="Z644" s="316" t="str">
        <f>+'RNL - Lab 9'!$M$49</f>
        <v/>
      </c>
      <c r="AA644" s="316" t="str">
        <f>+'RNL - Lab 9'!$M$50</f>
        <v/>
      </c>
      <c r="AB644" s="316" t="str">
        <f>+'RNL - Lab 9'!$M$51</f>
        <v/>
      </c>
      <c r="AC644" s="316" t="str">
        <f>+'RNL - Lab 9'!$M$52</f>
        <v/>
      </c>
      <c r="AD644" s="316" t="str">
        <f>+'RNL - Lab 9'!$M$53</f>
        <v/>
      </c>
      <c r="AE644" s="316" t="str">
        <f>+'RNL - Lab 9'!$M$54</f>
        <v/>
      </c>
      <c r="AF644" s="316" t="str">
        <f>+'RNL - Lab 9'!$M$55</f>
        <v/>
      </c>
      <c r="AG644" s="316" t="str">
        <f>+'RNL - Lab 9'!$M$56</f>
        <v/>
      </c>
      <c r="AH644" s="316" t="str">
        <f>+'RNL - Lab 9'!$M$57</f>
        <v/>
      </c>
      <c r="AI644" s="316" t="str">
        <f>+'RNL - Lab 9'!$M$58</f>
        <v/>
      </c>
      <c r="AJ644" s="316" t="str">
        <f>+'RNL - Lab 9'!$M$59</f>
        <v/>
      </c>
      <c r="AK644" s="316" t="str">
        <f>+'RNL - Lab 9'!$M$60</f>
        <v/>
      </c>
      <c r="AL644" s="316" t="str">
        <f>+'RNL - Lab 9'!$M$62</f>
        <v/>
      </c>
      <c r="AM644" s="316" t="str">
        <f>+'RNL - Lab 9'!$M$63</f>
        <v/>
      </c>
      <c r="AN644" s="316" t="str">
        <f>+'RNL - Lab 9'!$M$64</f>
        <v/>
      </c>
      <c r="AO644" s="316" t="str">
        <f>+'RNL - Lab 9'!$M$65</f>
        <v/>
      </c>
      <c r="AP644" s="316" t="str">
        <f>+'RNL - Lab 9'!$M$66</f>
        <v/>
      </c>
      <c r="AQ644" s="316" t="str">
        <f>+'RNL - Lab 9'!$M$67</f>
        <v/>
      </c>
      <c r="AR644" s="316" t="str">
        <f>+'RNL - Lab 9'!$M$68</f>
        <v/>
      </c>
      <c r="AS644" s="316" t="str">
        <f>+'RNL - Lab 9'!$M$69</f>
        <v/>
      </c>
      <c r="AT644" s="316" t="str">
        <f>+'RNL - Lab 9'!$M$70</f>
        <v/>
      </c>
      <c r="AU644" s="316" t="str">
        <f>+'RNL - Lab 9'!$M$71</f>
        <v/>
      </c>
      <c r="AV644" s="316" t="str">
        <f>+'RNL - Lab 9'!$M$72</f>
        <v/>
      </c>
      <c r="AW644" s="316" t="str">
        <f>+'RNL - Lab 9'!$M$73</f>
        <v/>
      </c>
      <c r="AX644" s="316" t="str">
        <f>+'RNL - Lab 9'!$M$75</f>
        <v/>
      </c>
      <c r="AY644" s="316" t="str">
        <f>+'RNL - Lab 9'!$M$76</f>
        <v/>
      </c>
      <c r="AZ644" s="316" t="str">
        <f>+'RNL - Lab 9'!$M$77</f>
        <v/>
      </c>
      <c r="BA644" s="316" t="str">
        <f>+'RNL - Lab 9'!$M$78</f>
        <v/>
      </c>
      <c r="BB644" s="316" t="str">
        <f>+'RNL - Lab 9'!$M$79</f>
        <v/>
      </c>
      <c r="BC644" s="316" t="str">
        <f>+'RNL - Lab 9'!$M$80</f>
        <v/>
      </c>
      <c r="BD644" s="316" t="str">
        <f>+'RNL - Lab 9'!$M$81</f>
        <v/>
      </c>
      <c r="BE644" s="316" t="str">
        <f>+'RNL - Lab 9'!$M$82</f>
        <v/>
      </c>
      <c r="BF644" s="316" t="str">
        <f>+'RNL - Lab 9'!$M$84</f>
        <v/>
      </c>
      <c r="BG644" s="316" t="str">
        <f>+'RNL - Lab 9'!$M$85</f>
        <v/>
      </c>
      <c r="BH644" s="316" t="str">
        <f>+'RNL - Lab 9'!$M$86</f>
        <v/>
      </c>
      <c r="BI644" s="316" t="str">
        <f>+'RNL - Lab 9'!$M$87</f>
        <v/>
      </c>
      <c r="BJ644" s="316" t="str">
        <f>+'RNL - Lab 9'!$M$88</f>
        <v/>
      </c>
      <c r="BK644" s="316" t="str">
        <f>+'RNL - Lab 9'!$M$89</f>
        <v/>
      </c>
      <c r="BL644" s="316" t="str">
        <f>+'RNL - Lab 9'!$M$90</f>
        <v/>
      </c>
      <c r="BM644" s="316" t="str">
        <f>+'RNL - Lab 9'!$M$91</f>
        <v/>
      </c>
      <c r="BN644" s="305"/>
      <c r="BO644" s="305"/>
      <c r="BP644" s="305"/>
      <c r="BQ644" s="305"/>
      <c r="BR644" s="305"/>
      <c r="BS644" s="305"/>
      <c r="BT644" s="305"/>
      <c r="BU644" s="305"/>
      <c r="BV644" s="305"/>
      <c r="BW644" s="305"/>
      <c r="BX644" s="305"/>
      <c r="BY644" s="305"/>
      <c r="BZ644" s="305"/>
      <c r="CA644" s="305"/>
      <c r="CB644" s="305"/>
      <c r="CC644" s="305"/>
      <c r="CD644" s="305"/>
      <c r="CE644" s="305"/>
    </row>
    <row r="645" spans="2:83" s="304" customFormat="1" ht="45" customHeight="1" x14ac:dyDescent="0.25">
      <c r="B645" s="307" t="s">
        <v>92</v>
      </c>
      <c r="C645" s="316" t="str">
        <f>+'RNL - Lab 10'!$M$25</f>
        <v/>
      </c>
      <c r="D645" s="316" t="str">
        <f>+'RNL - Lab 10'!$M$26</f>
        <v/>
      </c>
      <c r="E645" s="316" t="str">
        <f>+'RNL - Lab 10'!$M$27</f>
        <v/>
      </c>
      <c r="F645" s="316" t="str">
        <f>+'RNL - Lab 10'!$M$28</f>
        <v/>
      </c>
      <c r="G645" s="316" t="str">
        <f>+'RNL - Lab 10'!$M$29</f>
        <v/>
      </c>
      <c r="H645" s="316" t="str">
        <f>+'RNL - Lab 10'!$M$30</f>
        <v/>
      </c>
      <c r="I645" s="316" t="str">
        <f>+'RNL - Lab 10'!$M$31</f>
        <v/>
      </c>
      <c r="J645" s="316" t="str">
        <f>+'RNL - Lab 10'!$M$32</f>
        <v/>
      </c>
      <c r="K645" s="316" t="str">
        <f>+'RNL - Lab 10'!$M$33</f>
        <v/>
      </c>
      <c r="L645" s="316" t="str">
        <f>+'RNL - Lab 10'!$M$34</f>
        <v/>
      </c>
      <c r="M645" s="316" t="str">
        <f>+'RNL - Lab 10'!$M$35</f>
        <v/>
      </c>
      <c r="N645" s="316" t="str">
        <f>+'RNL - Lab 10'!$M$36</f>
        <v/>
      </c>
      <c r="O645" s="316" t="str">
        <f>+'RNL - Lab 10'!$M$37</f>
        <v/>
      </c>
      <c r="P645" s="316" t="str">
        <f>+'RNL - Lab 10'!$M$39</f>
        <v/>
      </c>
      <c r="Q645" s="316" t="str">
        <f>+'RNL - Lab 10'!$M$40</f>
        <v/>
      </c>
      <c r="R645" s="316" t="str">
        <f>+'RNL - Lab 10'!$M$41</f>
        <v/>
      </c>
      <c r="S645" s="316" t="str">
        <f>+'RNL - Lab 10'!$M$42</f>
        <v/>
      </c>
      <c r="T645" s="316" t="str">
        <f>+'RNL - Lab 10'!$M$43</f>
        <v/>
      </c>
      <c r="U645" s="316" t="str">
        <f>+'RNL - Lab 10'!$M$44</f>
        <v/>
      </c>
      <c r="V645" s="316" t="str">
        <f>+'RNL - Lab 10'!$M$45</f>
        <v/>
      </c>
      <c r="W645" s="316" t="str">
        <f>+'RNL - Lab 10'!$M$46</f>
        <v/>
      </c>
      <c r="X645" s="316" t="str">
        <f>+'RNL - Lab 10'!$M$47</f>
        <v/>
      </c>
      <c r="Y645" s="316" t="str">
        <f>+'RNL - Lab 10'!$M$48</f>
        <v/>
      </c>
      <c r="Z645" s="316" t="str">
        <f>+'RNL - Lab 10'!$M$49</f>
        <v/>
      </c>
      <c r="AA645" s="316" t="str">
        <f>+'RNL - Lab 10'!$M$50</f>
        <v/>
      </c>
      <c r="AB645" s="316" t="str">
        <f>+'RNL - Lab 10'!$M$51</f>
        <v/>
      </c>
      <c r="AC645" s="316" t="str">
        <f>+'RNL - Lab 10'!$M$52</f>
        <v/>
      </c>
      <c r="AD645" s="316" t="str">
        <f>+'RNL - Lab 10'!$M$53</f>
        <v/>
      </c>
      <c r="AE645" s="316" t="str">
        <f>+'RNL - Lab 10'!$M$54</f>
        <v/>
      </c>
      <c r="AF645" s="316" t="str">
        <f>+'RNL - Lab 10'!$M$55</f>
        <v/>
      </c>
      <c r="AG645" s="316" t="str">
        <f>+'RNL - Lab 10'!$M$56</f>
        <v/>
      </c>
      <c r="AH645" s="316" t="str">
        <f>+'RNL - Lab 10'!$M$57</f>
        <v/>
      </c>
      <c r="AI645" s="316" t="str">
        <f>+'RNL - Lab 10'!$M$58</f>
        <v/>
      </c>
      <c r="AJ645" s="316" t="str">
        <f>+'RNL - Lab 10'!$M$59</f>
        <v/>
      </c>
      <c r="AK645" s="316" t="str">
        <f>+'RNL - Lab 10'!$M$60</f>
        <v/>
      </c>
      <c r="AL645" s="316" t="str">
        <f>+'RNL - Lab 10'!$M$62</f>
        <v/>
      </c>
      <c r="AM645" s="316" t="str">
        <f>+'RNL - Lab 10'!$M$63</f>
        <v/>
      </c>
      <c r="AN645" s="316" t="str">
        <f>+'RNL - Lab 10'!$M$64</f>
        <v/>
      </c>
      <c r="AO645" s="316" t="str">
        <f>+'RNL - Lab 10'!$M$65</f>
        <v/>
      </c>
      <c r="AP645" s="316" t="str">
        <f>+'RNL - Lab 10'!$M$66</f>
        <v/>
      </c>
      <c r="AQ645" s="316" t="str">
        <f>+'RNL - Lab 10'!$M$67</f>
        <v/>
      </c>
      <c r="AR645" s="316" t="str">
        <f>+'RNL - Lab 10'!$M$68</f>
        <v/>
      </c>
      <c r="AS645" s="316" t="str">
        <f>+'RNL - Lab 10'!$M$69</f>
        <v/>
      </c>
      <c r="AT645" s="316" t="str">
        <f>+'RNL - Lab 10'!$M$70</f>
        <v/>
      </c>
      <c r="AU645" s="316" t="str">
        <f>+'RNL - Lab 10'!$M$71</f>
        <v/>
      </c>
      <c r="AV645" s="316" t="str">
        <f>+'RNL - Lab 10'!$M$72</f>
        <v/>
      </c>
      <c r="AW645" s="316" t="str">
        <f>+'RNL - Lab 10'!$M$73</f>
        <v/>
      </c>
      <c r="AX645" s="316" t="str">
        <f>+'RNL - Lab 10'!$M$75</f>
        <v/>
      </c>
      <c r="AY645" s="316" t="str">
        <f>+'RNL - Lab 10'!$M$76</f>
        <v/>
      </c>
      <c r="AZ645" s="316" t="str">
        <f>+'RNL - Lab 10'!$M$77</f>
        <v/>
      </c>
      <c r="BA645" s="316" t="str">
        <f>+'RNL - Lab 10'!$M$78</f>
        <v/>
      </c>
      <c r="BB645" s="316" t="str">
        <f>+'RNL - Lab 10'!$M$79</f>
        <v/>
      </c>
      <c r="BC645" s="316" t="str">
        <f>+'RNL - Lab 10'!$M$80</f>
        <v/>
      </c>
      <c r="BD645" s="316" t="str">
        <f>+'RNL - Lab 10'!$M$81</f>
        <v/>
      </c>
      <c r="BE645" s="316" t="str">
        <f>+'RNL - Lab 10'!$M$82</f>
        <v/>
      </c>
      <c r="BF645" s="316" t="str">
        <f>+'RNL - Lab 10'!$M$84</f>
        <v/>
      </c>
      <c r="BG645" s="316" t="str">
        <f>+'RNL - Lab 10'!$M$85</f>
        <v/>
      </c>
      <c r="BH645" s="316" t="str">
        <f>+'RNL - Lab 10'!$M$86</f>
        <v/>
      </c>
      <c r="BI645" s="316" t="str">
        <f>+'RNL - Lab 10'!$M$87</f>
        <v/>
      </c>
      <c r="BJ645" s="316" t="str">
        <f>+'RNL - Lab 10'!$M$88</f>
        <v/>
      </c>
      <c r="BK645" s="316" t="str">
        <f>+'RNL - Lab 10'!$M$89</f>
        <v/>
      </c>
      <c r="BL645" s="316" t="str">
        <f>+'RNL - Lab 10'!$M$90</f>
        <v/>
      </c>
      <c r="BM645" s="316" t="str">
        <f>+'RNL - Lab 10'!$M$91</f>
        <v/>
      </c>
      <c r="BN645" s="305"/>
      <c r="BO645" s="305"/>
      <c r="BP645" s="305"/>
      <c r="BQ645" s="305"/>
      <c r="BR645" s="305"/>
      <c r="BS645" s="305"/>
      <c r="BT645" s="305"/>
      <c r="BU645" s="305"/>
      <c r="BV645" s="305"/>
      <c r="BW645" s="305"/>
      <c r="BX645" s="305"/>
      <c r="BY645" s="305"/>
      <c r="BZ645" s="305"/>
      <c r="CA645" s="305"/>
      <c r="CB645" s="305"/>
      <c r="CC645" s="305"/>
      <c r="CD645" s="305"/>
      <c r="CE645" s="305"/>
    </row>
    <row r="646" spans="2:83" s="304" customFormat="1" ht="45" customHeight="1" x14ac:dyDescent="0.25">
      <c r="B646" s="307"/>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c r="AA646" s="316"/>
      <c r="AB646" s="316"/>
      <c r="AC646" s="316"/>
      <c r="AD646" s="316"/>
      <c r="AE646" s="316"/>
      <c r="AF646" s="316"/>
      <c r="AG646" s="316"/>
      <c r="AH646" s="316"/>
      <c r="AI646" s="316"/>
      <c r="AJ646" s="316"/>
      <c r="AK646" s="316"/>
      <c r="AL646" s="316"/>
      <c r="AM646" s="316"/>
      <c r="AN646" s="316"/>
      <c r="AO646" s="316"/>
      <c r="AP646" s="316"/>
      <c r="AQ646" s="316"/>
      <c r="AR646" s="316"/>
      <c r="AS646" s="316"/>
      <c r="AT646" s="316"/>
      <c r="AU646" s="316"/>
      <c r="AV646" s="316"/>
      <c r="AW646" s="316"/>
      <c r="AX646" s="316"/>
      <c r="AY646" s="316"/>
      <c r="AZ646" s="316"/>
      <c r="BA646" s="316"/>
      <c r="BB646" s="316"/>
      <c r="BC646" s="316"/>
      <c r="BD646" s="316"/>
      <c r="BE646" s="316"/>
      <c r="BF646" s="316"/>
      <c r="BG646" s="316"/>
      <c r="BH646" s="316"/>
      <c r="BI646" s="316"/>
      <c r="BJ646" s="316"/>
      <c r="BK646" s="316"/>
      <c r="BL646" s="316"/>
      <c r="BM646" s="316"/>
      <c r="BN646" s="305"/>
      <c r="BO646" s="305"/>
      <c r="BP646" s="305"/>
      <c r="BQ646" s="305"/>
      <c r="BR646" s="305"/>
      <c r="BS646" s="305"/>
      <c r="BT646" s="305"/>
      <c r="BU646" s="305"/>
      <c r="BV646" s="305"/>
      <c r="BW646" s="305"/>
      <c r="BX646" s="305"/>
      <c r="BY646" s="305"/>
      <c r="BZ646" s="305"/>
      <c r="CA646" s="305"/>
      <c r="CB646" s="305"/>
      <c r="CC646" s="305"/>
      <c r="CD646" s="305"/>
      <c r="CE646" s="305"/>
    </row>
    <row r="647" spans="2:83" s="304" customFormat="1" ht="45" customHeight="1" x14ac:dyDescent="0.25"/>
    <row r="648" spans="2:83" s="304" customFormat="1" ht="45" customHeight="1" x14ac:dyDescent="0.25"/>
    <row r="649" spans="2:83" s="304" customFormat="1" ht="45" customHeight="1" x14ac:dyDescent="0.25"/>
    <row r="650" spans="2:83" s="304" customFormat="1" ht="45" customHeight="1" x14ac:dyDescent="0.25">
      <c r="B650" s="304" t="s">
        <v>561</v>
      </c>
    </row>
    <row r="651" spans="2:83" s="304" customFormat="1" ht="45" customHeight="1" x14ac:dyDescent="0.25"/>
    <row r="652" spans="2:83" s="304" customFormat="1" ht="45" customHeight="1" x14ac:dyDescent="0.25">
      <c r="C652" s="367" t="s">
        <v>344</v>
      </c>
      <c r="D652" s="367"/>
      <c r="E652" s="367"/>
      <c r="F652" s="367"/>
      <c r="G652" s="367"/>
      <c r="H652" s="367"/>
      <c r="I652" s="367"/>
      <c r="J652" s="367"/>
      <c r="K652" s="367"/>
      <c r="L652" s="367"/>
      <c r="M652" s="367"/>
      <c r="N652" s="367"/>
      <c r="O652" s="367"/>
      <c r="P652" s="367" t="s">
        <v>556</v>
      </c>
      <c r="Q652" s="367"/>
      <c r="R652" s="367"/>
      <c r="S652" s="367"/>
      <c r="T652" s="367"/>
      <c r="U652" s="367"/>
      <c r="V652" s="367"/>
      <c r="W652" s="367"/>
      <c r="X652" s="367"/>
      <c r="Y652" s="367"/>
      <c r="Z652" s="367"/>
      <c r="AA652" s="367"/>
      <c r="AB652" s="367"/>
      <c r="AC652" s="367"/>
      <c r="AD652" s="367"/>
      <c r="AE652" s="367"/>
      <c r="AF652" s="367"/>
      <c r="AG652" s="367"/>
      <c r="AH652" s="367"/>
      <c r="AI652" s="367"/>
      <c r="AJ652" s="367"/>
      <c r="AK652" s="367"/>
      <c r="AL652" s="367" t="s">
        <v>335</v>
      </c>
      <c r="AM652" s="367"/>
      <c r="AN652" s="367"/>
      <c r="AO652" s="367"/>
      <c r="AP652" s="367"/>
      <c r="AQ652" s="367"/>
      <c r="AR652" s="367"/>
      <c r="AS652" s="367"/>
      <c r="AT652" s="367"/>
      <c r="AU652" s="367"/>
      <c r="AV652" s="367"/>
      <c r="AW652" s="367"/>
      <c r="AX652" s="367" t="s">
        <v>557</v>
      </c>
      <c r="AY652" s="367"/>
      <c r="AZ652" s="367"/>
      <c r="BA652" s="367"/>
      <c r="BB652" s="367"/>
      <c r="BC652" s="367"/>
      <c r="BD652" s="367"/>
      <c r="BE652" s="367"/>
      <c r="BF652" s="367" t="s">
        <v>554</v>
      </c>
      <c r="BG652" s="367"/>
      <c r="BH652" s="367"/>
      <c r="BI652" s="367"/>
      <c r="BJ652" s="367"/>
      <c r="BK652" s="367"/>
      <c r="BL652" s="367"/>
      <c r="BM652" s="367"/>
    </row>
    <row r="653" spans="2:83" s="304" customFormat="1" ht="45" customHeight="1" x14ac:dyDescent="0.25">
      <c r="C653" s="306">
        <v>26</v>
      </c>
      <c r="D653" s="306">
        <v>27</v>
      </c>
      <c r="E653" s="306">
        <v>28</v>
      </c>
      <c r="F653" s="306">
        <v>29</v>
      </c>
      <c r="G653" s="306">
        <v>30</v>
      </c>
      <c r="H653" s="306">
        <v>31</v>
      </c>
      <c r="I653" s="306">
        <v>32</v>
      </c>
      <c r="J653" s="306">
        <v>33</v>
      </c>
      <c r="K653" s="306">
        <v>34</v>
      </c>
      <c r="L653" s="306">
        <v>35</v>
      </c>
      <c r="M653" s="306">
        <v>36</v>
      </c>
      <c r="N653" s="306">
        <v>37</v>
      </c>
      <c r="O653" s="306">
        <v>38</v>
      </c>
      <c r="P653" s="306">
        <v>40</v>
      </c>
      <c r="Q653" s="306">
        <v>41</v>
      </c>
      <c r="R653" s="306">
        <v>42</v>
      </c>
      <c r="S653" s="306">
        <v>43</v>
      </c>
      <c r="T653" s="306">
        <v>44</v>
      </c>
      <c r="U653" s="306">
        <v>45</v>
      </c>
      <c r="V653" s="306">
        <v>46</v>
      </c>
      <c r="W653" s="306">
        <v>47</v>
      </c>
      <c r="X653" s="306">
        <v>48</v>
      </c>
      <c r="Y653" s="306">
        <v>49</v>
      </c>
      <c r="Z653" s="306">
        <v>50</v>
      </c>
      <c r="AA653" s="306">
        <v>51</v>
      </c>
      <c r="AB653" s="306">
        <v>52</v>
      </c>
      <c r="AC653" s="306">
        <v>53</v>
      </c>
      <c r="AD653" s="306">
        <v>54</v>
      </c>
      <c r="AE653" s="306">
        <v>55</v>
      </c>
      <c r="AF653" s="306">
        <v>56</v>
      </c>
      <c r="AG653" s="306">
        <v>57</v>
      </c>
      <c r="AH653" s="306">
        <v>58</v>
      </c>
      <c r="AI653" s="306">
        <v>59</v>
      </c>
      <c r="AJ653" s="306">
        <v>60</v>
      </c>
      <c r="AK653" s="306">
        <v>61</v>
      </c>
      <c r="AL653" s="307">
        <v>63</v>
      </c>
      <c r="AM653" s="307">
        <v>64</v>
      </c>
      <c r="AN653" s="307">
        <v>65</v>
      </c>
      <c r="AO653" s="307">
        <v>66</v>
      </c>
      <c r="AP653" s="307">
        <v>67</v>
      </c>
      <c r="AQ653" s="307">
        <v>68</v>
      </c>
      <c r="AR653" s="307">
        <v>69</v>
      </c>
      <c r="AS653" s="307">
        <v>70</v>
      </c>
      <c r="AT653" s="307">
        <v>71</v>
      </c>
      <c r="AU653" s="307">
        <v>72</v>
      </c>
      <c r="AV653" s="307">
        <v>73</v>
      </c>
      <c r="AW653" s="307">
        <v>74</v>
      </c>
      <c r="AX653" s="307">
        <v>76</v>
      </c>
      <c r="AY653" s="307">
        <v>77</v>
      </c>
      <c r="AZ653" s="308">
        <v>78</v>
      </c>
      <c r="BA653" s="308">
        <v>79</v>
      </c>
      <c r="BB653" s="308">
        <v>80</v>
      </c>
      <c r="BC653" s="308">
        <v>81</v>
      </c>
      <c r="BD653" s="308">
        <v>82</v>
      </c>
      <c r="BE653" s="308">
        <v>83</v>
      </c>
      <c r="BF653" s="308">
        <v>85</v>
      </c>
      <c r="BG653" s="308">
        <v>86</v>
      </c>
      <c r="BH653" s="308">
        <v>87</v>
      </c>
      <c r="BI653" s="308">
        <v>88</v>
      </c>
      <c r="BJ653" s="308">
        <v>89</v>
      </c>
      <c r="BK653" s="308">
        <v>90</v>
      </c>
      <c r="BL653" s="308">
        <v>91</v>
      </c>
      <c r="BM653" s="308">
        <v>92</v>
      </c>
    </row>
    <row r="654" spans="2:83" s="304" customFormat="1" ht="45" customHeight="1" x14ac:dyDescent="0.25">
      <c r="B654" s="308" t="s">
        <v>6</v>
      </c>
      <c r="C654" s="309" t="str">
        <f>+C635</f>
        <v>Número de baciloscopias realizadas</v>
      </c>
      <c r="D654" s="309" t="str">
        <f t="shared" ref="D654:BM654" si="0">+D635</f>
        <v>Porcentaje de baciloscopias de diagnóstico positivas</v>
      </c>
      <c r="E654" s="309" t="str">
        <f t="shared" si="0"/>
        <v xml:space="preserve">Porcentaje de baciloscopias de control de tratamiento positiva
</v>
      </c>
      <c r="F654" s="309" t="str">
        <f t="shared" si="0"/>
        <v xml:space="preserve">Porcentaje de casos presuntivos examinados con baciloscopia
</v>
      </c>
      <c r="G654" s="309" t="str">
        <f t="shared" si="0"/>
        <v xml:space="preserve">Porcentaje de casos diagnosticados por baciloscopia entre los casos presuntivos
</v>
      </c>
      <c r="H654" s="309" t="str">
        <f t="shared" si="0"/>
        <v>Proporción de muestras deficientes entre las baciloscopias de diagnóstico</v>
      </c>
      <c r="I654" s="309" t="str">
        <f t="shared" si="0"/>
        <v>Carga de trabajo</v>
      </c>
      <c r="J654" s="309" t="str">
        <f t="shared" si="0"/>
        <v>Porcentaje de baciloscopias de diagnóstico positivas de bajo grado (positiva de + y BAAR contables)</v>
      </c>
      <c r="K654" s="309" t="str">
        <f t="shared" si="0"/>
        <v>Tiempo de respuesta del laboratorio en el informe del resultado de la baciloscopia</v>
      </c>
      <c r="L654" s="309" t="str">
        <f t="shared" si="0"/>
        <v/>
      </c>
      <c r="M654" s="309" t="str">
        <f t="shared" si="0"/>
        <v/>
      </c>
      <c r="N654" s="309" t="str">
        <f t="shared" si="0"/>
        <v/>
      </c>
      <c r="O654" s="309" t="str">
        <f t="shared" si="0"/>
        <v/>
      </c>
      <c r="P654" s="309" t="str">
        <f t="shared" si="0"/>
        <v>Número de pruebas rápidas realizadas</v>
      </c>
      <c r="Q654" s="309" t="str">
        <f t="shared" si="0"/>
        <v>Proporción de M. tuberculosis detectado sensible a fármacos R, H o HyR</v>
      </c>
      <c r="R654" s="309" t="str">
        <f t="shared" si="0"/>
        <v>Proporción de M. tuberculosis detectado resistente a R</v>
      </c>
      <c r="S654" s="309" t="str">
        <f t="shared" si="0"/>
        <v>Proporción de M. tuberculosis detectado resistente a H</v>
      </c>
      <c r="T654" s="309" t="str">
        <f t="shared" si="0"/>
        <v xml:space="preserve">Proporción de M. tuberculosis detectado resistente a HyR
</v>
      </c>
      <c r="U654" s="309" t="str">
        <f t="shared" si="0"/>
        <v xml:space="preserve">Proporción de M. tuberculosis detectado con resistencia a fármacos indeterminada
</v>
      </c>
      <c r="V654" s="309" t="str">
        <f t="shared" si="0"/>
        <v xml:space="preserve">Proporción de M. tuberculosis no detectado 
</v>
      </c>
      <c r="W654" s="309" t="str">
        <f t="shared" si="0"/>
        <v xml:space="preserve">Proporción de errores
</v>
      </c>
      <c r="X654" s="309" t="str">
        <f t="shared" si="0"/>
        <v xml:space="preserve">Proporción de resultados inválidos
</v>
      </c>
      <c r="Y654" s="309" t="str">
        <f t="shared" si="0"/>
        <v xml:space="preserve">Proporción de casos con M. tuberculosis detectado resistente a R, H, RyH con PSF de segunda línea
</v>
      </c>
      <c r="Z654" s="309" t="str">
        <f t="shared" si="0"/>
        <v xml:space="preserve">Proporción de casos nuevos con M. tuberculosis detectado resistente a R, H, RyH con PSF de segunda línea
</v>
      </c>
      <c r="AA654" s="309" t="str">
        <f t="shared" si="0"/>
        <v xml:space="preserve">Proporción de casos antes tratados con M. tuberculosis detectado resistente a R, H, RyH con PSF de segunda línea
</v>
      </c>
      <c r="AB654" s="309" t="str">
        <f t="shared" si="0"/>
        <v>Proporción de M. tuberculosis Sensible a fluoroquinolonas</v>
      </c>
      <c r="AC654" s="309" t="str">
        <f t="shared" si="0"/>
        <v>Proporción de M. tuberculosis Resistente a fluoroquinolonas</v>
      </c>
      <c r="AD654" s="309" t="str">
        <f t="shared" si="0"/>
        <v>Proporción de M. tuberculosis Sensible a otras drogas de segunda línea (drogas orales)</v>
      </c>
      <c r="AE654" s="309" t="str">
        <f t="shared" si="0"/>
        <v>Proporción de M. tuberculosis Resistente a otras drogas de segunda línea (drogas orales)</v>
      </c>
      <c r="AF654" s="309" t="str">
        <f t="shared" si="0"/>
        <v>Tiempo de respuesta del laboratorio en las pruebas moleculares</v>
      </c>
      <c r="AG654" s="309" t="str">
        <f t="shared" si="0"/>
        <v/>
      </c>
      <c r="AH654" s="309" t="str">
        <f t="shared" si="0"/>
        <v/>
      </c>
      <c r="AI654" s="309" t="str">
        <f t="shared" si="0"/>
        <v/>
      </c>
      <c r="AJ654" s="309" t="str">
        <f t="shared" si="0"/>
        <v/>
      </c>
      <c r="AK654" s="309" t="str">
        <f t="shared" si="0"/>
        <v/>
      </c>
      <c r="AL654" s="309" t="str">
        <f t="shared" si="0"/>
        <v>Porcentaje de muestras baciloscopia positiva y cultivo negativo</v>
      </c>
      <c r="AM654" s="309" t="str">
        <f t="shared" si="0"/>
        <v>Porcentaje de cultivos contaminados (se calcula sobre los cultivos realizados a las muestras respiratorias)</v>
      </c>
      <c r="AN654" s="309" t="str">
        <f t="shared" si="0"/>
        <v xml:space="preserve">Aporte del cultivo al diagnóstico de casos de tuberculosis pulmonar (en relación a la baciloscopia) </v>
      </c>
      <c r="AO654" s="309" t="str">
        <f t="shared" si="0"/>
        <v>Aporte del cultivo al diagnóstico de casos de tuberculosis pulmonar (en relación a pruebas moleculares)</v>
      </c>
      <c r="AP654" s="309" t="str">
        <f t="shared" si="0"/>
        <v>Tiempo de respuesta del laboratorio en los resultados del cultivo</v>
      </c>
      <c r="AQ654" s="309" t="str">
        <f t="shared" si="0"/>
        <v>Proporción de muestras de diagnóstico (nuevas y recaídas) con cultivo positivo (MTB y MNT combinados)</v>
      </c>
      <c r="AR654" s="309" t="str">
        <f t="shared" si="0"/>
        <v>Proporción de muestras de diagnóstico (nuevas y recaídas) que resultaron positivas para MTB</v>
      </c>
      <c r="AS654" s="309" t="str">
        <f t="shared" si="0"/>
        <v/>
      </c>
      <c r="AT654" s="309" t="str">
        <f t="shared" si="0"/>
        <v/>
      </c>
      <c r="AU654" s="309" t="str">
        <f t="shared" si="0"/>
        <v/>
      </c>
      <c r="AV654" s="309" t="str">
        <f t="shared" si="0"/>
        <v/>
      </c>
      <c r="AW654" s="309" t="str">
        <f t="shared" si="0"/>
        <v/>
      </c>
      <c r="AX654" s="309" t="str">
        <f t="shared" si="0"/>
        <v>Proporción de aislamientos procesados con monorresistencia y multirresistencia a todas las combinaciones de fármacos analizados</v>
      </c>
      <c r="AY654" s="309" t="str">
        <f t="shared" si="0"/>
        <v>Proporción de aislamientos inoculados para PSD que se descartaron debido a la contaminación</v>
      </c>
      <c r="AZ654" s="309" t="str">
        <f t="shared" si="0"/>
        <v>Proporción de aislamientos procesados para PSD que no fueron interpretables debido a la falta de crecimiento de los tubos / placas de control (sin fármaco)</v>
      </c>
      <c r="BA654" s="309" t="str">
        <f t="shared" si="0"/>
        <v>Tiempo de entrega de los resultados del laboratorio - Entre el procesamiento de la muestra y la notificación de resultados para PSD</v>
      </c>
      <c r="BB654" s="309" t="str">
        <f t="shared" si="0"/>
        <v/>
      </c>
      <c r="BC654" s="309" t="str">
        <f t="shared" si="0"/>
        <v/>
      </c>
      <c r="BD654" s="309" t="str">
        <f t="shared" si="0"/>
        <v/>
      </c>
      <c r="BE654" s="309" t="str">
        <f t="shared" si="0"/>
        <v/>
      </c>
      <c r="BF654" s="309" t="str">
        <f t="shared" si="0"/>
        <v>Porcentaje de casos de tuberculosis nuevos y recaída notificados, evaluados con un diagnóstico rápido recomendado por la OMS como la prueba diagnóstica inicial.</v>
      </c>
      <c r="BG654" s="309" t="str">
        <f t="shared" si="0"/>
        <v>Porcentaje de casos de tuberculosis notificados como nuevos y recaídas con confirmación bacteriológica.</v>
      </c>
      <c r="BH654" s="309" t="str">
        <f t="shared" si="0"/>
        <v>Porcentaje de casos notificados de TB confirmados bacteriológicamente con resultados de PSD para la rifampicina.</v>
      </c>
      <c r="BI654" s="309" t="str">
        <f t="shared" si="0"/>
        <v>Porcentaje de casos notificados de TB resistente a rifampicina con resultados de PSD para fluoroquinolonas y otras drogas orales de segunda línea.</v>
      </c>
      <c r="BJ654" s="309" t="str">
        <f t="shared" si="0"/>
        <v/>
      </c>
      <c r="BK654" s="309" t="str">
        <f t="shared" si="0"/>
        <v/>
      </c>
      <c r="BL654" s="309" t="str">
        <f t="shared" si="0"/>
        <v/>
      </c>
      <c r="BM654" s="309" t="str">
        <f t="shared" si="0"/>
        <v/>
      </c>
    </row>
    <row r="655" spans="2:83" s="304" customFormat="1" ht="45" customHeight="1" x14ac:dyDescent="0.25">
      <c r="B655" s="307" t="s">
        <v>83</v>
      </c>
      <c r="C655" s="316">
        <f>+'RNL - Lab 1'!$BE$25</f>
        <v>0</v>
      </c>
      <c r="D655" s="316">
        <f>+'RNL - Lab 1'!$BE$26</f>
        <v>0</v>
      </c>
      <c r="E655" s="316">
        <f>+'RNL - Lab 1'!$BE$27</f>
        <v>0</v>
      </c>
      <c r="F655" s="316">
        <f>+'RNL - Lab 1'!$BE$28</f>
        <v>0</v>
      </c>
      <c r="G655" s="316">
        <f>+'RNL - Lab 1'!$BE$29</f>
        <v>0</v>
      </c>
      <c r="H655" s="316">
        <f>+'RNL - Lab 1'!$BE$30</f>
        <v>0</v>
      </c>
      <c r="I655" s="316">
        <f>+'RNL - Lab 1'!$BE$31</f>
        <v>0</v>
      </c>
      <c r="J655" s="316">
        <f>+'RNL - Lab 1'!$BE$32</f>
        <v>0</v>
      </c>
      <c r="K655" s="316">
        <f>+'RNL - Lab 1'!$BE$33</f>
        <v>0</v>
      </c>
      <c r="L655" s="316">
        <f>+'RNL - Lab 1'!$BE$34</f>
        <v>0</v>
      </c>
      <c r="M655" s="316">
        <f>+'RNL - Lab 1'!$BE$35</f>
        <v>0</v>
      </c>
      <c r="N655" s="316">
        <f>+'RNL - Lab 1'!$BE$36</f>
        <v>0</v>
      </c>
      <c r="O655" s="316">
        <f>+'RNL - Lab 1'!$BE$37</f>
        <v>0</v>
      </c>
      <c r="P655" s="316">
        <f>+'RNL - Lab 1'!$BE$39</f>
        <v>0</v>
      </c>
      <c r="Q655" s="316">
        <f>+'RNL - Lab 1'!$BE$40</f>
        <v>0</v>
      </c>
      <c r="R655" s="316">
        <f>+'RNL - Lab 1'!$BE$41</f>
        <v>0</v>
      </c>
      <c r="S655" s="316">
        <f>+'RNL - Lab 1'!$BE$42</f>
        <v>0</v>
      </c>
      <c r="T655" s="316">
        <f>+'RNL - Lab 1'!$BE$43</f>
        <v>0</v>
      </c>
      <c r="U655" s="316">
        <f>+'RNL - Lab 1'!$BE$44</f>
        <v>0</v>
      </c>
      <c r="V655" s="316">
        <f>+'RNL - Lab 1'!$BE$45</f>
        <v>0</v>
      </c>
      <c r="W655" s="316">
        <f>+'RNL - Lab 1'!$BE$46</f>
        <v>0</v>
      </c>
      <c r="X655" s="316">
        <f>+'RNL - Lab 1'!$BE$47</f>
        <v>0</v>
      </c>
      <c r="Y655" s="316">
        <f>+'RNL - Lab 1'!$BE$48</f>
        <v>0</v>
      </c>
      <c r="Z655" s="316">
        <f>+'RNL - Lab 1'!$BE$49</f>
        <v>0</v>
      </c>
      <c r="AA655" s="316">
        <f>+'RNL - Lab 1'!$BE$50</f>
        <v>0</v>
      </c>
      <c r="AB655" s="316">
        <f>+'RNL - Lab 1'!$BE$51</f>
        <v>0</v>
      </c>
      <c r="AC655" s="316">
        <f>+'RNL - Lab 1'!$BE$52</f>
        <v>0</v>
      </c>
      <c r="AD655" s="316">
        <f>+'RNL - Lab 1'!$BE$53</f>
        <v>0</v>
      </c>
      <c r="AE655" s="316">
        <f>+'RNL - Lab 1'!$BE$54</f>
        <v>0</v>
      </c>
      <c r="AF655" s="316">
        <f>+'RNL - Lab 1'!$BE$55</f>
        <v>0</v>
      </c>
      <c r="AG655" s="316">
        <f>+'RNL - Lab 1'!$BE$56</f>
        <v>0</v>
      </c>
      <c r="AH655" s="316">
        <f>+'RNL - Lab 1'!$BE$57</f>
        <v>0</v>
      </c>
      <c r="AI655" s="316">
        <f>+'RNL - Lab 1'!$BE$58</f>
        <v>0</v>
      </c>
      <c r="AJ655" s="316">
        <f>+'RNL - Lab 1'!$BE$59</f>
        <v>0</v>
      </c>
      <c r="AK655" s="316">
        <f>+'RNL - Lab 1'!$BE$60</f>
        <v>0</v>
      </c>
      <c r="AL655" s="316">
        <f>+'RNL - Lab 1'!$BE$62</f>
        <v>0</v>
      </c>
      <c r="AM655" s="316">
        <f>+'RNL - Lab 1'!$BE$63</f>
        <v>0</v>
      </c>
      <c r="AN655" s="316">
        <f>+'RNL - Lab 1'!$BE$64</f>
        <v>0</v>
      </c>
      <c r="AO655" s="316">
        <f>+'RNL - Lab 1'!$BE$65</f>
        <v>0</v>
      </c>
      <c r="AP655" s="316">
        <f>+'RNL - Lab 1'!$BE$66</f>
        <v>0</v>
      </c>
      <c r="AQ655" s="316">
        <f>+'RNL - Lab 1'!$BE$67</f>
        <v>0</v>
      </c>
      <c r="AR655" s="316">
        <f>+'RNL - Lab 1'!$BE$68</f>
        <v>0</v>
      </c>
      <c r="AS655" s="316">
        <f>+'RNL - Lab 1'!$BE$69</f>
        <v>0</v>
      </c>
      <c r="AT655" s="316">
        <f>+'RNL - Lab 1'!$BE$70</f>
        <v>0</v>
      </c>
      <c r="AU655" s="316">
        <f>+'RNL - Lab 1'!$BE$71</f>
        <v>0</v>
      </c>
      <c r="AV655" s="316">
        <f>+'RNL - Lab 1'!$BE$72</f>
        <v>0</v>
      </c>
      <c r="AW655" s="316">
        <f>+'RNL - Lab 1'!$BE$73</f>
        <v>0</v>
      </c>
      <c r="AX655" s="316">
        <f>+'RNL - Lab 1'!$BE$75</f>
        <v>0</v>
      </c>
      <c r="AY655" s="316">
        <f>+'RNL - Lab 1'!$BE$76</f>
        <v>0</v>
      </c>
      <c r="AZ655" s="316">
        <f>+'RNL - Lab 1'!$BE$77</f>
        <v>0</v>
      </c>
      <c r="BA655" s="316">
        <f>+'RNL - Lab 1'!$BE$78</f>
        <v>0</v>
      </c>
      <c r="BB655" s="316">
        <f>+'RNL - Lab 1'!$BE$79</f>
        <v>0</v>
      </c>
      <c r="BC655" s="316">
        <f>+'RNL - Lab 1'!$BE$80</f>
        <v>0</v>
      </c>
      <c r="BD655" s="316">
        <f>+'RNL - Lab 1'!$BE$81</f>
        <v>0</v>
      </c>
      <c r="BE655" s="316">
        <f>+'RNL - Lab 1'!$BE$82</f>
        <v>0</v>
      </c>
      <c r="BF655" s="316">
        <f>+'RNL - Lab 1'!$BE$84</f>
        <v>0</v>
      </c>
      <c r="BG655" s="316">
        <f>+'RNL - Lab 1'!$BE$85</f>
        <v>0</v>
      </c>
      <c r="BH655" s="316">
        <f>+'RNL - Lab 1'!$BE$86</f>
        <v>0</v>
      </c>
      <c r="BI655" s="316">
        <f>+'RNL - Lab 1'!$BE$87</f>
        <v>0</v>
      </c>
      <c r="BJ655" s="316">
        <f>+'RNL - Lab 1'!$BE$88</f>
        <v>0</v>
      </c>
      <c r="BK655" s="316">
        <f>+'RNL - Lab 1'!$BE$89</f>
        <v>0</v>
      </c>
      <c r="BL655" s="316">
        <f>+'RNL - Lab 1'!$BE$90</f>
        <v>0</v>
      </c>
      <c r="BM655" s="316">
        <f>+'RNL - Lab 1'!$BE$91</f>
        <v>0</v>
      </c>
    </row>
    <row r="656" spans="2:83" s="304" customFormat="1" ht="45" customHeight="1" x14ac:dyDescent="0.25">
      <c r="B656" s="307" t="s">
        <v>84</v>
      </c>
      <c r="C656" s="316">
        <f>+'RNL - Lab 2'!$BE$25</f>
        <v>0</v>
      </c>
      <c r="D656" s="316">
        <f>+'RNL - Lab 2'!$BE$26</f>
        <v>0</v>
      </c>
      <c r="E656" s="316">
        <f>+'RNL - Lab 2'!$BE$27</f>
        <v>0</v>
      </c>
      <c r="F656" s="316">
        <f>+'RNL - Lab 2'!$BE$28</f>
        <v>0</v>
      </c>
      <c r="G656" s="316">
        <f>+'RNL - Lab 2'!$BE$29</f>
        <v>0</v>
      </c>
      <c r="H656" s="316">
        <f>+'RNL - Lab 2'!$BE$30</f>
        <v>0</v>
      </c>
      <c r="I656" s="316">
        <f>+'RNL - Lab 2'!$BE$31</f>
        <v>0</v>
      </c>
      <c r="J656" s="316">
        <f>+'RNL - Lab 2'!$BE$32</f>
        <v>0</v>
      </c>
      <c r="K656" s="316">
        <f>+'RNL - Lab 2'!$BE$33</f>
        <v>0</v>
      </c>
      <c r="L656" s="316">
        <f>+'RNL - Lab 2'!$BE$34</f>
        <v>0</v>
      </c>
      <c r="M656" s="316">
        <f>+'RNL - Lab 2'!$BE$35</f>
        <v>0</v>
      </c>
      <c r="N656" s="316">
        <f>+'RNL - Lab 2'!$BE$36</f>
        <v>0</v>
      </c>
      <c r="O656" s="316">
        <f>+'RNL - Lab 2'!$BE$37</f>
        <v>0</v>
      </c>
      <c r="P656" s="316">
        <f>+'RNL - Lab 2'!$BE$39</f>
        <v>0</v>
      </c>
      <c r="Q656" s="316">
        <f>+'RNL - Lab 2'!$BE$40</f>
        <v>0</v>
      </c>
      <c r="R656" s="316">
        <f>+'RNL - Lab 2'!$BE$41</f>
        <v>0</v>
      </c>
      <c r="S656" s="316">
        <f>+'RNL - Lab 2'!$BE$42</f>
        <v>0</v>
      </c>
      <c r="T656" s="316">
        <f>+'RNL - Lab 2'!$BE$43</f>
        <v>0</v>
      </c>
      <c r="U656" s="316">
        <f>+'RNL - Lab 2'!$BE$44</f>
        <v>0</v>
      </c>
      <c r="V656" s="316">
        <f>+'RNL - Lab 2'!$BE$45</f>
        <v>0</v>
      </c>
      <c r="W656" s="316">
        <f>+'RNL - Lab 2'!$BE$46</f>
        <v>0</v>
      </c>
      <c r="X656" s="316">
        <f>+'RNL - Lab 2'!$BE$47</f>
        <v>0</v>
      </c>
      <c r="Y656" s="316">
        <f>+'RNL - Lab 2'!$BE$48</f>
        <v>0</v>
      </c>
      <c r="Z656" s="316">
        <f>+'RNL - Lab 2'!$BE$49</f>
        <v>0</v>
      </c>
      <c r="AA656" s="316">
        <f>+'RNL - Lab 2'!$BE$50</f>
        <v>0</v>
      </c>
      <c r="AB656" s="316">
        <f>+'RNL - Lab 2'!$BE$51</f>
        <v>0</v>
      </c>
      <c r="AC656" s="316">
        <f>+'RNL - Lab 2'!$BE$52</f>
        <v>0</v>
      </c>
      <c r="AD656" s="316">
        <f>+'RNL - Lab 2'!$BE$53</f>
        <v>0</v>
      </c>
      <c r="AE656" s="316">
        <f>+'RNL - Lab 2'!$BE$54</f>
        <v>0</v>
      </c>
      <c r="AF656" s="316">
        <f>+'RNL - Lab 2'!$BE$55</f>
        <v>0</v>
      </c>
      <c r="AG656" s="316">
        <f>+'RNL - Lab 2'!$BE$56</f>
        <v>0</v>
      </c>
      <c r="AH656" s="316">
        <f>+'RNL - Lab 2'!$BE$57</f>
        <v>0</v>
      </c>
      <c r="AI656" s="316">
        <f>+'RNL - Lab 2'!$BE$58</f>
        <v>0</v>
      </c>
      <c r="AJ656" s="316">
        <f>+'RNL - Lab 2'!$BE$59</f>
        <v>0</v>
      </c>
      <c r="AK656" s="316">
        <f>+'RNL - Lab 2'!$BE$60</f>
        <v>0</v>
      </c>
      <c r="AL656" s="316">
        <f>+'RNL - Lab 2'!$BE$62</f>
        <v>0</v>
      </c>
      <c r="AM656" s="316">
        <f>+'RNL - Lab 2'!$BE$63</f>
        <v>0</v>
      </c>
      <c r="AN656" s="316">
        <f>+'RNL - Lab 2'!$BE$64</f>
        <v>0</v>
      </c>
      <c r="AO656" s="316">
        <f>+'RNL - Lab 2'!$BE$65</f>
        <v>0</v>
      </c>
      <c r="AP656" s="316">
        <f>+'RNL - Lab 2'!$BE$66</f>
        <v>0</v>
      </c>
      <c r="AQ656" s="316">
        <f>+'RNL - Lab 2'!$BE$67</f>
        <v>0</v>
      </c>
      <c r="AR656" s="316">
        <f>+'RNL - Lab 2'!$BE$68</f>
        <v>0</v>
      </c>
      <c r="AS656" s="316">
        <f>+'RNL - Lab 2'!$BE$69</f>
        <v>0</v>
      </c>
      <c r="AT656" s="316">
        <f>+'RNL - Lab 2'!$BE$70</f>
        <v>0</v>
      </c>
      <c r="AU656" s="316">
        <f>+'RNL - Lab 2'!$BE$71</f>
        <v>0</v>
      </c>
      <c r="AV656" s="316">
        <f>+'RNL - Lab 2'!$BE$72</f>
        <v>0</v>
      </c>
      <c r="AW656" s="316">
        <f>+'RNL - Lab 2'!$BE$73</f>
        <v>0</v>
      </c>
      <c r="AX656" s="316">
        <f>+'RNL - Lab 2'!$BE$75</f>
        <v>0</v>
      </c>
      <c r="AY656" s="316">
        <f>+'RNL - Lab 2'!$BE$76</f>
        <v>0</v>
      </c>
      <c r="AZ656" s="316">
        <f>+'RNL - Lab 2'!$BE$77</f>
        <v>0</v>
      </c>
      <c r="BA656" s="316">
        <f>+'RNL - Lab 2'!$BE$78</f>
        <v>0</v>
      </c>
      <c r="BB656" s="316">
        <f>+'RNL - Lab 2'!$BE$79</f>
        <v>0</v>
      </c>
      <c r="BC656" s="316">
        <f>+'RNL - Lab 2'!$BE$80</f>
        <v>0</v>
      </c>
      <c r="BD656" s="316">
        <f>+'RNL - Lab 2'!$BE$81</f>
        <v>0</v>
      </c>
      <c r="BE656" s="316">
        <f>+'RNL - Lab 2'!$BE$82</f>
        <v>0</v>
      </c>
      <c r="BF656" s="316">
        <f>+'RNL - Lab 2'!$BE$84</f>
        <v>0</v>
      </c>
      <c r="BG656" s="316">
        <f>+'RNL - Lab 2'!$BE$85</f>
        <v>0</v>
      </c>
      <c r="BH656" s="316">
        <f>+'RNL - Lab 2'!$BE$86</f>
        <v>0</v>
      </c>
      <c r="BI656" s="316">
        <f>+'RNL - Lab 2'!$BE$87</f>
        <v>0</v>
      </c>
      <c r="BJ656" s="316">
        <f>+'RNL - Lab 2'!$BE$88</f>
        <v>0</v>
      </c>
      <c r="BK656" s="316">
        <f>+'RNL - Lab 2'!$BE$89</f>
        <v>0</v>
      </c>
      <c r="BL656" s="316">
        <f>+'RNL - Lab 2'!$BE$90</f>
        <v>0</v>
      </c>
      <c r="BM656" s="316">
        <f>+'RNL - Lab 2'!$BE$91</f>
        <v>0</v>
      </c>
    </row>
    <row r="657" spans="2:65" s="304" customFormat="1" ht="45" customHeight="1" x14ac:dyDescent="0.25">
      <c r="B657" s="307" t="s">
        <v>85</v>
      </c>
      <c r="C657" s="316">
        <f>+'RNL - Lab 3'!$BE$25</f>
        <v>0</v>
      </c>
      <c r="D657" s="316">
        <f>+'RNL - Lab 3'!$BE$26</f>
        <v>0</v>
      </c>
      <c r="E657" s="316">
        <f>+'RNL - Lab 3'!$BE$27</f>
        <v>0</v>
      </c>
      <c r="F657" s="316">
        <f>+'RNL - Lab 3'!$BE$28</f>
        <v>0</v>
      </c>
      <c r="G657" s="316">
        <f>+'RNL - Lab 3'!$BE$29</f>
        <v>0</v>
      </c>
      <c r="H657" s="316">
        <f>+'RNL - Lab 3'!$BE$30</f>
        <v>0</v>
      </c>
      <c r="I657" s="316">
        <f>+'RNL - Lab 3'!$BE$31</f>
        <v>0</v>
      </c>
      <c r="J657" s="316">
        <f>+'RNL - Lab 3'!$BE$32</f>
        <v>0</v>
      </c>
      <c r="K657" s="316">
        <f>+'RNL - Lab 3'!$BE$33</f>
        <v>0</v>
      </c>
      <c r="L657" s="316">
        <f>+'RNL - Lab 3'!$BE$34</f>
        <v>0</v>
      </c>
      <c r="M657" s="316">
        <f>+'RNL - Lab 3'!$BE$35</f>
        <v>0</v>
      </c>
      <c r="N657" s="316">
        <f>+'RNL - Lab 3'!$BE$36</f>
        <v>0</v>
      </c>
      <c r="O657" s="316">
        <f>+'RNL - Lab 3'!$BE$37</f>
        <v>0</v>
      </c>
      <c r="P657" s="316">
        <f>+'RNL - Lab 3'!$BE$39</f>
        <v>0</v>
      </c>
      <c r="Q657" s="316">
        <f>+'RNL - Lab 3'!$BE$40</f>
        <v>0</v>
      </c>
      <c r="R657" s="316">
        <f>+'RNL - Lab 3'!$BE$41</f>
        <v>0</v>
      </c>
      <c r="S657" s="316">
        <f>+'RNL - Lab 3'!$BE$42</f>
        <v>0</v>
      </c>
      <c r="T657" s="316">
        <f>+'RNL - Lab 3'!$BE$43</f>
        <v>0</v>
      </c>
      <c r="U657" s="316">
        <f>+'RNL - Lab 3'!$BE$44</f>
        <v>0</v>
      </c>
      <c r="V657" s="316">
        <f>+'RNL - Lab 3'!$BE$45</f>
        <v>0</v>
      </c>
      <c r="W657" s="316">
        <f>+'RNL - Lab 3'!$BE$46</f>
        <v>0</v>
      </c>
      <c r="X657" s="316">
        <f>+'RNL - Lab 3'!$BE$47</f>
        <v>0</v>
      </c>
      <c r="Y657" s="316">
        <f>+'RNL - Lab 3'!$BE$48</f>
        <v>0</v>
      </c>
      <c r="Z657" s="316">
        <f>+'RNL - Lab 3'!$BE$49</f>
        <v>0</v>
      </c>
      <c r="AA657" s="316">
        <f>+'RNL - Lab 3'!$BE$50</f>
        <v>0</v>
      </c>
      <c r="AB657" s="316">
        <f>+'RNL - Lab 3'!$BE$51</f>
        <v>0</v>
      </c>
      <c r="AC657" s="316">
        <f>+'RNL - Lab 3'!$BE$52</f>
        <v>0</v>
      </c>
      <c r="AD657" s="316">
        <f>+'RNL - Lab 3'!$BE$53</f>
        <v>0</v>
      </c>
      <c r="AE657" s="316">
        <f>+'RNL - Lab 3'!$BE$54</f>
        <v>0</v>
      </c>
      <c r="AF657" s="316">
        <f>+'RNL - Lab 3'!$BE$55</f>
        <v>0</v>
      </c>
      <c r="AG657" s="316">
        <f>+'RNL - Lab 3'!$BE$56</f>
        <v>0</v>
      </c>
      <c r="AH657" s="316">
        <f>+'RNL - Lab 3'!$BE$57</f>
        <v>0</v>
      </c>
      <c r="AI657" s="316">
        <f>+'RNL - Lab 3'!$BE$58</f>
        <v>0</v>
      </c>
      <c r="AJ657" s="316">
        <f>+'RNL - Lab 3'!$BE$59</f>
        <v>0</v>
      </c>
      <c r="AK657" s="316">
        <f>+'RNL - Lab 3'!$BE$60</f>
        <v>0</v>
      </c>
      <c r="AL657" s="316">
        <f>+'RNL - Lab 3'!$BE$62</f>
        <v>0</v>
      </c>
      <c r="AM657" s="316">
        <f>+'RNL - Lab 3'!$BE$63</f>
        <v>0</v>
      </c>
      <c r="AN657" s="316">
        <f>+'RNL - Lab 3'!$BE$64</f>
        <v>0</v>
      </c>
      <c r="AO657" s="316">
        <f>+'RNL - Lab 3'!$BE$65</f>
        <v>0</v>
      </c>
      <c r="AP657" s="316">
        <f>+'RNL - Lab 3'!$BE$66</f>
        <v>0</v>
      </c>
      <c r="AQ657" s="316">
        <f>+'RNL - Lab 3'!$BE$67</f>
        <v>0</v>
      </c>
      <c r="AR657" s="316">
        <f>+'RNL - Lab 3'!$BE$68</f>
        <v>0</v>
      </c>
      <c r="AS657" s="316">
        <f>+'RNL - Lab 3'!$BE$69</f>
        <v>0</v>
      </c>
      <c r="AT657" s="316">
        <f>+'RNL - Lab 3'!$BE$70</f>
        <v>0</v>
      </c>
      <c r="AU657" s="316">
        <f>+'RNL - Lab 3'!$BE$71</f>
        <v>0</v>
      </c>
      <c r="AV657" s="316">
        <f>+'RNL - Lab 3'!$BE$72</f>
        <v>0</v>
      </c>
      <c r="AW657" s="316">
        <f>+'RNL - Lab 3'!$BE$73</f>
        <v>0</v>
      </c>
      <c r="AX657" s="316">
        <f>+'RNL - Lab 3'!$BE$75</f>
        <v>0</v>
      </c>
      <c r="AY657" s="316">
        <f>+'RNL - Lab 3'!$BE$76</f>
        <v>0</v>
      </c>
      <c r="AZ657" s="316">
        <f>+'RNL - Lab 3'!$BE$77</f>
        <v>0</v>
      </c>
      <c r="BA657" s="316">
        <f>+'RNL - Lab 3'!$BE$78</f>
        <v>0</v>
      </c>
      <c r="BB657" s="316">
        <f>+'RNL - Lab 3'!$BE$79</f>
        <v>0</v>
      </c>
      <c r="BC657" s="316">
        <f>+'RNL - Lab 3'!$BE$80</f>
        <v>0</v>
      </c>
      <c r="BD657" s="316">
        <f>+'RNL - Lab 3'!$BE$81</f>
        <v>0</v>
      </c>
      <c r="BE657" s="316">
        <f>+'RNL - Lab 3'!$BE$82</f>
        <v>0</v>
      </c>
      <c r="BF657" s="316">
        <f>+'RNL - Lab 3'!$BE$84</f>
        <v>0</v>
      </c>
      <c r="BG657" s="316">
        <f>+'RNL - Lab 3'!$BE$85</f>
        <v>0</v>
      </c>
      <c r="BH657" s="316">
        <f>+'RNL - Lab 3'!$BE$86</f>
        <v>0</v>
      </c>
      <c r="BI657" s="316">
        <f>+'RNL - Lab 3'!$BE$87</f>
        <v>0</v>
      </c>
      <c r="BJ657" s="316">
        <f>+'RNL - Lab 3'!$BE$88</f>
        <v>0</v>
      </c>
      <c r="BK657" s="316">
        <f>+'RNL - Lab 3'!$BE$89</f>
        <v>0</v>
      </c>
      <c r="BL657" s="316">
        <f>+'RNL - Lab 3'!$BE$90</f>
        <v>0</v>
      </c>
      <c r="BM657" s="316">
        <f>+'RNL - Lab 3'!$BE$91</f>
        <v>0</v>
      </c>
    </row>
    <row r="658" spans="2:65" s="304" customFormat="1" ht="45" customHeight="1" x14ac:dyDescent="0.25">
      <c r="B658" s="307" t="s">
        <v>86</v>
      </c>
      <c r="C658" s="316">
        <f>+'RNL - Lab 4'!$BE$25</f>
        <v>0</v>
      </c>
      <c r="D658" s="316">
        <f>+'RNL - Lab 4'!$BE$26</f>
        <v>0</v>
      </c>
      <c r="E658" s="316">
        <f>+'RNL - Lab 4'!$BE$27</f>
        <v>0</v>
      </c>
      <c r="F658" s="316">
        <f>+'RNL - Lab 4'!$BE$28</f>
        <v>0</v>
      </c>
      <c r="G658" s="316">
        <f>+'RNL - Lab 4'!$BE$29</f>
        <v>0</v>
      </c>
      <c r="H658" s="316">
        <f>+'RNL - Lab 4'!$BE$30</f>
        <v>0</v>
      </c>
      <c r="I658" s="316">
        <f>+'RNL - Lab 4'!$BE$31</f>
        <v>0</v>
      </c>
      <c r="J658" s="316">
        <f>+'RNL - Lab 4'!$BE$32</f>
        <v>0</v>
      </c>
      <c r="K658" s="316">
        <f>+'RNL - Lab 4'!$BE$33</f>
        <v>0</v>
      </c>
      <c r="L658" s="316">
        <f>+'RNL - Lab 4'!$BE$34</f>
        <v>0</v>
      </c>
      <c r="M658" s="316">
        <f>+'RNL - Lab 4'!$BE$35</f>
        <v>0</v>
      </c>
      <c r="N658" s="316">
        <f>+'RNL - Lab 4'!$BE$36</f>
        <v>0</v>
      </c>
      <c r="O658" s="316">
        <f>+'RNL - Lab 4'!$BE$37</f>
        <v>0</v>
      </c>
      <c r="P658" s="316">
        <f>+'RNL - Lab 4'!$BE$39</f>
        <v>0</v>
      </c>
      <c r="Q658" s="316">
        <f>+'RNL - Lab 4'!$BE$40</f>
        <v>0</v>
      </c>
      <c r="R658" s="316">
        <f>+'RNL - Lab 4'!$BE$41</f>
        <v>0</v>
      </c>
      <c r="S658" s="316">
        <f>+'RNL - Lab 4'!$BE$42</f>
        <v>0</v>
      </c>
      <c r="T658" s="316">
        <f>+'RNL - Lab 4'!$BE$43</f>
        <v>0</v>
      </c>
      <c r="U658" s="316">
        <f>+'RNL - Lab 4'!$BE$44</f>
        <v>0</v>
      </c>
      <c r="V658" s="316">
        <f>+'RNL - Lab 4'!$BE$45</f>
        <v>0</v>
      </c>
      <c r="W658" s="316">
        <f>+'RNL - Lab 4'!$BE$46</f>
        <v>0</v>
      </c>
      <c r="X658" s="316">
        <f>+'RNL - Lab 4'!$BE$47</f>
        <v>0</v>
      </c>
      <c r="Y658" s="316">
        <f>+'RNL - Lab 4'!$BE$48</f>
        <v>0</v>
      </c>
      <c r="Z658" s="316">
        <f>+'RNL - Lab 4'!$BE$49</f>
        <v>0</v>
      </c>
      <c r="AA658" s="316">
        <f>+'RNL - Lab 4'!$BE$50</f>
        <v>0</v>
      </c>
      <c r="AB658" s="316">
        <f>+'RNL - Lab 4'!$BE$51</f>
        <v>0</v>
      </c>
      <c r="AC658" s="316">
        <f>+'RNL - Lab 4'!$BE$52</f>
        <v>0</v>
      </c>
      <c r="AD658" s="316">
        <f>+'RNL - Lab 4'!$BE$53</f>
        <v>0</v>
      </c>
      <c r="AE658" s="316">
        <f>+'RNL - Lab 4'!$BE$54</f>
        <v>0</v>
      </c>
      <c r="AF658" s="316">
        <f>+'RNL - Lab 4'!$BE$55</f>
        <v>0</v>
      </c>
      <c r="AG658" s="316">
        <f>+'RNL - Lab 4'!$BE$56</f>
        <v>0</v>
      </c>
      <c r="AH658" s="316">
        <f>+'RNL - Lab 4'!$BE$57</f>
        <v>0</v>
      </c>
      <c r="AI658" s="316">
        <f>+'RNL - Lab 4'!$BE$58</f>
        <v>0</v>
      </c>
      <c r="AJ658" s="316">
        <f>+'RNL - Lab 4'!$BE$59</f>
        <v>0</v>
      </c>
      <c r="AK658" s="316">
        <f>+'RNL - Lab 4'!$BE$60</f>
        <v>0</v>
      </c>
      <c r="AL658" s="316">
        <f>+'RNL - Lab 4'!$BE$62</f>
        <v>0</v>
      </c>
      <c r="AM658" s="316">
        <f>+'RNL - Lab 4'!$BE$63</f>
        <v>0</v>
      </c>
      <c r="AN658" s="316">
        <f>+'RNL - Lab 4'!$BE$64</f>
        <v>0</v>
      </c>
      <c r="AO658" s="316">
        <f>+'RNL - Lab 4'!$BE$65</f>
        <v>0</v>
      </c>
      <c r="AP658" s="316">
        <f>+'RNL - Lab 4'!$BE$66</f>
        <v>0</v>
      </c>
      <c r="AQ658" s="316">
        <f>+'RNL - Lab 4'!$BE$67</f>
        <v>0</v>
      </c>
      <c r="AR658" s="316">
        <f>+'RNL - Lab 4'!$BE$68</f>
        <v>0</v>
      </c>
      <c r="AS658" s="316">
        <f>+'RNL - Lab 4'!$BE$69</f>
        <v>0</v>
      </c>
      <c r="AT658" s="316">
        <f>+'RNL - Lab 4'!$BE$70</f>
        <v>0</v>
      </c>
      <c r="AU658" s="316">
        <f>+'RNL - Lab 4'!$BE$71</f>
        <v>0</v>
      </c>
      <c r="AV658" s="316">
        <f>+'RNL - Lab 4'!$BE$72</f>
        <v>0</v>
      </c>
      <c r="AW658" s="316">
        <f>+'RNL - Lab 4'!$BE$73</f>
        <v>0</v>
      </c>
      <c r="AX658" s="316">
        <f>+'RNL - Lab 4'!$BE$75</f>
        <v>0</v>
      </c>
      <c r="AY658" s="316">
        <f>+'RNL - Lab 4'!$BE$76</f>
        <v>0</v>
      </c>
      <c r="AZ658" s="316">
        <f>+'RNL - Lab 4'!$BE$77</f>
        <v>0</v>
      </c>
      <c r="BA658" s="316">
        <f>+'RNL - Lab 4'!$BE$78</f>
        <v>0</v>
      </c>
      <c r="BB658" s="316">
        <f>+'RNL - Lab 4'!$BE$79</f>
        <v>0</v>
      </c>
      <c r="BC658" s="316">
        <f>+'RNL - Lab 4'!$BE$80</f>
        <v>0</v>
      </c>
      <c r="BD658" s="316">
        <f>+'RNL - Lab 4'!$BE$81</f>
        <v>0</v>
      </c>
      <c r="BE658" s="316">
        <f>+'RNL - Lab 4'!$BE$82</f>
        <v>0</v>
      </c>
      <c r="BF658" s="316">
        <f>+'RNL - Lab 4'!$BE$84</f>
        <v>0</v>
      </c>
      <c r="BG658" s="316">
        <f>+'RNL - Lab 4'!$BE$85</f>
        <v>0</v>
      </c>
      <c r="BH658" s="316">
        <f>+'RNL - Lab 4'!$BE$86</f>
        <v>0</v>
      </c>
      <c r="BI658" s="316">
        <f>+'RNL - Lab 4'!$BE$87</f>
        <v>0</v>
      </c>
      <c r="BJ658" s="316">
        <f>+'RNL - Lab 4'!$BE$88</f>
        <v>0</v>
      </c>
      <c r="BK658" s="316">
        <f>+'RNL - Lab 4'!$BE$89</f>
        <v>0</v>
      </c>
      <c r="BL658" s="316">
        <f>+'RNL - Lab 4'!$BE$90</f>
        <v>0</v>
      </c>
      <c r="BM658" s="316">
        <f>+'RNL - Lab 4'!$BE$91</f>
        <v>0</v>
      </c>
    </row>
    <row r="659" spans="2:65" s="304" customFormat="1" ht="45" customHeight="1" x14ac:dyDescent="0.25">
      <c r="B659" s="307" t="s">
        <v>87</v>
      </c>
      <c r="C659" s="316">
        <f>+'RNL - Lab 5'!$BE$25</f>
        <v>0</v>
      </c>
      <c r="D659" s="316">
        <f>+'RNL - Lab 5'!$BE$26</f>
        <v>0</v>
      </c>
      <c r="E659" s="316">
        <f>+'RNL - Lab 5'!$BE$27</f>
        <v>0</v>
      </c>
      <c r="F659" s="316">
        <f>+'RNL - Lab 5'!$BE$28</f>
        <v>0</v>
      </c>
      <c r="G659" s="316">
        <f>+'RNL - Lab 5'!$BE$29</f>
        <v>0</v>
      </c>
      <c r="H659" s="316">
        <f>+'RNL - Lab 5'!$BE$30</f>
        <v>0</v>
      </c>
      <c r="I659" s="316">
        <f>+'RNL - Lab 5'!$BE$31</f>
        <v>0</v>
      </c>
      <c r="J659" s="316">
        <f>+'RNL - Lab 5'!$BE$32</f>
        <v>0</v>
      </c>
      <c r="K659" s="316">
        <f>+'RNL - Lab 5'!$BE$33</f>
        <v>0</v>
      </c>
      <c r="L659" s="316">
        <f>+'RNL - Lab 5'!$BE$34</f>
        <v>0</v>
      </c>
      <c r="M659" s="316">
        <f>+'RNL - Lab 5'!$BE$35</f>
        <v>0</v>
      </c>
      <c r="N659" s="316">
        <f>+'RNL - Lab 5'!$BE$36</f>
        <v>0</v>
      </c>
      <c r="O659" s="316">
        <f>+'RNL - Lab 5'!$BE$37</f>
        <v>0</v>
      </c>
      <c r="P659" s="316">
        <f>+'RNL - Lab 5'!$BE$39</f>
        <v>0</v>
      </c>
      <c r="Q659" s="316">
        <f>+'RNL - Lab 5'!$BE$40</f>
        <v>0</v>
      </c>
      <c r="R659" s="316">
        <f>+'RNL - Lab 5'!$BE$41</f>
        <v>0</v>
      </c>
      <c r="S659" s="316">
        <f>+'RNL - Lab 5'!$BE$42</f>
        <v>0</v>
      </c>
      <c r="T659" s="316">
        <f>+'RNL - Lab 5'!$BE$43</f>
        <v>0</v>
      </c>
      <c r="U659" s="316">
        <f>+'RNL - Lab 5'!$BE$44</f>
        <v>0</v>
      </c>
      <c r="V659" s="316">
        <f>+'RNL - Lab 5'!$BE$45</f>
        <v>0</v>
      </c>
      <c r="W659" s="316">
        <f>+'RNL - Lab 5'!$BE$46</f>
        <v>0</v>
      </c>
      <c r="X659" s="316">
        <f>+'RNL - Lab 5'!$BE$47</f>
        <v>0</v>
      </c>
      <c r="Y659" s="316">
        <f>+'RNL - Lab 5'!$BE$48</f>
        <v>0</v>
      </c>
      <c r="Z659" s="316">
        <f>+'RNL - Lab 5'!$BE$49</f>
        <v>0</v>
      </c>
      <c r="AA659" s="316">
        <f>+'RNL - Lab 5'!$BE$50</f>
        <v>0</v>
      </c>
      <c r="AB659" s="316">
        <f>+'RNL - Lab 5'!$BE$51</f>
        <v>0</v>
      </c>
      <c r="AC659" s="316">
        <f>+'RNL - Lab 5'!$BE$52</f>
        <v>0</v>
      </c>
      <c r="AD659" s="316">
        <f>+'RNL - Lab 5'!$BE$53</f>
        <v>0</v>
      </c>
      <c r="AE659" s="316">
        <f>+'RNL - Lab 5'!$BE$54</f>
        <v>0</v>
      </c>
      <c r="AF659" s="316">
        <f>+'RNL - Lab 5'!$BE$55</f>
        <v>0</v>
      </c>
      <c r="AG659" s="316">
        <f>+'RNL - Lab 5'!$BE$56</f>
        <v>0</v>
      </c>
      <c r="AH659" s="316">
        <f>+'RNL - Lab 5'!$BE$57</f>
        <v>0</v>
      </c>
      <c r="AI659" s="316">
        <f>+'RNL - Lab 5'!$BE$58</f>
        <v>0</v>
      </c>
      <c r="AJ659" s="316">
        <f>+'RNL - Lab 5'!$BE$59</f>
        <v>0</v>
      </c>
      <c r="AK659" s="316">
        <f>+'RNL - Lab 5'!$BE$60</f>
        <v>0</v>
      </c>
      <c r="AL659" s="316">
        <f>+'RNL - Lab 5'!$BE$62</f>
        <v>0</v>
      </c>
      <c r="AM659" s="316">
        <f>+'RNL - Lab 5'!$BE$63</f>
        <v>0</v>
      </c>
      <c r="AN659" s="316">
        <f>+'RNL - Lab 5'!$BE$64</f>
        <v>0</v>
      </c>
      <c r="AO659" s="316">
        <f>+'RNL - Lab 5'!$BE$65</f>
        <v>0</v>
      </c>
      <c r="AP659" s="316">
        <f>+'RNL - Lab 5'!$BE$66</f>
        <v>0</v>
      </c>
      <c r="AQ659" s="316">
        <f>+'RNL - Lab 5'!$BE$67</f>
        <v>0</v>
      </c>
      <c r="AR659" s="316">
        <f>+'RNL - Lab 5'!$BE$68</f>
        <v>0</v>
      </c>
      <c r="AS659" s="316">
        <f>+'RNL - Lab 5'!$BE$69</f>
        <v>0</v>
      </c>
      <c r="AT659" s="316">
        <f>+'RNL - Lab 5'!$BE$70</f>
        <v>0</v>
      </c>
      <c r="AU659" s="316">
        <f>+'RNL - Lab 5'!$BE$71</f>
        <v>0</v>
      </c>
      <c r="AV659" s="316">
        <f>+'RNL - Lab 5'!$BE$72</f>
        <v>0</v>
      </c>
      <c r="AW659" s="316">
        <f>+'RNL - Lab 5'!$BE$73</f>
        <v>0</v>
      </c>
      <c r="AX659" s="316">
        <f>+'RNL - Lab 5'!$BE$75</f>
        <v>0</v>
      </c>
      <c r="AY659" s="316">
        <f>+'RNL - Lab 5'!$BE$76</f>
        <v>0</v>
      </c>
      <c r="AZ659" s="316">
        <f>+'RNL - Lab 5'!$BE$77</f>
        <v>0</v>
      </c>
      <c r="BA659" s="316">
        <f>+'RNL - Lab 5'!$BE$78</f>
        <v>0</v>
      </c>
      <c r="BB659" s="316">
        <f>+'RNL - Lab 5'!$BE$79</f>
        <v>0</v>
      </c>
      <c r="BC659" s="316">
        <f>+'RNL - Lab 5'!$BE$80</f>
        <v>0</v>
      </c>
      <c r="BD659" s="316">
        <f>+'RNL - Lab 5'!$BE$81</f>
        <v>0</v>
      </c>
      <c r="BE659" s="316">
        <f>+'RNL - Lab 5'!$BE$82</f>
        <v>0</v>
      </c>
      <c r="BF659" s="316">
        <f>+'RNL - Lab 5'!$BE$84</f>
        <v>0</v>
      </c>
      <c r="BG659" s="316">
        <f>+'RNL - Lab 5'!$BE$85</f>
        <v>0</v>
      </c>
      <c r="BH659" s="316">
        <f>+'RNL - Lab 5'!$BE$86</f>
        <v>0</v>
      </c>
      <c r="BI659" s="316">
        <f>+'RNL - Lab 5'!$BE$87</f>
        <v>0</v>
      </c>
      <c r="BJ659" s="316">
        <f>+'RNL - Lab 5'!$BE$88</f>
        <v>0</v>
      </c>
      <c r="BK659" s="316">
        <f>+'RNL - Lab 5'!$BE$89</f>
        <v>0</v>
      </c>
      <c r="BL659" s="316">
        <f>+'RNL - Lab 5'!$BE$90</f>
        <v>0</v>
      </c>
      <c r="BM659" s="316">
        <f>+'RNL - Lab 5'!$BE$91</f>
        <v>0</v>
      </c>
    </row>
    <row r="660" spans="2:65" s="304" customFormat="1" ht="45" customHeight="1" x14ac:dyDescent="0.25">
      <c r="B660" s="307" t="s">
        <v>88</v>
      </c>
      <c r="C660" s="316">
        <f>+'RNL - Lab 6'!$BE$25</f>
        <v>0</v>
      </c>
      <c r="D660" s="316">
        <f>+'RNL - Lab 6'!$BE$26</f>
        <v>0</v>
      </c>
      <c r="E660" s="316">
        <f>+'RNL - Lab 6'!$BE$27</f>
        <v>0</v>
      </c>
      <c r="F660" s="316">
        <f>+'RNL - Lab 6'!$BE$28</f>
        <v>0</v>
      </c>
      <c r="G660" s="316">
        <f>+'RNL - Lab 6'!$BE$29</f>
        <v>0</v>
      </c>
      <c r="H660" s="316">
        <f>+'RNL - Lab 6'!$BE$30</f>
        <v>0</v>
      </c>
      <c r="I660" s="316">
        <f>+'RNL - Lab 6'!$BE$31</f>
        <v>0</v>
      </c>
      <c r="J660" s="316">
        <f>+'RNL - Lab 6'!$BE$32</f>
        <v>0</v>
      </c>
      <c r="K660" s="316">
        <f>+'RNL - Lab 6'!$BE$33</f>
        <v>0</v>
      </c>
      <c r="L660" s="316">
        <f>+'RNL - Lab 6'!$BE$34</f>
        <v>0</v>
      </c>
      <c r="M660" s="316">
        <f>+'RNL - Lab 6'!$BE$35</f>
        <v>0</v>
      </c>
      <c r="N660" s="316">
        <f>+'RNL - Lab 6'!$BE$36</f>
        <v>0</v>
      </c>
      <c r="O660" s="316">
        <f>+'RNL - Lab 6'!$BE$37</f>
        <v>0</v>
      </c>
      <c r="P660" s="316">
        <f>+'RNL - Lab 6'!$BE$39</f>
        <v>0</v>
      </c>
      <c r="Q660" s="316">
        <f>+'RNL - Lab 6'!$BE$40</f>
        <v>0</v>
      </c>
      <c r="R660" s="316">
        <f>+'RNL - Lab 6'!$BE$41</f>
        <v>0</v>
      </c>
      <c r="S660" s="316">
        <f>+'RNL - Lab 6'!$BE$42</f>
        <v>0</v>
      </c>
      <c r="T660" s="316">
        <f>+'RNL - Lab 6'!$BE$43</f>
        <v>0</v>
      </c>
      <c r="U660" s="316">
        <f>+'RNL - Lab 6'!$BE$44</f>
        <v>0</v>
      </c>
      <c r="V660" s="316">
        <f>+'RNL - Lab 6'!$BE$45</f>
        <v>0</v>
      </c>
      <c r="W660" s="316">
        <f>+'RNL - Lab 6'!$BE$46</f>
        <v>0</v>
      </c>
      <c r="X660" s="316">
        <f>+'RNL - Lab 6'!$BE$47</f>
        <v>0</v>
      </c>
      <c r="Y660" s="316">
        <f>+'RNL - Lab 6'!$BE$48</f>
        <v>0</v>
      </c>
      <c r="Z660" s="316">
        <f>+'RNL - Lab 6'!$BE$49</f>
        <v>0</v>
      </c>
      <c r="AA660" s="316">
        <f>+'RNL - Lab 6'!$BE$50</f>
        <v>0</v>
      </c>
      <c r="AB660" s="316">
        <f>+'RNL - Lab 6'!$BE$51</f>
        <v>0</v>
      </c>
      <c r="AC660" s="316">
        <f>+'RNL - Lab 6'!$BE$52</f>
        <v>0</v>
      </c>
      <c r="AD660" s="316">
        <f>+'RNL - Lab 6'!$BE$53</f>
        <v>0</v>
      </c>
      <c r="AE660" s="316">
        <f>+'RNL - Lab 6'!$BE$54</f>
        <v>0</v>
      </c>
      <c r="AF660" s="316">
        <f>+'RNL - Lab 6'!$BE$55</f>
        <v>0</v>
      </c>
      <c r="AG660" s="316">
        <f>+'RNL - Lab 6'!$BE$56</f>
        <v>0</v>
      </c>
      <c r="AH660" s="316">
        <f>+'RNL - Lab 6'!$BE$57</f>
        <v>0</v>
      </c>
      <c r="AI660" s="316">
        <f>+'RNL - Lab 6'!$BE$58</f>
        <v>0</v>
      </c>
      <c r="AJ660" s="316">
        <f>+'RNL - Lab 6'!$BE$59</f>
        <v>0</v>
      </c>
      <c r="AK660" s="316">
        <f>+'RNL - Lab 6'!$BE$60</f>
        <v>0</v>
      </c>
      <c r="AL660" s="316">
        <f>+'RNL - Lab 6'!$BE$62</f>
        <v>0</v>
      </c>
      <c r="AM660" s="316">
        <f>+'RNL - Lab 6'!$BE$63</f>
        <v>0</v>
      </c>
      <c r="AN660" s="316">
        <f>+'RNL - Lab 6'!$BE$64</f>
        <v>0</v>
      </c>
      <c r="AO660" s="316">
        <f>+'RNL - Lab 6'!$BE$65</f>
        <v>0</v>
      </c>
      <c r="AP660" s="316">
        <f>+'RNL - Lab 6'!$BE$66</f>
        <v>0</v>
      </c>
      <c r="AQ660" s="316">
        <f>+'RNL - Lab 6'!$BE$67</f>
        <v>0</v>
      </c>
      <c r="AR660" s="316">
        <f>+'RNL - Lab 6'!$BE$68</f>
        <v>0</v>
      </c>
      <c r="AS660" s="316">
        <f>+'RNL - Lab 6'!$BE$69</f>
        <v>0</v>
      </c>
      <c r="AT660" s="316">
        <f>+'RNL - Lab 6'!$BE$70</f>
        <v>0</v>
      </c>
      <c r="AU660" s="316">
        <f>+'RNL - Lab 6'!$BE$71</f>
        <v>0</v>
      </c>
      <c r="AV660" s="316">
        <f>+'RNL - Lab 6'!$BE$72</f>
        <v>0</v>
      </c>
      <c r="AW660" s="316">
        <f>+'RNL - Lab 6'!$BE$73</f>
        <v>0</v>
      </c>
      <c r="AX660" s="316">
        <f>+'RNL - Lab 6'!$BE$75</f>
        <v>0</v>
      </c>
      <c r="AY660" s="316">
        <f>+'RNL - Lab 6'!$BE$76</f>
        <v>0</v>
      </c>
      <c r="AZ660" s="316">
        <f>+'RNL - Lab 6'!$BE$77</f>
        <v>0</v>
      </c>
      <c r="BA660" s="316">
        <f>+'RNL - Lab 6'!$BE$78</f>
        <v>0</v>
      </c>
      <c r="BB660" s="316">
        <f>+'RNL - Lab 6'!$BE$79</f>
        <v>0</v>
      </c>
      <c r="BC660" s="316">
        <f>+'RNL - Lab 6'!$BE$80</f>
        <v>0</v>
      </c>
      <c r="BD660" s="316">
        <f>+'RNL - Lab 6'!$BE$81</f>
        <v>0</v>
      </c>
      <c r="BE660" s="316">
        <f>+'RNL - Lab 6'!$BE$82</f>
        <v>0</v>
      </c>
      <c r="BF660" s="316">
        <f>+'RNL - Lab 6'!$BE$84</f>
        <v>0</v>
      </c>
      <c r="BG660" s="316">
        <f>+'RNL - Lab 6'!$BE$85</f>
        <v>0</v>
      </c>
      <c r="BH660" s="316">
        <f>+'RNL - Lab 6'!$BE$86</f>
        <v>0</v>
      </c>
      <c r="BI660" s="316">
        <f>+'RNL - Lab 6'!$BE$87</f>
        <v>0</v>
      </c>
      <c r="BJ660" s="316">
        <f>+'RNL - Lab 6'!$BE$88</f>
        <v>0</v>
      </c>
      <c r="BK660" s="316">
        <f>+'RNL - Lab 6'!$BE$89</f>
        <v>0</v>
      </c>
      <c r="BL660" s="316">
        <f>+'RNL - Lab 6'!$BE$90</f>
        <v>0</v>
      </c>
      <c r="BM660" s="316">
        <f>+'RNL - Lab 6'!$BE$91</f>
        <v>0</v>
      </c>
    </row>
    <row r="661" spans="2:65" s="304" customFormat="1" ht="45" customHeight="1" x14ac:dyDescent="0.25">
      <c r="B661" s="307" t="s">
        <v>89</v>
      </c>
      <c r="C661" s="316">
        <f>+'RNL - Lab 7'!$BE$25</f>
        <v>0</v>
      </c>
      <c r="D661" s="316">
        <f>+'RNL - Lab 7'!$BE$26</f>
        <v>0</v>
      </c>
      <c r="E661" s="316">
        <f>+'RNL - Lab 7'!$BE$27</f>
        <v>0</v>
      </c>
      <c r="F661" s="316">
        <f>+'RNL - Lab 7'!$BE$28</f>
        <v>0</v>
      </c>
      <c r="G661" s="316">
        <f>+'RNL - Lab 7'!$BE$29</f>
        <v>0</v>
      </c>
      <c r="H661" s="316">
        <f>+'RNL - Lab 7'!$BE$30</f>
        <v>0</v>
      </c>
      <c r="I661" s="316">
        <f>+'RNL - Lab 7'!$BE$31</f>
        <v>0</v>
      </c>
      <c r="J661" s="316">
        <f>+'RNL - Lab 7'!$BE$32</f>
        <v>0</v>
      </c>
      <c r="K661" s="316">
        <f>+'RNL - Lab 7'!$BE$33</f>
        <v>0</v>
      </c>
      <c r="L661" s="316">
        <f>+'RNL - Lab 7'!$BE$34</f>
        <v>0</v>
      </c>
      <c r="M661" s="316">
        <f>+'RNL - Lab 7'!$BE$35</f>
        <v>0</v>
      </c>
      <c r="N661" s="316">
        <f>+'RNL - Lab 7'!$BE$36</f>
        <v>0</v>
      </c>
      <c r="O661" s="316">
        <f>+'RNL - Lab 7'!$BE$37</f>
        <v>0</v>
      </c>
      <c r="P661" s="316">
        <f>+'RNL - Lab 7'!$BE$39</f>
        <v>0</v>
      </c>
      <c r="Q661" s="316">
        <f>+'RNL - Lab 7'!$BE$40</f>
        <v>0</v>
      </c>
      <c r="R661" s="316">
        <f>+'RNL - Lab 7'!$BE$41</f>
        <v>0</v>
      </c>
      <c r="S661" s="316">
        <f>+'RNL - Lab 7'!$BE$42</f>
        <v>0</v>
      </c>
      <c r="T661" s="316">
        <f>+'RNL - Lab 7'!$BE$43</f>
        <v>0</v>
      </c>
      <c r="U661" s="316">
        <f>+'RNL - Lab 7'!$BE$44</f>
        <v>0</v>
      </c>
      <c r="V661" s="316">
        <f>+'RNL - Lab 7'!$BE$45</f>
        <v>0</v>
      </c>
      <c r="W661" s="316">
        <f>+'RNL - Lab 7'!$BE$46</f>
        <v>0</v>
      </c>
      <c r="X661" s="316">
        <f>+'RNL - Lab 7'!$BE$47</f>
        <v>0</v>
      </c>
      <c r="Y661" s="316">
        <f>+'RNL - Lab 7'!$BE$48</f>
        <v>0</v>
      </c>
      <c r="Z661" s="316">
        <f>+'RNL - Lab 7'!$BE$49</f>
        <v>0</v>
      </c>
      <c r="AA661" s="316">
        <f>+'RNL - Lab 7'!$BE$50</f>
        <v>0</v>
      </c>
      <c r="AB661" s="316">
        <f>+'RNL - Lab 7'!$BE$51</f>
        <v>0</v>
      </c>
      <c r="AC661" s="316">
        <f>+'RNL - Lab 7'!$BE$52</f>
        <v>0</v>
      </c>
      <c r="AD661" s="316">
        <f>+'RNL - Lab 7'!$BE$53</f>
        <v>0</v>
      </c>
      <c r="AE661" s="316">
        <f>+'RNL - Lab 7'!$BE$54</f>
        <v>0</v>
      </c>
      <c r="AF661" s="316">
        <f>+'RNL - Lab 7'!$BE$55</f>
        <v>0</v>
      </c>
      <c r="AG661" s="316">
        <f>+'RNL - Lab 7'!$BE$56</f>
        <v>0</v>
      </c>
      <c r="AH661" s="316">
        <f>+'RNL - Lab 7'!$BE$57</f>
        <v>0</v>
      </c>
      <c r="AI661" s="316">
        <f>+'RNL - Lab 7'!$BE$58</f>
        <v>0</v>
      </c>
      <c r="AJ661" s="316">
        <f>+'RNL - Lab 7'!$BE$59</f>
        <v>0</v>
      </c>
      <c r="AK661" s="316">
        <f>+'RNL - Lab 7'!$BE$60</f>
        <v>0</v>
      </c>
      <c r="AL661" s="316">
        <f>+'RNL - Lab 7'!$BE$62</f>
        <v>0</v>
      </c>
      <c r="AM661" s="316">
        <f>+'RNL - Lab 7'!$BE$63</f>
        <v>0</v>
      </c>
      <c r="AN661" s="316">
        <f>+'RNL - Lab 7'!$BE$64</f>
        <v>0</v>
      </c>
      <c r="AO661" s="316">
        <f>+'RNL - Lab 7'!$BE$65</f>
        <v>0</v>
      </c>
      <c r="AP661" s="316">
        <f>+'RNL - Lab 7'!$BE$66</f>
        <v>0</v>
      </c>
      <c r="AQ661" s="316">
        <f>+'RNL - Lab 7'!$BE$67</f>
        <v>0</v>
      </c>
      <c r="AR661" s="316">
        <f>+'RNL - Lab 7'!$BE$68</f>
        <v>0</v>
      </c>
      <c r="AS661" s="316">
        <f>+'RNL - Lab 7'!$BE$69</f>
        <v>0</v>
      </c>
      <c r="AT661" s="316">
        <f>+'RNL - Lab 7'!$BE$70</f>
        <v>0</v>
      </c>
      <c r="AU661" s="316">
        <f>+'RNL - Lab 7'!$BE$71</f>
        <v>0</v>
      </c>
      <c r="AV661" s="316">
        <f>+'RNL - Lab 7'!$BE$72</f>
        <v>0</v>
      </c>
      <c r="AW661" s="316">
        <f>+'RNL - Lab 7'!$BE$73</f>
        <v>0</v>
      </c>
      <c r="AX661" s="316">
        <f>+'RNL - Lab 7'!$BE$75</f>
        <v>0</v>
      </c>
      <c r="AY661" s="316">
        <f>+'RNL - Lab 7'!$BE$76</f>
        <v>0</v>
      </c>
      <c r="AZ661" s="316">
        <f>+'RNL - Lab 7'!$BE$77</f>
        <v>0</v>
      </c>
      <c r="BA661" s="316">
        <f>+'RNL - Lab 7'!$BE$78</f>
        <v>0</v>
      </c>
      <c r="BB661" s="316">
        <f>+'RNL - Lab 7'!$BE$79</f>
        <v>0</v>
      </c>
      <c r="BC661" s="316">
        <f>+'RNL - Lab 7'!$BE$80</f>
        <v>0</v>
      </c>
      <c r="BD661" s="316">
        <f>+'RNL - Lab 7'!$BE$81</f>
        <v>0</v>
      </c>
      <c r="BE661" s="316">
        <f>+'RNL - Lab 7'!$BE$82</f>
        <v>0</v>
      </c>
      <c r="BF661" s="316">
        <f>+'RNL - Lab 7'!$BE$84</f>
        <v>0</v>
      </c>
      <c r="BG661" s="316">
        <f>+'RNL - Lab 7'!$BE$85</f>
        <v>0</v>
      </c>
      <c r="BH661" s="316">
        <f>+'RNL - Lab 7'!$BE$86</f>
        <v>0</v>
      </c>
      <c r="BI661" s="316">
        <f>+'RNL - Lab 7'!$BE$87</f>
        <v>0</v>
      </c>
      <c r="BJ661" s="316">
        <f>+'RNL - Lab 7'!$BE$88</f>
        <v>0</v>
      </c>
      <c r="BK661" s="316">
        <f>+'RNL - Lab 7'!$BE$89</f>
        <v>0</v>
      </c>
      <c r="BL661" s="316">
        <f>+'RNL - Lab 7'!$BE$90</f>
        <v>0</v>
      </c>
      <c r="BM661" s="316">
        <f>+'RNL - Lab 7'!$BE$91</f>
        <v>0</v>
      </c>
    </row>
    <row r="662" spans="2:65" s="304" customFormat="1" ht="45" customHeight="1" x14ac:dyDescent="0.25">
      <c r="B662" s="307" t="s">
        <v>90</v>
      </c>
      <c r="C662" s="316">
        <f>+'RNL - Lab 8'!$BE$25</f>
        <v>0</v>
      </c>
      <c r="D662" s="316">
        <f>+'RNL - Lab 8'!$BE$26</f>
        <v>0</v>
      </c>
      <c r="E662" s="316">
        <f>+'RNL - Lab 8'!$BE$27</f>
        <v>0</v>
      </c>
      <c r="F662" s="316">
        <f>+'RNL - Lab 8'!$BE$28</f>
        <v>0</v>
      </c>
      <c r="G662" s="316">
        <f>+'RNL - Lab 8'!$BE$29</f>
        <v>0</v>
      </c>
      <c r="H662" s="316">
        <f>+'RNL - Lab 8'!$BE$30</f>
        <v>0</v>
      </c>
      <c r="I662" s="316">
        <f>+'RNL - Lab 8'!$BE$31</f>
        <v>0</v>
      </c>
      <c r="J662" s="316">
        <f>+'RNL - Lab 8'!$BE$32</f>
        <v>0</v>
      </c>
      <c r="K662" s="316">
        <f>+'RNL - Lab 8'!$BE$33</f>
        <v>0</v>
      </c>
      <c r="L662" s="316">
        <f>+'RNL - Lab 8'!$BE$34</f>
        <v>0</v>
      </c>
      <c r="M662" s="316">
        <f>+'RNL - Lab 8'!$BE$35</f>
        <v>0</v>
      </c>
      <c r="N662" s="316">
        <f>+'RNL - Lab 8'!$BE$36</f>
        <v>0</v>
      </c>
      <c r="O662" s="316">
        <f>+'RNL - Lab 8'!$BE$37</f>
        <v>0</v>
      </c>
      <c r="P662" s="316">
        <f>+'RNL - Lab 8'!$BE$39</f>
        <v>0</v>
      </c>
      <c r="Q662" s="316">
        <f>+'RNL - Lab 8'!$BE$40</f>
        <v>0</v>
      </c>
      <c r="R662" s="316">
        <f>+'RNL - Lab 8'!$BE$41</f>
        <v>0</v>
      </c>
      <c r="S662" s="316">
        <f>+'RNL - Lab 8'!$BE$42</f>
        <v>0</v>
      </c>
      <c r="T662" s="316">
        <f>+'RNL - Lab 8'!$BE$43</f>
        <v>0</v>
      </c>
      <c r="U662" s="316">
        <f>+'RNL - Lab 8'!$BE$44</f>
        <v>0</v>
      </c>
      <c r="V662" s="316">
        <f>+'RNL - Lab 8'!$BE$45</f>
        <v>0</v>
      </c>
      <c r="W662" s="316">
        <f>+'RNL - Lab 8'!$BE$46</f>
        <v>0</v>
      </c>
      <c r="X662" s="316">
        <f>+'RNL - Lab 8'!$BE$47</f>
        <v>0</v>
      </c>
      <c r="Y662" s="316">
        <f>+'RNL - Lab 8'!$BE$48</f>
        <v>0</v>
      </c>
      <c r="Z662" s="316">
        <f>+'RNL - Lab 8'!$BE$49</f>
        <v>0</v>
      </c>
      <c r="AA662" s="316">
        <f>+'RNL - Lab 8'!$BE$50</f>
        <v>0</v>
      </c>
      <c r="AB662" s="316">
        <f>+'RNL - Lab 8'!$BE$51</f>
        <v>0</v>
      </c>
      <c r="AC662" s="316">
        <f>+'RNL - Lab 8'!$BE$52</f>
        <v>0</v>
      </c>
      <c r="AD662" s="316">
        <f>+'RNL - Lab 8'!$BE$53</f>
        <v>0</v>
      </c>
      <c r="AE662" s="316">
        <f>+'RNL - Lab 8'!$BE$54</f>
        <v>0</v>
      </c>
      <c r="AF662" s="316">
        <f>+'RNL - Lab 8'!$BE$55</f>
        <v>0</v>
      </c>
      <c r="AG662" s="316">
        <f>+'RNL - Lab 8'!$BE$56</f>
        <v>0</v>
      </c>
      <c r="AH662" s="316">
        <f>+'RNL - Lab 8'!$BE$57</f>
        <v>0</v>
      </c>
      <c r="AI662" s="316">
        <f>+'RNL - Lab 8'!$BE$58</f>
        <v>0</v>
      </c>
      <c r="AJ662" s="316">
        <f>+'RNL - Lab 8'!$BE$59</f>
        <v>0</v>
      </c>
      <c r="AK662" s="316">
        <f>+'RNL - Lab 8'!$BE$60</f>
        <v>0</v>
      </c>
      <c r="AL662" s="316">
        <f>+'RNL - Lab 8'!$BE$62</f>
        <v>0</v>
      </c>
      <c r="AM662" s="316">
        <f>+'RNL - Lab 8'!$BE$63</f>
        <v>0</v>
      </c>
      <c r="AN662" s="316">
        <f>+'RNL - Lab 8'!$BE$64</f>
        <v>0</v>
      </c>
      <c r="AO662" s="316">
        <f>+'RNL - Lab 8'!$BE$65</f>
        <v>0</v>
      </c>
      <c r="AP662" s="316">
        <f>+'RNL - Lab 8'!$BE$66</f>
        <v>0</v>
      </c>
      <c r="AQ662" s="316">
        <f>+'RNL - Lab 8'!$BE$67</f>
        <v>0</v>
      </c>
      <c r="AR662" s="316">
        <f>+'RNL - Lab 8'!$BE$68</f>
        <v>0</v>
      </c>
      <c r="AS662" s="316">
        <f>+'RNL - Lab 8'!$BE$69</f>
        <v>0</v>
      </c>
      <c r="AT662" s="316">
        <f>+'RNL - Lab 8'!$BE$70</f>
        <v>0</v>
      </c>
      <c r="AU662" s="316">
        <f>+'RNL - Lab 8'!$BE$71</f>
        <v>0</v>
      </c>
      <c r="AV662" s="316">
        <f>+'RNL - Lab 8'!$BE$72</f>
        <v>0</v>
      </c>
      <c r="AW662" s="316">
        <f>+'RNL - Lab 8'!$BE$73</f>
        <v>0</v>
      </c>
      <c r="AX662" s="316">
        <f>+'RNL - Lab 8'!$BE$75</f>
        <v>0</v>
      </c>
      <c r="AY662" s="316">
        <f>+'RNL - Lab 8'!$BE$76</f>
        <v>0</v>
      </c>
      <c r="AZ662" s="316">
        <f>+'RNL - Lab 8'!$BE$77</f>
        <v>0</v>
      </c>
      <c r="BA662" s="316">
        <f>+'RNL - Lab 8'!$BE$78</f>
        <v>0</v>
      </c>
      <c r="BB662" s="316">
        <f>+'RNL - Lab 8'!$BE$79</f>
        <v>0</v>
      </c>
      <c r="BC662" s="316">
        <f>+'RNL - Lab 8'!$BE$80</f>
        <v>0</v>
      </c>
      <c r="BD662" s="316">
        <f>+'RNL - Lab 8'!$BE$81</f>
        <v>0</v>
      </c>
      <c r="BE662" s="316">
        <f>+'RNL - Lab 8'!$BE$82</f>
        <v>0</v>
      </c>
      <c r="BF662" s="316">
        <f>+'RNL - Lab 8'!$BE$84</f>
        <v>0</v>
      </c>
      <c r="BG662" s="316">
        <f>+'RNL - Lab 8'!$BE$85</f>
        <v>0</v>
      </c>
      <c r="BH662" s="316">
        <f>+'RNL - Lab 8'!$BE$86</f>
        <v>0</v>
      </c>
      <c r="BI662" s="316">
        <f>+'RNL - Lab 8'!$BE$87</f>
        <v>0</v>
      </c>
      <c r="BJ662" s="316">
        <f>+'RNL - Lab 8'!$BE$88</f>
        <v>0</v>
      </c>
      <c r="BK662" s="316">
        <f>+'RNL - Lab 8'!$BE$89</f>
        <v>0</v>
      </c>
      <c r="BL662" s="316">
        <f>+'RNL - Lab 8'!$BE$90</f>
        <v>0</v>
      </c>
      <c r="BM662" s="316">
        <f>+'RNL - Lab 8'!$BE$91</f>
        <v>0</v>
      </c>
    </row>
    <row r="663" spans="2:65" s="304" customFormat="1" ht="45" customHeight="1" x14ac:dyDescent="0.25">
      <c r="B663" s="307" t="s">
        <v>91</v>
      </c>
      <c r="C663" s="316">
        <f>+'RNL - Lab 9'!$BE$25</f>
        <v>0</v>
      </c>
      <c r="D663" s="316">
        <f>+'RNL - Lab 9'!$BE$26</f>
        <v>0</v>
      </c>
      <c r="E663" s="316">
        <f>+'RNL - Lab 9'!$BE$27</f>
        <v>0</v>
      </c>
      <c r="F663" s="316">
        <f>+'RNL - Lab 9'!$BE$28</f>
        <v>0</v>
      </c>
      <c r="G663" s="316">
        <f>+'RNL - Lab 9'!$BE$29</f>
        <v>0</v>
      </c>
      <c r="H663" s="316">
        <f>+'RNL - Lab 9'!$BE$30</f>
        <v>0</v>
      </c>
      <c r="I663" s="316">
        <f>+'RNL - Lab 9'!$BE$31</f>
        <v>0</v>
      </c>
      <c r="J663" s="316">
        <f>+'RNL - Lab 9'!$BE$32</f>
        <v>0</v>
      </c>
      <c r="K663" s="316">
        <f>+'RNL - Lab 9'!$BE$33</f>
        <v>0</v>
      </c>
      <c r="L663" s="316">
        <f>+'RNL - Lab 9'!$BE$34</f>
        <v>0</v>
      </c>
      <c r="M663" s="316">
        <f>+'RNL - Lab 9'!$BE$35</f>
        <v>0</v>
      </c>
      <c r="N663" s="316">
        <f>+'RNL - Lab 9'!$BE$36</f>
        <v>0</v>
      </c>
      <c r="O663" s="316">
        <f>+'RNL - Lab 9'!$BE$37</f>
        <v>0</v>
      </c>
      <c r="P663" s="316">
        <f>+'RNL - Lab 9'!$BE$39</f>
        <v>0</v>
      </c>
      <c r="Q663" s="316">
        <f>+'RNL - Lab 9'!$BE$40</f>
        <v>0</v>
      </c>
      <c r="R663" s="316">
        <f>+'RNL - Lab 9'!$BE$41</f>
        <v>0</v>
      </c>
      <c r="S663" s="316">
        <f>+'RNL - Lab 9'!$BE$42</f>
        <v>0</v>
      </c>
      <c r="T663" s="316">
        <f>+'RNL - Lab 9'!$BE$43</f>
        <v>0</v>
      </c>
      <c r="U663" s="316">
        <f>+'RNL - Lab 9'!$BE$44</f>
        <v>0</v>
      </c>
      <c r="V663" s="316">
        <f>+'RNL - Lab 9'!$BE$45</f>
        <v>0</v>
      </c>
      <c r="W663" s="316">
        <f>+'RNL - Lab 9'!$BE$46</f>
        <v>0</v>
      </c>
      <c r="X663" s="316">
        <f>+'RNL - Lab 9'!$BE$47</f>
        <v>0</v>
      </c>
      <c r="Y663" s="316">
        <f>+'RNL - Lab 9'!$BE$48</f>
        <v>0</v>
      </c>
      <c r="Z663" s="316">
        <f>+'RNL - Lab 9'!$BE$49</f>
        <v>0</v>
      </c>
      <c r="AA663" s="316">
        <f>+'RNL - Lab 9'!$BE$50</f>
        <v>0</v>
      </c>
      <c r="AB663" s="316">
        <f>+'RNL - Lab 9'!$BE$51</f>
        <v>0</v>
      </c>
      <c r="AC663" s="316">
        <f>+'RNL - Lab 9'!$BE$52</f>
        <v>0</v>
      </c>
      <c r="AD663" s="316">
        <f>+'RNL - Lab 9'!$BE$53</f>
        <v>0</v>
      </c>
      <c r="AE663" s="316">
        <f>+'RNL - Lab 9'!$BE$54</f>
        <v>0</v>
      </c>
      <c r="AF663" s="316">
        <f>+'RNL - Lab 9'!$BE$55</f>
        <v>0</v>
      </c>
      <c r="AG663" s="316">
        <f>+'RNL - Lab 9'!$BE$56</f>
        <v>0</v>
      </c>
      <c r="AH663" s="316">
        <f>+'RNL - Lab 9'!$BE$57</f>
        <v>0</v>
      </c>
      <c r="AI663" s="316">
        <f>+'RNL - Lab 9'!$BE$58</f>
        <v>0</v>
      </c>
      <c r="AJ663" s="316">
        <f>+'RNL - Lab 9'!$BE$59</f>
        <v>0</v>
      </c>
      <c r="AK663" s="316">
        <f>+'RNL - Lab 9'!$BE$60</f>
        <v>0</v>
      </c>
      <c r="AL663" s="316">
        <f>+'RNL - Lab 9'!$BE$62</f>
        <v>0</v>
      </c>
      <c r="AM663" s="316">
        <f>+'RNL - Lab 9'!$BE$63</f>
        <v>0</v>
      </c>
      <c r="AN663" s="316">
        <f>+'RNL - Lab 9'!$BE$64</f>
        <v>0</v>
      </c>
      <c r="AO663" s="316">
        <f>+'RNL - Lab 9'!$BE$65</f>
        <v>0</v>
      </c>
      <c r="AP663" s="316">
        <f>+'RNL - Lab 9'!$BE$66</f>
        <v>0</v>
      </c>
      <c r="AQ663" s="316">
        <f>+'RNL - Lab 9'!$BE$67</f>
        <v>0</v>
      </c>
      <c r="AR663" s="316">
        <f>+'RNL - Lab 9'!$BE$68</f>
        <v>0</v>
      </c>
      <c r="AS663" s="316">
        <f>+'RNL - Lab 9'!$BE$69</f>
        <v>0</v>
      </c>
      <c r="AT663" s="316">
        <f>+'RNL - Lab 9'!$BE$70</f>
        <v>0</v>
      </c>
      <c r="AU663" s="316">
        <f>+'RNL - Lab 9'!$BE$71</f>
        <v>0</v>
      </c>
      <c r="AV663" s="316">
        <f>+'RNL - Lab 9'!$BE$72</f>
        <v>0</v>
      </c>
      <c r="AW663" s="316">
        <f>+'RNL - Lab 9'!$BE$73</f>
        <v>0</v>
      </c>
      <c r="AX663" s="316">
        <f>+'RNL - Lab 9'!$BE$75</f>
        <v>0</v>
      </c>
      <c r="AY663" s="316">
        <f>+'RNL - Lab 9'!$BE$76</f>
        <v>0</v>
      </c>
      <c r="AZ663" s="316">
        <f>+'RNL - Lab 9'!$BE$77</f>
        <v>0</v>
      </c>
      <c r="BA663" s="316">
        <f>+'RNL - Lab 9'!$BE$78</f>
        <v>0</v>
      </c>
      <c r="BB663" s="316">
        <f>+'RNL - Lab 9'!$BE$79</f>
        <v>0</v>
      </c>
      <c r="BC663" s="316">
        <f>+'RNL - Lab 9'!$BE$80</f>
        <v>0</v>
      </c>
      <c r="BD663" s="316">
        <f>+'RNL - Lab 9'!$BE$81</f>
        <v>0</v>
      </c>
      <c r="BE663" s="316">
        <f>+'RNL - Lab 9'!$BE$82</f>
        <v>0</v>
      </c>
      <c r="BF663" s="316">
        <f>+'RNL - Lab 9'!$BE$84</f>
        <v>0</v>
      </c>
      <c r="BG663" s="316">
        <f>+'RNL - Lab 9'!$BE$85</f>
        <v>0</v>
      </c>
      <c r="BH663" s="316">
        <f>+'RNL - Lab 9'!$BE$86</f>
        <v>0</v>
      </c>
      <c r="BI663" s="316">
        <f>+'RNL - Lab 9'!$BE$87</f>
        <v>0</v>
      </c>
      <c r="BJ663" s="316">
        <f>+'RNL - Lab 9'!$BE$88</f>
        <v>0</v>
      </c>
      <c r="BK663" s="316">
        <f>+'RNL - Lab 9'!$BE$89</f>
        <v>0</v>
      </c>
      <c r="BL663" s="316">
        <f>+'RNL - Lab 9'!$BE$90</f>
        <v>0</v>
      </c>
      <c r="BM663" s="316">
        <f>+'RNL - Lab 9'!$BE$91</f>
        <v>0</v>
      </c>
    </row>
    <row r="664" spans="2:65" s="304" customFormat="1" ht="45" customHeight="1" x14ac:dyDescent="0.25">
      <c r="B664" s="307" t="s">
        <v>92</v>
      </c>
      <c r="C664" s="316">
        <f>+'RNL - Lab 10'!$BE$25</f>
        <v>0</v>
      </c>
      <c r="D664" s="316">
        <f>+'RNL - Lab 10'!$BE$26</f>
        <v>0</v>
      </c>
      <c r="E664" s="316">
        <f>+'RNL - Lab 10'!$BE$27</f>
        <v>0</v>
      </c>
      <c r="F664" s="316">
        <f>+'RNL - Lab 10'!$BE$28</f>
        <v>0</v>
      </c>
      <c r="G664" s="316">
        <f>+'RNL - Lab 10'!$BE$29</f>
        <v>0</v>
      </c>
      <c r="H664" s="316">
        <f>+'RNL - Lab 10'!$BE$30</f>
        <v>0</v>
      </c>
      <c r="I664" s="316">
        <f>+'RNL - Lab 10'!$BE$31</f>
        <v>0</v>
      </c>
      <c r="J664" s="316">
        <f>+'RNL - Lab 10'!$BE$32</f>
        <v>0</v>
      </c>
      <c r="K664" s="316">
        <f>+'RNL - Lab 10'!$BE$33</f>
        <v>0</v>
      </c>
      <c r="L664" s="316">
        <f>+'RNL - Lab 10'!$BE$34</f>
        <v>0</v>
      </c>
      <c r="M664" s="316">
        <f>+'RNL - Lab 10'!$BE$35</f>
        <v>0</v>
      </c>
      <c r="N664" s="316">
        <f>+'RNL - Lab 10'!$BE$36</f>
        <v>0</v>
      </c>
      <c r="O664" s="316">
        <f>+'RNL - Lab 10'!$BE$37</f>
        <v>0</v>
      </c>
      <c r="P664" s="316">
        <f>+'RNL - Lab 10'!$BE$39</f>
        <v>0</v>
      </c>
      <c r="Q664" s="316">
        <f>+'RNL - Lab 10'!$BE$40</f>
        <v>0</v>
      </c>
      <c r="R664" s="316">
        <f>+'RNL - Lab 10'!$BE$41</f>
        <v>0</v>
      </c>
      <c r="S664" s="316">
        <f>+'RNL - Lab 10'!$BE$42</f>
        <v>0</v>
      </c>
      <c r="T664" s="316">
        <f>+'RNL - Lab 10'!$BE$43</f>
        <v>0</v>
      </c>
      <c r="U664" s="316">
        <f>+'RNL - Lab 10'!$BE$44</f>
        <v>0</v>
      </c>
      <c r="V664" s="316">
        <f>+'RNL - Lab 10'!$BE$45</f>
        <v>0</v>
      </c>
      <c r="W664" s="316">
        <f>+'RNL - Lab 10'!$BE$46</f>
        <v>0</v>
      </c>
      <c r="X664" s="316">
        <f>+'RNL - Lab 10'!$BE$47</f>
        <v>0</v>
      </c>
      <c r="Y664" s="316">
        <f>+'RNL - Lab 10'!$BE$48</f>
        <v>0</v>
      </c>
      <c r="Z664" s="316">
        <f>+'RNL - Lab 10'!$BE$49</f>
        <v>0</v>
      </c>
      <c r="AA664" s="316">
        <f>+'RNL - Lab 10'!$BE$50</f>
        <v>0</v>
      </c>
      <c r="AB664" s="316">
        <f>+'RNL - Lab 10'!$BE$51</f>
        <v>0</v>
      </c>
      <c r="AC664" s="316">
        <f>+'RNL - Lab 10'!$BE$52</f>
        <v>0</v>
      </c>
      <c r="AD664" s="316">
        <f>+'RNL - Lab 10'!$BE$53</f>
        <v>0</v>
      </c>
      <c r="AE664" s="316">
        <f>+'RNL - Lab 10'!$BE$54</f>
        <v>0</v>
      </c>
      <c r="AF664" s="316">
        <f>+'RNL - Lab 10'!$BE$55</f>
        <v>0</v>
      </c>
      <c r="AG664" s="316">
        <f>+'RNL - Lab 10'!$BE$56</f>
        <v>0</v>
      </c>
      <c r="AH664" s="316">
        <f>+'RNL - Lab 10'!$BE$57</f>
        <v>0</v>
      </c>
      <c r="AI664" s="316">
        <f>+'RNL - Lab 10'!$BE$58</f>
        <v>0</v>
      </c>
      <c r="AJ664" s="316">
        <f>+'RNL - Lab 10'!$BE$59</f>
        <v>0</v>
      </c>
      <c r="AK664" s="316">
        <f>+'RNL - Lab 10'!$BE$60</f>
        <v>0</v>
      </c>
      <c r="AL664" s="316">
        <f>+'RNL - Lab 10'!$BE$62</f>
        <v>0</v>
      </c>
      <c r="AM664" s="316">
        <f>+'RNL - Lab 10'!$BE$63</f>
        <v>0</v>
      </c>
      <c r="AN664" s="316">
        <f>+'RNL - Lab 10'!$BE$64</f>
        <v>0</v>
      </c>
      <c r="AO664" s="316">
        <f>+'RNL - Lab 10'!$BE$65</f>
        <v>0</v>
      </c>
      <c r="AP664" s="316">
        <f>+'RNL - Lab 10'!$BE$66</f>
        <v>0</v>
      </c>
      <c r="AQ664" s="316">
        <f>+'RNL - Lab 10'!$BE$67</f>
        <v>0</v>
      </c>
      <c r="AR664" s="316">
        <f>+'RNL - Lab 10'!$BE$68</f>
        <v>0</v>
      </c>
      <c r="AS664" s="316">
        <f>+'RNL - Lab 10'!$BE$69</f>
        <v>0</v>
      </c>
      <c r="AT664" s="316">
        <f>+'RNL - Lab 10'!$BE$70</f>
        <v>0</v>
      </c>
      <c r="AU664" s="316">
        <f>+'RNL - Lab 10'!$BE$71</f>
        <v>0</v>
      </c>
      <c r="AV664" s="316">
        <f>+'RNL - Lab 10'!$BE$72</f>
        <v>0</v>
      </c>
      <c r="AW664" s="316">
        <f>+'RNL - Lab 10'!$BE$73</f>
        <v>0</v>
      </c>
      <c r="AX664" s="316">
        <f>+'RNL - Lab 10'!$BE$75</f>
        <v>0</v>
      </c>
      <c r="AY664" s="316">
        <f>+'RNL - Lab 10'!$BE$76</f>
        <v>0</v>
      </c>
      <c r="AZ664" s="316">
        <f>+'RNL - Lab 10'!$BE$77</f>
        <v>0</v>
      </c>
      <c r="BA664" s="316">
        <f>+'RNL - Lab 10'!$BE$78</f>
        <v>0</v>
      </c>
      <c r="BB664" s="316">
        <f>+'RNL - Lab 10'!$BE$79</f>
        <v>0</v>
      </c>
      <c r="BC664" s="316">
        <f>+'RNL - Lab 10'!$BE$80</f>
        <v>0</v>
      </c>
      <c r="BD664" s="316">
        <f>+'RNL - Lab 10'!$BE$81</f>
        <v>0</v>
      </c>
      <c r="BE664" s="316">
        <f>+'RNL - Lab 10'!$BE$82</f>
        <v>0</v>
      </c>
      <c r="BF664" s="316">
        <f>+'RNL - Lab 10'!$BE$84</f>
        <v>0</v>
      </c>
      <c r="BG664" s="316">
        <f>+'RNL - Lab 10'!$BE$85</f>
        <v>0</v>
      </c>
      <c r="BH664" s="316">
        <f>+'RNL - Lab 10'!$BE$86</f>
        <v>0</v>
      </c>
      <c r="BI664" s="316">
        <f>+'RNL - Lab 10'!$BE$87</f>
        <v>0</v>
      </c>
      <c r="BJ664" s="316">
        <f>+'RNL - Lab 10'!$BE$88</f>
        <v>0</v>
      </c>
      <c r="BK664" s="316">
        <f>+'RNL - Lab 10'!$BE$89</f>
        <v>0</v>
      </c>
      <c r="BL664" s="316">
        <f>+'RNL - Lab 10'!$BE$90</f>
        <v>0</v>
      </c>
      <c r="BM664" s="316">
        <f>+'RNL - Lab 10'!$BE$91</f>
        <v>0</v>
      </c>
    </row>
    <row r="665" spans="2:65" s="304" customFormat="1" ht="45" customHeight="1" x14ac:dyDescent="0.25">
      <c r="B665" s="307" t="s">
        <v>488</v>
      </c>
      <c r="C665" s="316">
        <f>+RNLConsolidado!$BE$25</f>
        <v>0</v>
      </c>
      <c r="D665" s="316">
        <f>+RNLConsolidado!$BE$26</f>
        <v>0</v>
      </c>
      <c r="E665" s="316">
        <f>+RNLConsolidado!$BE$27</f>
        <v>0</v>
      </c>
      <c r="F665" s="316">
        <f>+RNLConsolidado!$BE$28</f>
        <v>0</v>
      </c>
      <c r="G665" s="316">
        <f>+RNLConsolidado!$BE$29</f>
        <v>0</v>
      </c>
      <c r="H665" s="316">
        <f>+RNLConsolidado!$BE$30</f>
        <v>0</v>
      </c>
      <c r="I665" s="316">
        <f>+RNLConsolidado!$BE$31</f>
        <v>0</v>
      </c>
      <c r="J665" s="316">
        <f>+RNLConsolidado!$BE$32</f>
        <v>0</v>
      </c>
      <c r="K665" s="316">
        <f>+RNLConsolidado!$BE$33</f>
        <v>0</v>
      </c>
      <c r="L665" s="316">
        <f>+RNLConsolidado!$BE$34</f>
        <v>0</v>
      </c>
      <c r="M665" s="316">
        <f>+RNLConsolidado!$BE$35</f>
        <v>0</v>
      </c>
      <c r="N665" s="316">
        <f>+RNLConsolidado!$BE$36</f>
        <v>0</v>
      </c>
      <c r="O665" s="316">
        <f>+RNLConsolidado!$BE$37</f>
        <v>0</v>
      </c>
      <c r="P665" s="316">
        <f>+RNLConsolidado!$BE$39</f>
        <v>0</v>
      </c>
      <c r="Q665" s="316">
        <f>+RNLConsolidado!$BE$40</f>
        <v>0</v>
      </c>
      <c r="R665" s="316">
        <f>+RNLConsolidado!$BE$41</f>
        <v>0</v>
      </c>
      <c r="S665" s="316">
        <f>+RNLConsolidado!$BE$42</f>
        <v>0</v>
      </c>
      <c r="T665" s="316">
        <f>+RNLConsolidado!$BE$43</f>
        <v>0</v>
      </c>
      <c r="U665" s="316">
        <f>+RNLConsolidado!$BE$44</f>
        <v>0</v>
      </c>
      <c r="V665" s="316">
        <f>+RNLConsolidado!$BE$45</f>
        <v>0</v>
      </c>
      <c r="W665" s="316">
        <f>+RNLConsolidado!$BE$46</f>
        <v>0</v>
      </c>
      <c r="X665" s="316">
        <f>+RNLConsolidado!$BE$47</f>
        <v>0</v>
      </c>
      <c r="Y665" s="316">
        <f>+RNLConsolidado!$BE$48</f>
        <v>0</v>
      </c>
      <c r="Z665" s="316">
        <f>+RNLConsolidado!$BE$49</f>
        <v>0</v>
      </c>
      <c r="AA665" s="316">
        <f>+RNLConsolidado!$BE$50</f>
        <v>0</v>
      </c>
      <c r="AB665" s="316">
        <f>+RNLConsolidado!$BE$51</f>
        <v>0</v>
      </c>
      <c r="AC665" s="316">
        <f>+RNLConsolidado!$BE$52</f>
        <v>0</v>
      </c>
      <c r="AD665" s="316">
        <f>+RNLConsolidado!$BE$53</f>
        <v>0</v>
      </c>
      <c r="AE665" s="316">
        <f>+RNLConsolidado!$BE$54</f>
        <v>0</v>
      </c>
      <c r="AF665" s="316">
        <f>+RNLConsolidado!$BE$55</f>
        <v>0</v>
      </c>
      <c r="AG665" s="316">
        <f>+RNLConsolidado!$BE$56</f>
        <v>0</v>
      </c>
      <c r="AH665" s="316">
        <f>+RNLConsolidado!$BE$57</f>
        <v>0</v>
      </c>
      <c r="AI665" s="316">
        <f>+RNLConsolidado!$BE$58</f>
        <v>0</v>
      </c>
      <c r="AJ665" s="316">
        <f>+RNLConsolidado!$BE$59</f>
        <v>0</v>
      </c>
      <c r="AK665" s="316">
        <f>+RNLConsolidado!$BE$60</f>
        <v>0</v>
      </c>
      <c r="AL665" s="316">
        <f>+RNLConsolidado!$BE$62</f>
        <v>0</v>
      </c>
      <c r="AM665" s="316">
        <f>+RNLConsolidado!$BE$63</f>
        <v>0</v>
      </c>
      <c r="AN665" s="316">
        <f>+RNLConsolidado!$BE$64</f>
        <v>0</v>
      </c>
      <c r="AO665" s="316">
        <f>+RNLConsolidado!$BE$65</f>
        <v>0</v>
      </c>
      <c r="AP665" s="316">
        <f>+RNLConsolidado!$BE$66</f>
        <v>0</v>
      </c>
      <c r="AQ665" s="316">
        <f>+RNLConsolidado!$BE$67</f>
        <v>0</v>
      </c>
      <c r="AR665" s="316">
        <f>+RNLConsolidado!$BE$68</f>
        <v>0</v>
      </c>
      <c r="AS665" s="316">
        <f>+RNLConsolidado!$BE$69</f>
        <v>0</v>
      </c>
      <c r="AT665" s="316">
        <f>+RNLConsolidado!$BE$70</f>
        <v>0</v>
      </c>
      <c r="AU665" s="316">
        <f>+RNLConsolidado!$BE$71</f>
        <v>0</v>
      </c>
      <c r="AV665" s="316">
        <f>+RNLConsolidado!$BE$72</f>
        <v>0</v>
      </c>
      <c r="AW665" s="316">
        <f>+RNLConsolidado!$BE$73</f>
        <v>0</v>
      </c>
      <c r="AX665" s="316">
        <f>+RNLConsolidado!$BE$75</f>
        <v>0</v>
      </c>
      <c r="AY665" s="316">
        <f>+RNLConsolidado!$BE$76</f>
        <v>0</v>
      </c>
      <c r="AZ665" s="316">
        <f>+RNLConsolidado!$BE$77</f>
        <v>0</v>
      </c>
      <c r="BA665" s="316">
        <f>+RNLConsolidado!$BE$78</f>
        <v>0</v>
      </c>
      <c r="BB665" s="316">
        <f>+RNLConsolidado!$BE$79</f>
        <v>0</v>
      </c>
      <c r="BC665" s="316">
        <f>+RNLConsolidado!$BE$80</f>
        <v>0</v>
      </c>
      <c r="BD665" s="316">
        <f>+RNLConsolidado!$BE$81</f>
        <v>0</v>
      </c>
      <c r="BE665" s="316">
        <f>+RNLConsolidado!$BE$82</f>
        <v>0</v>
      </c>
      <c r="BF665" s="316">
        <f>+RNLConsolidado!$BE$84</f>
        <v>0</v>
      </c>
      <c r="BG665" s="316">
        <f>+RNLConsolidado!$BE$85</f>
        <v>0</v>
      </c>
      <c r="BH665" s="316">
        <f>+RNLConsolidado!$BE$86</f>
        <v>0</v>
      </c>
      <c r="BI665" s="316">
        <f>+RNLConsolidado!$BE$87</f>
        <v>0</v>
      </c>
      <c r="BJ665" s="316">
        <f>+RNLConsolidado!$BE$88</f>
        <v>0</v>
      </c>
      <c r="BK665" s="316">
        <f>+RNLConsolidado!$BE$89</f>
        <v>0</v>
      </c>
      <c r="BL665" s="316">
        <f>+RNLConsolidado!$BE$90</f>
        <v>0</v>
      </c>
      <c r="BM665" s="316">
        <f>+RNLConsolidado!$BE$91</f>
        <v>0</v>
      </c>
    </row>
    <row r="666" spans="2:65" s="304" customFormat="1" ht="45" customHeight="1" x14ac:dyDescent="0.25"/>
    <row r="667" spans="2:65" s="304" customFormat="1" ht="45" customHeight="1" x14ac:dyDescent="0.25"/>
    <row r="668" spans="2:65" s="26" customFormat="1" x14ac:dyDescent="0.25"/>
    <row r="669" spans="2:65" s="35" customFormat="1" x14ac:dyDescent="0.25"/>
    <row r="670" spans="2:65" s="35" customFormat="1" x14ac:dyDescent="0.25"/>
  </sheetData>
  <sheetProtection algorithmName="SHA-512" hashValue="3gnenhYD87VwWnTytpUbh9sASBsDuWa71ML4wPTaNH6aV1zVtxgqBfMBxAD2YQZEQgQ3lF6SJR3k13QYS8QS1Q==" saltValue="63Xrx5tg6QNXBezuDOIgBA==" spinCount="100000" sheet="1" objects="1" scenarios="1"/>
  <mergeCells count="23">
    <mergeCell ref="W2:Y5"/>
    <mergeCell ref="BF652:BM652"/>
    <mergeCell ref="Z393:AS393"/>
    <mergeCell ref="C652:O652"/>
    <mergeCell ref="P652:AK652"/>
    <mergeCell ref="AL652:AW652"/>
    <mergeCell ref="AX652:BE652"/>
    <mergeCell ref="P633:AK633"/>
    <mergeCell ref="BF633:BM633"/>
    <mergeCell ref="AL633:AW633"/>
    <mergeCell ref="AX633:BE633"/>
    <mergeCell ref="B7:U8"/>
    <mergeCell ref="B10:U10"/>
    <mergeCell ref="B97:U97"/>
    <mergeCell ref="C633:O633"/>
    <mergeCell ref="B247:U247"/>
    <mergeCell ref="B330:U330"/>
    <mergeCell ref="B393:U393"/>
    <mergeCell ref="Z7:AS8"/>
    <mergeCell ref="Z10:AS10"/>
    <mergeCell ref="Z97:AS97"/>
    <mergeCell ref="Z247:AS247"/>
    <mergeCell ref="Z330:AS330"/>
  </mergeCells>
  <hyperlinks>
    <hyperlink ref="W2:Y5" location="'Menu de Navegacion'!A1" display="Menu Principal " xr:uid="{00000000-0004-0000-0300-000000000000}"/>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E670"/>
  <sheetViews>
    <sheetView topLeftCell="A7" zoomScale="70" zoomScaleNormal="70" workbookViewId="0">
      <selection activeCell="Z7" sqref="Z7:AS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630</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633</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1'!$P$25</f>
        <v/>
      </c>
      <c r="D636" s="299" t="str">
        <f>+'RNL - Lab 1'!$P$26</f>
        <v/>
      </c>
      <c r="E636" s="299" t="str">
        <f>+'RNL - Lab 1'!$P$27</f>
        <v/>
      </c>
      <c r="F636" s="299" t="str">
        <f>+'RNL - Lab 1'!$P$28</f>
        <v/>
      </c>
      <c r="G636" s="299" t="str">
        <f>+'RNL - Lab 1'!$P$29</f>
        <v/>
      </c>
      <c r="H636" s="299" t="str">
        <f>+'RNL - Lab 1'!$P$30</f>
        <v/>
      </c>
      <c r="I636" s="299" t="str">
        <f>+'RNL - Lab 1'!$P$31</f>
        <v/>
      </c>
      <c r="J636" s="299" t="str">
        <f>+'RNL - Lab 1'!$P$32</f>
        <v/>
      </c>
      <c r="K636" s="299" t="str">
        <f>+'RNL - Lab 1'!$P$33</f>
        <v/>
      </c>
      <c r="L636" s="299" t="str">
        <f>+'RNL - Lab 1'!$P$34</f>
        <v/>
      </c>
      <c r="M636" s="299" t="str">
        <f>+'RNL - Lab 1'!$P$35</f>
        <v/>
      </c>
      <c r="N636" s="299" t="str">
        <f>+'RNL - Lab 1'!$P$36</f>
        <v/>
      </c>
      <c r="O636" s="299" t="str">
        <f>+'RNL - Lab 1'!$P$37</f>
        <v/>
      </c>
      <c r="P636" s="299" t="str">
        <f>+'RNL - Lab 1'!$P$39</f>
        <v/>
      </c>
      <c r="Q636" s="299" t="str">
        <f>+'RNL - Lab 1'!$P$40</f>
        <v/>
      </c>
      <c r="R636" s="299" t="str">
        <f>+'RNL - Lab 1'!$P$41</f>
        <v/>
      </c>
      <c r="S636" s="299" t="str">
        <f>+'RNL - Lab 1'!$P$42</f>
        <v/>
      </c>
      <c r="T636" s="299" t="str">
        <f>+'RNL - Lab 1'!$P$43</f>
        <v/>
      </c>
      <c r="U636" s="299" t="str">
        <f>+'RNL - Lab 1'!$P$44</f>
        <v/>
      </c>
      <c r="V636" s="299" t="str">
        <f>+'RNL - Lab 1'!$P$45</f>
        <v/>
      </c>
      <c r="W636" s="299" t="str">
        <f>+'RNL - Lab 1'!$P$46</f>
        <v/>
      </c>
      <c r="X636" s="299" t="str">
        <f>+'RNL - Lab 1'!$P$47</f>
        <v/>
      </c>
      <c r="Y636" s="299" t="str">
        <f>+'RNL - Lab 1'!$P$48</f>
        <v/>
      </c>
      <c r="Z636" s="299" t="str">
        <f>+'RNL - Lab 1'!$P$49</f>
        <v/>
      </c>
      <c r="AA636" s="299" t="str">
        <f>+'RNL - Lab 1'!$P$50</f>
        <v/>
      </c>
      <c r="AB636" s="299" t="str">
        <f>+'RNL - Lab 1'!$P$51</f>
        <v/>
      </c>
      <c r="AC636" s="299" t="str">
        <f>+'RNL - Lab 1'!$P$52</f>
        <v/>
      </c>
      <c r="AD636" s="299" t="str">
        <f>+'RNL - Lab 1'!$P$53</f>
        <v/>
      </c>
      <c r="AE636" s="299" t="str">
        <f>+'RNL - Lab 1'!$P$54</f>
        <v/>
      </c>
      <c r="AF636" s="299" t="str">
        <f>+'RNL - Lab 1'!$P$55</f>
        <v/>
      </c>
      <c r="AG636" s="299" t="str">
        <f>+'RNL - Lab 1'!$P$56</f>
        <v/>
      </c>
      <c r="AH636" s="299" t="str">
        <f>+'RNL - Lab 1'!$P$57</f>
        <v/>
      </c>
      <c r="AI636" s="299" t="str">
        <f>+'RNL - Lab 1'!$P$58</f>
        <v/>
      </c>
      <c r="AJ636" s="299" t="str">
        <f>+'RNL - Lab 1'!$P$59</f>
        <v/>
      </c>
      <c r="AK636" s="299" t="str">
        <f>+'RNL - Lab 1'!$P$60</f>
        <v/>
      </c>
      <c r="AL636" s="299" t="str">
        <f>+'RNL - Lab 1'!$P$62</f>
        <v/>
      </c>
      <c r="AM636" s="299" t="str">
        <f>+'RNL - Lab 1'!$P$63</f>
        <v/>
      </c>
      <c r="AN636" s="299" t="str">
        <f>+'RNL - Lab 1'!$P$64</f>
        <v/>
      </c>
      <c r="AO636" s="299" t="str">
        <f>+'RNL - Lab 1'!$P$65</f>
        <v/>
      </c>
      <c r="AP636" s="299" t="str">
        <f>+'RNL - Lab 1'!$P$66</f>
        <v/>
      </c>
      <c r="AQ636" s="299" t="str">
        <f>+'RNL - Lab 1'!$P$67</f>
        <v/>
      </c>
      <c r="AR636" s="299" t="str">
        <f>+'RNL - Lab 1'!$P$68</f>
        <v/>
      </c>
      <c r="AS636" s="299" t="str">
        <f>+'RNL - Lab 1'!$P$69</f>
        <v/>
      </c>
      <c r="AT636" s="299" t="str">
        <f>+'RNL - Lab 1'!$P$70</f>
        <v/>
      </c>
      <c r="AU636" s="299" t="str">
        <f>+'RNL - Lab 1'!$P$71</f>
        <v/>
      </c>
      <c r="AV636" s="299" t="str">
        <f>+'RNL - Lab 1'!$P$72</f>
        <v/>
      </c>
      <c r="AW636" s="299" t="str">
        <f>+'RNL - Lab 1'!$P$73</f>
        <v/>
      </c>
      <c r="AX636" s="299" t="str">
        <f>+'RNL - Lab 1'!$P$75</f>
        <v/>
      </c>
      <c r="AY636" s="299" t="str">
        <f>+'RNL - Lab 1'!$P$76</f>
        <v/>
      </c>
      <c r="AZ636" s="299" t="str">
        <f>+'RNL - Lab 1'!$P$77</f>
        <v/>
      </c>
      <c r="BA636" s="299" t="str">
        <f>+'RNL - Lab 1'!$P$78</f>
        <v/>
      </c>
      <c r="BB636" s="299" t="str">
        <f>+'RNL - Lab 1'!$P$79</f>
        <v/>
      </c>
      <c r="BC636" s="299" t="str">
        <f>+'RNL - Lab 1'!$P$80</f>
        <v/>
      </c>
      <c r="BD636" s="299" t="str">
        <f>+'RNL - Lab 1'!$P$81</f>
        <v/>
      </c>
      <c r="BE636" s="299" t="str">
        <f>+'RNL - Lab 1'!$P$82</f>
        <v/>
      </c>
      <c r="BF636" s="299" t="str">
        <f>+'RNL - Lab 1'!$P$84</f>
        <v/>
      </c>
      <c r="BG636" s="299" t="str">
        <f>+'RNL - Lab 1'!$P$85</f>
        <v/>
      </c>
      <c r="BH636" s="299" t="str">
        <f>+'RNL - Lab 1'!$P$86</f>
        <v/>
      </c>
      <c r="BI636" s="299" t="str">
        <f>+'RNL - Lab 1'!$P$87</f>
        <v/>
      </c>
      <c r="BJ636" s="299" t="str">
        <f>+'RNL - Lab 1'!$P$88</f>
        <v/>
      </c>
      <c r="BK636" s="299" t="str">
        <f>+'RNL - Lab 1'!$P$89</f>
        <v/>
      </c>
      <c r="BL636" s="299" t="str">
        <f>+'RNL - Lab 1'!$P$90</f>
        <v/>
      </c>
      <c r="BM636" s="299" t="str">
        <f>+'RNL - Lab 1'!$P$91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2'!$P$25</f>
        <v/>
      </c>
      <c r="D637" s="299" t="str">
        <f>+'RNL - Lab 2'!$P$26</f>
        <v/>
      </c>
      <c r="E637" s="299" t="str">
        <f>+'RNL - Lab 2'!$P$27</f>
        <v/>
      </c>
      <c r="F637" s="299" t="str">
        <f>+'RNL - Lab 2'!$P$28</f>
        <v/>
      </c>
      <c r="G637" s="299" t="str">
        <f>+'RNL - Lab 2'!$P$29</f>
        <v/>
      </c>
      <c r="H637" s="299" t="str">
        <f>+'RNL - Lab 2'!$P$30</f>
        <v/>
      </c>
      <c r="I637" s="299" t="str">
        <f>+'RNL - Lab 2'!$P$31</f>
        <v/>
      </c>
      <c r="J637" s="299" t="str">
        <f>+'RNL - Lab 2'!$P$32</f>
        <v/>
      </c>
      <c r="K637" s="299" t="str">
        <f>+'RNL - Lab 2'!$P$33</f>
        <v/>
      </c>
      <c r="L637" s="299" t="str">
        <f>+'RNL - Lab 2'!$P$34</f>
        <v/>
      </c>
      <c r="M637" s="299" t="str">
        <f>+'RNL - Lab 2'!$P$35</f>
        <v/>
      </c>
      <c r="N637" s="299" t="str">
        <f>+'RNL - Lab 2'!$P$36</f>
        <v/>
      </c>
      <c r="O637" s="299" t="str">
        <f>+'RNL - Lab 2'!$P$37</f>
        <v/>
      </c>
      <c r="P637" s="299" t="str">
        <f>+'RNL - Lab 2'!$P$39</f>
        <v/>
      </c>
      <c r="Q637" s="299" t="str">
        <f>+'RNL - Lab 2'!$P$40</f>
        <v/>
      </c>
      <c r="R637" s="299" t="str">
        <f>+'RNL - Lab 2'!$P$41</f>
        <v/>
      </c>
      <c r="S637" s="299" t="str">
        <f>+'RNL - Lab 2'!$P$42</f>
        <v/>
      </c>
      <c r="T637" s="299" t="str">
        <f>+'RNL - Lab 2'!$P$43</f>
        <v/>
      </c>
      <c r="U637" s="299" t="str">
        <f>+'RNL - Lab 2'!$P$44</f>
        <v/>
      </c>
      <c r="V637" s="299" t="str">
        <f>+'RNL - Lab 2'!$P$45</f>
        <v/>
      </c>
      <c r="W637" s="299" t="str">
        <f>+'RNL - Lab 2'!$P$46</f>
        <v/>
      </c>
      <c r="X637" s="299" t="str">
        <f>+'RNL - Lab 2'!$P$47</f>
        <v/>
      </c>
      <c r="Y637" s="299" t="str">
        <f>+'RNL - Lab 2'!$P$48</f>
        <v/>
      </c>
      <c r="Z637" s="299" t="str">
        <f>+'RNL - Lab 2'!$P$49</f>
        <v/>
      </c>
      <c r="AA637" s="299" t="str">
        <f>+'RNL - Lab 2'!$P$50</f>
        <v/>
      </c>
      <c r="AB637" s="299" t="str">
        <f>+'RNL - Lab 2'!$P$51</f>
        <v/>
      </c>
      <c r="AC637" s="299" t="str">
        <f>+'RNL - Lab 2'!$P$52</f>
        <v/>
      </c>
      <c r="AD637" s="299" t="str">
        <f>+'RNL - Lab 2'!$P$53</f>
        <v/>
      </c>
      <c r="AE637" s="299" t="str">
        <f>+'RNL - Lab 2'!$P$54</f>
        <v/>
      </c>
      <c r="AF637" s="299" t="str">
        <f>+'RNL - Lab 2'!$P$55</f>
        <v/>
      </c>
      <c r="AG637" s="299" t="str">
        <f>+'RNL - Lab 2'!$P$56</f>
        <v/>
      </c>
      <c r="AH637" s="299" t="str">
        <f>+'RNL - Lab 2'!$P$57</f>
        <v/>
      </c>
      <c r="AI637" s="299" t="str">
        <f>+'RNL - Lab 2'!$P$58</f>
        <v/>
      </c>
      <c r="AJ637" s="299" t="str">
        <f>+'RNL - Lab 2'!$P$59</f>
        <v/>
      </c>
      <c r="AK637" s="299" t="str">
        <f>+'RNL - Lab 2'!$P$60</f>
        <v/>
      </c>
      <c r="AL637" s="299" t="str">
        <f>+'RNL - Lab 2'!$P$62</f>
        <v/>
      </c>
      <c r="AM637" s="299" t="str">
        <f>+'RNL - Lab 2'!$P$63</f>
        <v/>
      </c>
      <c r="AN637" s="299" t="str">
        <f>+'RNL - Lab 2'!$P$64</f>
        <v/>
      </c>
      <c r="AO637" s="299" t="str">
        <f>+'RNL - Lab 2'!$P$65</f>
        <v/>
      </c>
      <c r="AP637" s="299" t="str">
        <f>+'RNL - Lab 2'!$P$66</f>
        <v/>
      </c>
      <c r="AQ637" s="299" t="str">
        <f>+'RNL - Lab 2'!$P$67</f>
        <v/>
      </c>
      <c r="AR637" s="299" t="str">
        <f>+'RNL - Lab 2'!$P$68</f>
        <v/>
      </c>
      <c r="AS637" s="299" t="str">
        <f>+'RNL - Lab 2'!$P$69</f>
        <v/>
      </c>
      <c r="AT637" s="299" t="str">
        <f>+'RNL - Lab 2'!$P$70</f>
        <v/>
      </c>
      <c r="AU637" s="299" t="str">
        <f>+'RNL - Lab 2'!$P$71</f>
        <v/>
      </c>
      <c r="AV637" s="299" t="str">
        <f>+'RNL - Lab 2'!$P$72</f>
        <v/>
      </c>
      <c r="AW637" s="299" t="str">
        <f>+'RNL - Lab 2'!$P$73</f>
        <v/>
      </c>
      <c r="AX637" s="299" t="str">
        <f>+'RNL - Lab 2'!$P$75</f>
        <v/>
      </c>
      <c r="AY637" s="299" t="str">
        <f>+'RNL - Lab 2'!$P$76</f>
        <v/>
      </c>
      <c r="AZ637" s="299" t="str">
        <f>+'RNL - Lab 2'!$P$77</f>
        <v/>
      </c>
      <c r="BA637" s="299" t="str">
        <f>+'RNL - Lab 2'!$P$78</f>
        <v/>
      </c>
      <c r="BB637" s="299" t="str">
        <f>+'RNL - Lab 2'!$P$79</f>
        <v/>
      </c>
      <c r="BC637" s="299" t="str">
        <f>+'RNL - Lab 2'!$P$80</f>
        <v/>
      </c>
      <c r="BD637" s="299" t="str">
        <f>+'RNL - Lab 2'!$P$81</f>
        <v/>
      </c>
      <c r="BE637" s="299" t="str">
        <f>+'RNL - Lab 2'!$P$82</f>
        <v/>
      </c>
      <c r="BF637" s="299" t="str">
        <f>+'RNL - Lab 2'!$P$84</f>
        <v/>
      </c>
      <c r="BG637" s="299" t="str">
        <f>+'RNL - Lab 2'!$P$85</f>
        <v/>
      </c>
      <c r="BH637" s="299" t="str">
        <f>+'RNL - Lab 2'!$P$86</f>
        <v/>
      </c>
      <c r="BI637" s="299" t="str">
        <f>+'RNL - Lab 2'!$P$87</f>
        <v/>
      </c>
      <c r="BJ637" s="299" t="str">
        <f>+'RNL - Lab 2'!$P$88</f>
        <v/>
      </c>
      <c r="BK637" s="299" t="str">
        <f>+'RNL - Lab 2'!$P$89</f>
        <v/>
      </c>
      <c r="BL637" s="299" t="str">
        <f>+'RNL - Lab 2'!$P$90</f>
        <v/>
      </c>
      <c r="BM637" s="299" t="str">
        <f>+'RNL - Lab 2'!$P$91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3'!$P$25</f>
        <v/>
      </c>
      <c r="D638" s="299" t="str">
        <f>+'RNL - Lab 3'!$P$26</f>
        <v/>
      </c>
      <c r="E638" s="299" t="str">
        <f>+'RNL - Lab 3'!$P$27</f>
        <v/>
      </c>
      <c r="F638" s="299" t="str">
        <f>+'RNL - Lab 3'!$P$28</f>
        <v/>
      </c>
      <c r="G638" s="299" t="str">
        <f>+'RNL - Lab 3'!$P$29</f>
        <v/>
      </c>
      <c r="H638" s="299" t="str">
        <f>+'RNL - Lab 3'!$P$30</f>
        <v/>
      </c>
      <c r="I638" s="299" t="str">
        <f>+'RNL - Lab 3'!$P$31</f>
        <v/>
      </c>
      <c r="J638" s="299" t="str">
        <f>+'RNL - Lab 3'!$P$32</f>
        <v/>
      </c>
      <c r="K638" s="299" t="str">
        <f>+'RNL - Lab 3'!$P$33</f>
        <v/>
      </c>
      <c r="L638" s="299" t="str">
        <f>+'RNL - Lab 3'!$P$34</f>
        <v/>
      </c>
      <c r="M638" s="299" t="str">
        <f>+'RNL - Lab 3'!$P$35</f>
        <v/>
      </c>
      <c r="N638" s="299" t="str">
        <f>+'RNL - Lab 3'!$P$36</f>
        <v/>
      </c>
      <c r="O638" s="299" t="str">
        <f>+'RNL - Lab 3'!$P$37</f>
        <v/>
      </c>
      <c r="P638" s="299" t="str">
        <f>+'RNL - Lab 3'!$P$39</f>
        <v/>
      </c>
      <c r="Q638" s="299" t="str">
        <f>+'RNL - Lab 3'!$P$40</f>
        <v/>
      </c>
      <c r="R638" s="299" t="str">
        <f>+'RNL - Lab 3'!$P$41</f>
        <v/>
      </c>
      <c r="S638" s="299" t="str">
        <f>+'RNL - Lab 3'!$P$42</f>
        <v/>
      </c>
      <c r="T638" s="299" t="str">
        <f>+'RNL - Lab 3'!$P$43</f>
        <v/>
      </c>
      <c r="U638" s="299" t="str">
        <f>+'RNL - Lab 3'!$P$44</f>
        <v/>
      </c>
      <c r="V638" s="299" t="str">
        <f>+'RNL - Lab 3'!$P$45</f>
        <v/>
      </c>
      <c r="W638" s="299" t="str">
        <f>+'RNL - Lab 3'!$P$46</f>
        <v/>
      </c>
      <c r="X638" s="299" t="str">
        <f>+'RNL - Lab 3'!$P$47</f>
        <v/>
      </c>
      <c r="Y638" s="299" t="str">
        <f>+'RNL - Lab 3'!$P$48</f>
        <v/>
      </c>
      <c r="Z638" s="299" t="str">
        <f>+'RNL - Lab 3'!$P$49</f>
        <v/>
      </c>
      <c r="AA638" s="299" t="str">
        <f>+'RNL - Lab 3'!$P$50</f>
        <v/>
      </c>
      <c r="AB638" s="299" t="str">
        <f>+'RNL - Lab 3'!$P$51</f>
        <v/>
      </c>
      <c r="AC638" s="299" t="str">
        <f>+'RNL - Lab 3'!$P$52</f>
        <v/>
      </c>
      <c r="AD638" s="299" t="str">
        <f>+'RNL - Lab 3'!$P$53</f>
        <v/>
      </c>
      <c r="AE638" s="299" t="str">
        <f>+'RNL - Lab 3'!$P$54</f>
        <v/>
      </c>
      <c r="AF638" s="299" t="str">
        <f>+'RNL - Lab 3'!$P$55</f>
        <v/>
      </c>
      <c r="AG638" s="299" t="str">
        <f>+'RNL - Lab 3'!$P$56</f>
        <v/>
      </c>
      <c r="AH638" s="299" t="str">
        <f>+'RNL - Lab 3'!$P$57</f>
        <v/>
      </c>
      <c r="AI638" s="299" t="str">
        <f>+'RNL - Lab 3'!$P$58</f>
        <v/>
      </c>
      <c r="AJ638" s="299" t="str">
        <f>+'RNL - Lab 3'!$P$59</f>
        <v/>
      </c>
      <c r="AK638" s="299" t="str">
        <f>+'RNL - Lab 3'!$P$60</f>
        <v/>
      </c>
      <c r="AL638" s="299" t="str">
        <f>+'RNL - Lab 3'!$P$62</f>
        <v/>
      </c>
      <c r="AM638" s="299" t="str">
        <f>+'RNL - Lab 3'!$P$63</f>
        <v/>
      </c>
      <c r="AN638" s="299" t="str">
        <f>+'RNL - Lab 3'!$P$64</f>
        <v/>
      </c>
      <c r="AO638" s="299" t="str">
        <f>+'RNL - Lab 3'!$P$65</f>
        <v/>
      </c>
      <c r="AP638" s="299" t="str">
        <f>+'RNL - Lab 3'!$P$66</f>
        <v/>
      </c>
      <c r="AQ638" s="299" t="str">
        <f>+'RNL - Lab 3'!$P$67</f>
        <v/>
      </c>
      <c r="AR638" s="299" t="str">
        <f>+'RNL - Lab 3'!$P$68</f>
        <v/>
      </c>
      <c r="AS638" s="299" t="str">
        <f>+'RNL - Lab 3'!$P$69</f>
        <v/>
      </c>
      <c r="AT638" s="299" t="str">
        <f>+'RNL - Lab 3'!$P$70</f>
        <v/>
      </c>
      <c r="AU638" s="299" t="str">
        <f>+'RNL - Lab 3'!$P$71</f>
        <v/>
      </c>
      <c r="AV638" s="299" t="str">
        <f>+'RNL - Lab 3'!$P$72</f>
        <v/>
      </c>
      <c r="AW638" s="299" t="str">
        <f>+'RNL - Lab 3'!$P$73</f>
        <v/>
      </c>
      <c r="AX638" s="299" t="str">
        <f>+'RNL - Lab 3'!$P$75</f>
        <v/>
      </c>
      <c r="AY638" s="299" t="str">
        <f>+'RNL - Lab 3'!$P$76</f>
        <v/>
      </c>
      <c r="AZ638" s="299" t="str">
        <f>+'RNL - Lab 3'!$P$77</f>
        <v/>
      </c>
      <c r="BA638" s="299" t="str">
        <f>+'RNL - Lab 3'!$P$78</f>
        <v/>
      </c>
      <c r="BB638" s="299" t="str">
        <f>+'RNL - Lab 3'!$P$79</f>
        <v/>
      </c>
      <c r="BC638" s="299" t="str">
        <f>+'RNL - Lab 3'!$P$80</f>
        <v/>
      </c>
      <c r="BD638" s="299" t="str">
        <f>+'RNL - Lab 3'!$P$81</f>
        <v/>
      </c>
      <c r="BE638" s="299" t="str">
        <f>+'RNL - Lab 3'!$P$82</f>
        <v/>
      </c>
      <c r="BF638" s="299" t="str">
        <f>+'RNL - Lab 3'!$P$84</f>
        <v/>
      </c>
      <c r="BG638" s="299" t="str">
        <f>+'RNL - Lab 3'!$P$85</f>
        <v/>
      </c>
      <c r="BH638" s="299" t="str">
        <f>+'RNL - Lab 3'!$P$86</f>
        <v/>
      </c>
      <c r="BI638" s="299" t="str">
        <f>+'RNL - Lab 3'!$P$87</f>
        <v/>
      </c>
      <c r="BJ638" s="299" t="str">
        <f>+'RNL - Lab 3'!$P$88</f>
        <v/>
      </c>
      <c r="BK638" s="299" t="str">
        <f>+'RNL - Lab 3'!$P$89</f>
        <v/>
      </c>
      <c r="BL638" s="299" t="str">
        <f>+'RNL - Lab 3'!$P$90</f>
        <v/>
      </c>
      <c r="BM638" s="299" t="str">
        <f>+'RNL - Lab 3'!$P$91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4'!$P$25</f>
        <v/>
      </c>
      <c r="D639" s="299" t="str">
        <f>+'RNL - Lab 4'!$P$26</f>
        <v/>
      </c>
      <c r="E639" s="299" t="str">
        <f>+'RNL - Lab 4'!$P$27</f>
        <v/>
      </c>
      <c r="F639" s="299" t="str">
        <f>+'RNL - Lab 4'!$P$28</f>
        <v/>
      </c>
      <c r="G639" s="299" t="str">
        <f>+'RNL - Lab 4'!$P$29</f>
        <v/>
      </c>
      <c r="H639" s="299" t="str">
        <f>+'RNL - Lab 4'!$P$30</f>
        <v/>
      </c>
      <c r="I639" s="299" t="str">
        <f>+'RNL - Lab 4'!$P$31</f>
        <v/>
      </c>
      <c r="J639" s="299" t="str">
        <f>+'RNL - Lab 4'!$P$32</f>
        <v/>
      </c>
      <c r="K639" s="299" t="str">
        <f>+'RNL - Lab 4'!$P$33</f>
        <v/>
      </c>
      <c r="L639" s="299" t="str">
        <f>+'RNL - Lab 4'!$P$34</f>
        <v/>
      </c>
      <c r="M639" s="299" t="str">
        <f>+'RNL - Lab 4'!$P$35</f>
        <v/>
      </c>
      <c r="N639" s="299" t="str">
        <f>+'RNL - Lab 4'!$P$36</f>
        <v/>
      </c>
      <c r="O639" s="299" t="str">
        <f>+'RNL - Lab 4'!$P$37</f>
        <v/>
      </c>
      <c r="P639" s="299" t="str">
        <f>+'RNL - Lab 4'!$P$39</f>
        <v/>
      </c>
      <c r="Q639" s="299" t="str">
        <f>+'RNL - Lab 4'!$P$40</f>
        <v/>
      </c>
      <c r="R639" s="299" t="str">
        <f>+'RNL - Lab 4'!$P$41</f>
        <v/>
      </c>
      <c r="S639" s="299" t="str">
        <f>+'RNL - Lab 4'!$P$42</f>
        <v/>
      </c>
      <c r="T639" s="299" t="str">
        <f>+'RNL - Lab 4'!$P$43</f>
        <v/>
      </c>
      <c r="U639" s="299" t="str">
        <f>+'RNL - Lab 4'!$P$44</f>
        <v/>
      </c>
      <c r="V639" s="299" t="str">
        <f>+'RNL - Lab 4'!$P$45</f>
        <v/>
      </c>
      <c r="W639" s="299" t="str">
        <f>+'RNL - Lab 4'!$P$46</f>
        <v/>
      </c>
      <c r="X639" s="299" t="str">
        <f>+'RNL - Lab 4'!$P$47</f>
        <v/>
      </c>
      <c r="Y639" s="299" t="str">
        <f>+'RNL - Lab 4'!$P$48</f>
        <v/>
      </c>
      <c r="Z639" s="299" t="str">
        <f>+'RNL - Lab 4'!$P$49</f>
        <v/>
      </c>
      <c r="AA639" s="299" t="str">
        <f>+'RNL - Lab 4'!$P$50</f>
        <v/>
      </c>
      <c r="AB639" s="299" t="str">
        <f>+'RNL - Lab 4'!$P$51</f>
        <v/>
      </c>
      <c r="AC639" s="299" t="str">
        <f>+'RNL - Lab 4'!$P$52</f>
        <v/>
      </c>
      <c r="AD639" s="299" t="str">
        <f>+'RNL - Lab 4'!$P$53</f>
        <v/>
      </c>
      <c r="AE639" s="299" t="str">
        <f>+'RNL - Lab 4'!$P$54</f>
        <v/>
      </c>
      <c r="AF639" s="299" t="str">
        <f>+'RNL - Lab 4'!$P$55</f>
        <v/>
      </c>
      <c r="AG639" s="299" t="str">
        <f>+'RNL - Lab 4'!$P$56</f>
        <v/>
      </c>
      <c r="AH639" s="299" t="str">
        <f>+'RNL - Lab 4'!$P$57</f>
        <v/>
      </c>
      <c r="AI639" s="299" t="str">
        <f>+'RNL - Lab 4'!$P$58</f>
        <v/>
      </c>
      <c r="AJ639" s="299" t="str">
        <f>+'RNL - Lab 4'!$P$59</f>
        <v/>
      </c>
      <c r="AK639" s="299" t="str">
        <f>+'RNL - Lab 4'!$P$60</f>
        <v/>
      </c>
      <c r="AL639" s="299" t="str">
        <f>+'RNL - Lab 4'!$P$62</f>
        <v/>
      </c>
      <c r="AM639" s="299" t="str">
        <f>+'RNL - Lab 4'!$P$63</f>
        <v/>
      </c>
      <c r="AN639" s="299" t="str">
        <f>+'RNL - Lab 4'!$P$64</f>
        <v/>
      </c>
      <c r="AO639" s="299" t="str">
        <f>+'RNL - Lab 4'!$P$65</f>
        <v/>
      </c>
      <c r="AP639" s="299" t="str">
        <f>+'RNL - Lab 4'!$P$66</f>
        <v/>
      </c>
      <c r="AQ639" s="299" t="str">
        <f>+'RNL - Lab 4'!$P$67</f>
        <v/>
      </c>
      <c r="AR639" s="299" t="str">
        <f>+'RNL - Lab 4'!$P$68</f>
        <v/>
      </c>
      <c r="AS639" s="299" t="str">
        <f>+'RNL - Lab 4'!$P$69</f>
        <v/>
      </c>
      <c r="AT639" s="299" t="str">
        <f>+'RNL - Lab 4'!$P$70</f>
        <v/>
      </c>
      <c r="AU639" s="299" t="str">
        <f>+'RNL - Lab 4'!$P$71</f>
        <v/>
      </c>
      <c r="AV639" s="299" t="str">
        <f>+'RNL - Lab 4'!$P$72</f>
        <v/>
      </c>
      <c r="AW639" s="299" t="str">
        <f>+'RNL - Lab 4'!$P$73</f>
        <v/>
      </c>
      <c r="AX639" s="299" t="str">
        <f>+'RNL - Lab 4'!$P$75</f>
        <v/>
      </c>
      <c r="AY639" s="299" t="str">
        <f>+'RNL - Lab 4'!$P$76</f>
        <v/>
      </c>
      <c r="AZ639" s="299" t="str">
        <f>+'RNL - Lab 4'!$P$77</f>
        <v/>
      </c>
      <c r="BA639" s="299" t="str">
        <f>+'RNL - Lab 4'!$P$78</f>
        <v/>
      </c>
      <c r="BB639" s="299" t="str">
        <f>+'RNL - Lab 4'!$P$79</f>
        <v/>
      </c>
      <c r="BC639" s="299" t="str">
        <f>+'RNL - Lab 4'!$P$80</f>
        <v/>
      </c>
      <c r="BD639" s="299" t="str">
        <f>+'RNL - Lab 4'!$P$81</f>
        <v/>
      </c>
      <c r="BE639" s="299" t="str">
        <f>+'RNL - Lab 4'!$P$82</f>
        <v/>
      </c>
      <c r="BF639" s="299" t="str">
        <f>+'RNL - Lab 4'!$P$84</f>
        <v/>
      </c>
      <c r="BG639" s="299" t="str">
        <f>+'RNL - Lab 4'!$P$85</f>
        <v/>
      </c>
      <c r="BH639" s="299" t="str">
        <f>+'RNL - Lab 4'!$P$86</f>
        <v/>
      </c>
      <c r="BI639" s="299" t="str">
        <f>+'RNL - Lab 4'!$P$87</f>
        <v/>
      </c>
      <c r="BJ639" s="299" t="str">
        <f>+'RNL - Lab 4'!$P$88</f>
        <v/>
      </c>
      <c r="BK639" s="299" t="str">
        <f>+'RNL - Lab 4'!$P$89</f>
        <v/>
      </c>
      <c r="BL639" s="299" t="str">
        <f>+'RNL - Lab 4'!$P$90</f>
        <v/>
      </c>
      <c r="BM639" s="299" t="str">
        <f>+'RNL - Lab 4'!$P$91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5'!$P$25</f>
        <v/>
      </c>
      <c r="D640" s="299" t="str">
        <f>+'RNL - Lab 5'!$P$26</f>
        <v/>
      </c>
      <c r="E640" s="299" t="str">
        <f>+'RNL - Lab 5'!$P$27</f>
        <v/>
      </c>
      <c r="F640" s="299" t="str">
        <f>+'RNL - Lab 5'!$P$28</f>
        <v/>
      </c>
      <c r="G640" s="299" t="str">
        <f>+'RNL - Lab 5'!$P$29</f>
        <v/>
      </c>
      <c r="H640" s="299" t="str">
        <f>+'RNL - Lab 5'!$P$30</f>
        <v/>
      </c>
      <c r="I640" s="299" t="str">
        <f>+'RNL - Lab 5'!$P$31</f>
        <v/>
      </c>
      <c r="J640" s="299" t="str">
        <f>+'RNL - Lab 5'!$P$32</f>
        <v/>
      </c>
      <c r="K640" s="299" t="str">
        <f>+'RNL - Lab 5'!$P$33</f>
        <v/>
      </c>
      <c r="L640" s="299" t="str">
        <f>+'RNL - Lab 5'!$P$34</f>
        <v/>
      </c>
      <c r="M640" s="299" t="str">
        <f>+'RNL - Lab 5'!$P$35</f>
        <v/>
      </c>
      <c r="N640" s="299" t="str">
        <f>+'RNL - Lab 5'!$P$36</f>
        <v/>
      </c>
      <c r="O640" s="299" t="str">
        <f>+'RNL - Lab 5'!$P$37</f>
        <v/>
      </c>
      <c r="P640" s="299" t="str">
        <f>+'RNL - Lab 5'!$P$39</f>
        <v/>
      </c>
      <c r="Q640" s="299" t="str">
        <f>+'RNL - Lab 5'!$P$40</f>
        <v/>
      </c>
      <c r="R640" s="299" t="str">
        <f>+'RNL - Lab 5'!$P$41</f>
        <v/>
      </c>
      <c r="S640" s="299" t="str">
        <f>+'RNL - Lab 5'!$P$42</f>
        <v/>
      </c>
      <c r="T640" s="299" t="str">
        <f>+'RNL - Lab 5'!$P$43</f>
        <v/>
      </c>
      <c r="U640" s="299" t="str">
        <f>+'RNL - Lab 5'!$P$44</f>
        <v/>
      </c>
      <c r="V640" s="299" t="str">
        <f>+'RNL - Lab 5'!$P$45</f>
        <v/>
      </c>
      <c r="W640" s="299" t="str">
        <f>+'RNL - Lab 5'!$P$46</f>
        <v/>
      </c>
      <c r="X640" s="299" t="str">
        <f>+'RNL - Lab 5'!$P$47</f>
        <v/>
      </c>
      <c r="Y640" s="299" t="str">
        <f>+'RNL - Lab 5'!$P$48</f>
        <v/>
      </c>
      <c r="Z640" s="299" t="str">
        <f>+'RNL - Lab 5'!$P$49</f>
        <v/>
      </c>
      <c r="AA640" s="299" t="str">
        <f>+'RNL - Lab 5'!$P$50</f>
        <v/>
      </c>
      <c r="AB640" s="299" t="str">
        <f>+'RNL - Lab 5'!$P$51</f>
        <v/>
      </c>
      <c r="AC640" s="299" t="str">
        <f>+'RNL - Lab 5'!$P$52</f>
        <v/>
      </c>
      <c r="AD640" s="299" t="str">
        <f>+'RNL - Lab 5'!$P$53</f>
        <v/>
      </c>
      <c r="AE640" s="299" t="str">
        <f>+'RNL - Lab 5'!$P$54</f>
        <v/>
      </c>
      <c r="AF640" s="299" t="str">
        <f>+'RNL - Lab 5'!$P$55</f>
        <v/>
      </c>
      <c r="AG640" s="299" t="str">
        <f>+'RNL - Lab 5'!$P$56</f>
        <v/>
      </c>
      <c r="AH640" s="299" t="str">
        <f>+'RNL - Lab 5'!$P$57</f>
        <v/>
      </c>
      <c r="AI640" s="299" t="str">
        <f>+'RNL - Lab 5'!$P$58</f>
        <v/>
      </c>
      <c r="AJ640" s="299" t="str">
        <f>+'RNL - Lab 5'!$P$59</f>
        <v/>
      </c>
      <c r="AK640" s="299" t="str">
        <f>+'RNL - Lab 5'!$P$60</f>
        <v/>
      </c>
      <c r="AL640" s="299" t="str">
        <f>+'RNL - Lab 5'!$P$62</f>
        <v/>
      </c>
      <c r="AM640" s="299" t="str">
        <f>+'RNL - Lab 5'!$P$63</f>
        <v/>
      </c>
      <c r="AN640" s="299" t="str">
        <f>+'RNL - Lab 5'!$P$64</f>
        <v/>
      </c>
      <c r="AO640" s="299" t="str">
        <f>+'RNL - Lab 5'!$P$65</f>
        <v/>
      </c>
      <c r="AP640" s="299" t="str">
        <f>+'RNL - Lab 5'!$P$66</f>
        <v/>
      </c>
      <c r="AQ640" s="299" t="str">
        <f>+'RNL - Lab 5'!$P$67</f>
        <v/>
      </c>
      <c r="AR640" s="299" t="str">
        <f>+'RNL - Lab 5'!$P$68</f>
        <v/>
      </c>
      <c r="AS640" s="299" t="str">
        <f>+'RNL - Lab 5'!$P$69</f>
        <v/>
      </c>
      <c r="AT640" s="299" t="str">
        <f>+'RNL - Lab 5'!$P$70</f>
        <v/>
      </c>
      <c r="AU640" s="299" t="str">
        <f>+'RNL - Lab 5'!$P$71</f>
        <v/>
      </c>
      <c r="AV640" s="299" t="str">
        <f>+'RNL - Lab 5'!$P$72</f>
        <v/>
      </c>
      <c r="AW640" s="299" t="str">
        <f>+'RNL - Lab 5'!$P$73</f>
        <v/>
      </c>
      <c r="AX640" s="299" t="str">
        <f>+'RNL - Lab 5'!$P$75</f>
        <v/>
      </c>
      <c r="AY640" s="299" t="str">
        <f>+'RNL - Lab 5'!$P$76</f>
        <v/>
      </c>
      <c r="AZ640" s="299" t="str">
        <f>+'RNL - Lab 5'!$P$77</f>
        <v/>
      </c>
      <c r="BA640" s="299" t="str">
        <f>+'RNL - Lab 5'!$P$78</f>
        <v/>
      </c>
      <c r="BB640" s="299" t="str">
        <f>+'RNL - Lab 5'!$P$79</f>
        <v/>
      </c>
      <c r="BC640" s="299" t="str">
        <f>+'RNL - Lab 5'!$P$80</f>
        <v/>
      </c>
      <c r="BD640" s="299" t="str">
        <f>+'RNL - Lab 5'!$P$81</f>
        <v/>
      </c>
      <c r="BE640" s="299" t="str">
        <f>+'RNL - Lab 5'!$P$82</f>
        <v/>
      </c>
      <c r="BF640" s="299" t="str">
        <f>+'RNL - Lab 5'!$P$84</f>
        <v/>
      </c>
      <c r="BG640" s="299" t="str">
        <f>+'RNL - Lab 5'!$P$85</f>
        <v/>
      </c>
      <c r="BH640" s="299" t="str">
        <f>+'RNL - Lab 5'!$P$86</f>
        <v/>
      </c>
      <c r="BI640" s="299" t="str">
        <f>+'RNL - Lab 5'!$P$87</f>
        <v/>
      </c>
      <c r="BJ640" s="299" t="str">
        <f>+'RNL - Lab 5'!$P$88</f>
        <v/>
      </c>
      <c r="BK640" s="299" t="str">
        <f>+'RNL - Lab 5'!$P$89</f>
        <v/>
      </c>
      <c r="BL640" s="299" t="str">
        <f>+'RNL - Lab 5'!$P$90</f>
        <v/>
      </c>
      <c r="BM640" s="299" t="str">
        <f>+'RNL - Lab 5'!$P$91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6'!$P$25</f>
        <v/>
      </c>
      <c r="D641" s="299" t="str">
        <f>+'RNL - Lab 6'!$P$26</f>
        <v/>
      </c>
      <c r="E641" s="299" t="str">
        <f>+'RNL - Lab 6'!$P$27</f>
        <v/>
      </c>
      <c r="F641" s="299" t="str">
        <f>+'RNL - Lab 6'!$P$28</f>
        <v/>
      </c>
      <c r="G641" s="299" t="str">
        <f>+'RNL - Lab 6'!$P$29</f>
        <v/>
      </c>
      <c r="H641" s="299" t="str">
        <f>+'RNL - Lab 6'!$P$30</f>
        <v/>
      </c>
      <c r="I641" s="299" t="str">
        <f>+'RNL - Lab 6'!$P$31</f>
        <v/>
      </c>
      <c r="J641" s="299" t="str">
        <f>+'RNL - Lab 6'!$P$32</f>
        <v/>
      </c>
      <c r="K641" s="299" t="str">
        <f>+'RNL - Lab 6'!$P$33</f>
        <v/>
      </c>
      <c r="L641" s="299" t="str">
        <f>+'RNL - Lab 6'!$P$34</f>
        <v/>
      </c>
      <c r="M641" s="299" t="str">
        <f>+'RNL - Lab 6'!$P$35</f>
        <v/>
      </c>
      <c r="N641" s="299" t="str">
        <f>+'RNL - Lab 6'!$P$36</f>
        <v/>
      </c>
      <c r="O641" s="299" t="str">
        <f>+'RNL - Lab 6'!$P$37</f>
        <v/>
      </c>
      <c r="P641" s="299" t="str">
        <f>+'RNL - Lab 6'!$P$39</f>
        <v/>
      </c>
      <c r="Q641" s="299" t="str">
        <f>+'RNL - Lab 6'!$P$40</f>
        <v/>
      </c>
      <c r="R641" s="299" t="str">
        <f>+'RNL - Lab 6'!$P$41</f>
        <v/>
      </c>
      <c r="S641" s="299" t="str">
        <f>+'RNL - Lab 6'!$P$42</f>
        <v/>
      </c>
      <c r="T641" s="299" t="str">
        <f>+'RNL - Lab 6'!$P$43</f>
        <v/>
      </c>
      <c r="U641" s="299" t="str">
        <f>+'RNL - Lab 6'!$P$44</f>
        <v/>
      </c>
      <c r="V641" s="299" t="str">
        <f>+'RNL - Lab 6'!$P$45</f>
        <v/>
      </c>
      <c r="W641" s="299" t="str">
        <f>+'RNL - Lab 6'!$P$46</f>
        <v/>
      </c>
      <c r="X641" s="299" t="str">
        <f>+'RNL - Lab 6'!$P$47</f>
        <v/>
      </c>
      <c r="Y641" s="299" t="str">
        <f>+'RNL - Lab 6'!$P$48</f>
        <v/>
      </c>
      <c r="Z641" s="299" t="str">
        <f>+'RNL - Lab 6'!$P$49</f>
        <v/>
      </c>
      <c r="AA641" s="299" t="str">
        <f>+'RNL - Lab 6'!$P$50</f>
        <v/>
      </c>
      <c r="AB641" s="299" t="str">
        <f>+'RNL - Lab 6'!$P$51</f>
        <v/>
      </c>
      <c r="AC641" s="299" t="str">
        <f>+'RNL - Lab 6'!$P$52</f>
        <v/>
      </c>
      <c r="AD641" s="299" t="str">
        <f>+'RNL - Lab 6'!$P$53</f>
        <v/>
      </c>
      <c r="AE641" s="299" t="str">
        <f>+'RNL - Lab 6'!$P$54</f>
        <v/>
      </c>
      <c r="AF641" s="299" t="str">
        <f>+'RNL - Lab 6'!$P$55</f>
        <v/>
      </c>
      <c r="AG641" s="299" t="str">
        <f>+'RNL - Lab 6'!$P$56</f>
        <v/>
      </c>
      <c r="AH641" s="299" t="str">
        <f>+'RNL - Lab 6'!$P$57</f>
        <v/>
      </c>
      <c r="AI641" s="299" t="str">
        <f>+'RNL - Lab 6'!$P$58</f>
        <v/>
      </c>
      <c r="AJ641" s="299" t="str">
        <f>+'RNL - Lab 6'!$P$59</f>
        <v/>
      </c>
      <c r="AK641" s="299" t="str">
        <f>+'RNL - Lab 6'!$P$60</f>
        <v/>
      </c>
      <c r="AL641" s="299" t="str">
        <f>+'RNL - Lab 6'!$P$62</f>
        <v/>
      </c>
      <c r="AM641" s="299" t="str">
        <f>+'RNL - Lab 6'!$P$63</f>
        <v/>
      </c>
      <c r="AN641" s="299" t="str">
        <f>+'RNL - Lab 6'!$P$64</f>
        <v/>
      </c>
      <c r="AO641" s="299" t="str">
        <f>+'RNL - Lab 6'!$P$65</f>
        <v/>
      </c>
      <c r="AP641" s="299" t="str">
        <f>+'RNL - Lab 6'!$P$66</f>
        <v/>
      </c>
      <c r="AQ641" s="299" t="str">
        <f>+'RNL - Lab 6'!$P$67</f>
        <v/>
      </c>
      <c r="AR641" s="299" t="str">
        <f>+'RNL - Lab 6'!$P$68</f>
        <v/>
      </c>
      <c r="AS641" s="299" t="str">
        <f>+'RNL - Lab 6'!$P$69</f>
        <v/>
      </c>
      <c r="AT641" s="299" t="str">
        <f>+'RNL - Lab 6'!$P$70</f>
        <v/>
      </c>
      <c r="AU641" s="299" t="str">
        <f>+'RNL - Lab 6'!$P$71</f>
        <v/>
      </c>
      <c r="AV641" s="299" t="str">
        <f>+'RNL - Lab 6'!$P$72</f>
        <v/>
      </c>
      <c r="AW641" s="299" t="str">
        <f>+'RNL - Lab 6'!$P$73</f>
        <v/>
      </c>
      <c r="AX641" s="299" t="str">
        <f>+'RNL - Lab 6'!$P$75</f>
        <v/>
      </c>
      <c r="AY641" s="299" t="str">
        <f>+'RNL - Lab 6'!$P$76</f>
        <v/>
      </c>
      <c r="AZ641" s="299" t="str">
        <f>+'RNL - Lab 6'!$P$77</f>
        <v/>
      </c>
      <c r="BA641" s="299" t="str">
        <f>+'RNL - Lab 6'!$P$78</f>
        <v/>
      </c>
      <c r="BB641" s="299" t="str">
        <f>+'RNL - Lab 6'!$P$79</f>
        <v/>
      </c>
      <c r="BC641" s="299" t="str">
        <f>+'RNL - Lab 6'!$P$80</f>
        <v/>
      </c>
      <c r="BD641" s="299" t="str">
        <f>+'RNL - Lab 6'!$P$81</f>
        <v/>
      </c>
      <c r="BE641" s="299" t="str">
        <f>+'RNL - Lab 6'!$P$82</f>
        <v/>
      </c>
      <c r="BF641" s="299" t="str">
        <f>+'RNL - Lab 6'!$P$84</f>
        <v/>
      </c>
      <c r="BG641" s="299" t="str">
        <f>+'RNL - Lab 6'!$P$85</f>
        <v/>
      </c>
      <c r="BH641" s="299" t="str">
        <f>+'RNL - Lab 6'!$P$86</f>
        <v/>
      </c>
      <c r="BI641" s="299" t="str">
        <f>+'RNL - Lab 6'!$P$87</f>
        <v/>
      </c>
      <c r="BJ641" s="299" t="str">
        <f>+'RNL - Lab 6'!$P$88</f>
        <v/>
      </c>
      <c r="BK641" s="299" t="str">
        <f>+'RNL - Lab 6'!$P$89</f>
        <v/>
      </c>
      <c r="BL641" s="299" t="str">
        <f>+'RNL - Lab 6'!$P$90</f>
        <v/>
      </c>
      <c r="BM641" s="299" t="str">
        <f>+'RNL - Lab 6'!$P$91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7'!$P$25</f>
        <v/>
      </c>
      <c r="D642" s="299" t="str">
        <f>+'RNL - Lab 7'!$P$26</f>
        <v/>
      </c>
      <c r="E642" s="299" t="str">
        <f>+'RNL - Lab 7'!$P$27</f>
        <v/>
      </c>
      <c r="F642" s="299" t="str">
        <f>+'RNL - Lab 7'!$P$28</f>
        <v/>
      </c>
      <c r="G642" s="299" t="str">
        <f>+'RNL - Lab 7'!$P$29</f>
        <v/>
      </c>
      <c r="H642" s="299" t="str">
        <f>+'RNL - Lab 7'!$P$30</f>
        <v/>
      </c>
      <c r="I642" s="299" t="str">
        <f>+'RNL - Lab 7'!$P$31</f>
        <v/>
      </c>
      <c r="J642" s="299" t="str">
        <f>+'RNL - Lab 7'!$P$32</f>
        <v/>
      </c>
      <c r="K642" s="299" t="str">
        <f>+'RNL - Lab 7'!$P$33</f>
        <v/>
      </c>
      <c r="L642" s="299" t="str">
        <f>+'RNL - Lab 7'!$P$34</f>
        <v/>
      </c>
      <c r="M642" s="299" t="str">
        <f>+'RNL - Lab 7'!$P$35</f>
        <v/>
      </c>
      <c r="N642" s="299" t="str">
        <f>+'RNL - Lab 7'!$P$36</f>
        <v/>
      </c>
      <c r="O642" s="299" t="str">
        <f>+'RNL - Lab 7'!$P$37</f>
        <v/>
      </c>
      <c r="P642" s="299" t="str">
        <f>+'RNL - Lab 7'!$P$39</f>
        <v/>
      </c>
      <c r="Q642" s="299" t="str">
        <f>+'RNL - Lab 7'!$P$40</f>
        <v/>
      </c>
      <c r="R642" s="299" t="str">
        <f>+'RNL - Lab 7'!$P$41</f>
        <v/>
      </c>
      <c r="S642" s="299" t="str">
        <f>+'RNL - Lab 7'!$P$42</f>
        <v/>
      </c>
      <c r="T642" s="299" t="str">
        <f>+'RNL - Lab 7'!$P$43</f>
        <v/>
      </c>
      <c r="U642" s="299" t="str">
        <f>+'RNL - Lab 7'!$P$44</f>
        <v/>
      </c>
      <c r="V642" s="299" t="str">
        <f>+'RNL - Lab 7'!$P$45</f>
        <v/>
      </c>
      <c r="W642" s="299" t="str">
        <f>+'RNL - Lab 7'!$P$46</f>
        <v/>
      </c>
      <c r="X642" s="299" t="str">
        <f>+'RNL - Lab 7'!$P$47</f>
        <v/>
      </c>
      <c r="Y642" s="299" t="str">
        <f>+'RNL - Lab 7'!$P$48</f>
        <v/>
      </c>
      <c r="Z642" s="299" t="str">
        <f>+'RNL - Lab 7'!$P$49</f>
        <v/>
      </c>
      <c r="AA642" s="299" t="str">
        <f>+'RNL - Lab 7'!$P$50</f>
        <v/>
      </c>
      <c r="AB642" s="299" t="str">
        <f>+'RNL - Lab 7'!$P$51</f>
        <v/>
      </c>
      <c r="AC642" s="299" t="str">
        <f>+'RNL - Lab 7'!$P$52</f>
        <v/>
      </c>
      <c r="AD642" s="299" t="str">
        <f>+'RNL - Lab 7'!$P$53</f>
        <v/>
      </c>
      <c r="AE642" s="299" t="str">
        <f>+'RNL - Lab 7'!$P$54</f>
        <v/>
      </c>
      <c r="AF642" s="299" t="str">
        <f>+'RNL - Lab 7'!$P$55</f>
        <v/>
      </c>
      <c r="AG642" s="299" t="str">
        <f>+'RNL - Lab 7'!$P$56</f>
        <v/>
      </c>
      <c r="AH642" s="299" t="str">
        <f>+'RNL - Lab 7'!$P$57</f>
        <v/>
      </c>
      <c r="AI642" s="299" t="str">
        <f>+'RNL - Lab 7'!$P$58</f>
        <v/>
      </c>
      <c r="AJ642" s="299" t="str">
        <f>+'RNL - Lab 7'!$P$59</f>
        <v/>
      </c>
      <c r="AK642" s="299" t="str">
        <f>+'RNL - Lab 7'!$P$60</f>
        <v/>
      </c>
      <c r="AL642" s="299" t="str">
        <f>+'RNL - Lab 7'!$P$62</f>
        <v/>
      </c>
      <c r="AM642" s="299" t="str">
        <f>+'RNL - Lab 7'!$P$63</f>
        <v/>
      </c>
      <c r="AN642" s="299" t="str">
        <f>+'RNL - Lab 7'!$P$64</f>
        <v/>
      </c>
      <c r="AO642" s="299" t="str">
        <f>+'RNL - Lab 7'!$P$65</f>
        <v/>
      </c>
      <c r="AP642" s="299" t="str">
        <f>+'RNL - Lab 7'!$P$66</f>
        <v/>
      </c>
      <c r="AQ642" s="299" t="str">
        <f>+'RNL - Lab 7'!$P$67</f>
        <v/>
      </c>
      <c r="AR642" s="299" t="str">
        <f>+'RNL - Lab 7'!$P$68</f>
        <v/>
      </c>
      <c r="AS642" s="299" t="str">
        <f>+'RNL - Lab 7'!$P$69</f>
        <v/>
      </c>
      <c r="AT642" s="299" t="str">
        <f>+'RNL - Lab 7'!$P$70</f>
        <v/>
      </c>
      <c r="AU642" s="299" t="str">
        <f>+'RNL - Lab 7'!$P$71</f>
        <v/>
      </c>
      <c r="AV642" s="299" t="str">
        <f>+'RNL - Lab 7'!$P$72</f>
        <v/>
      </c>
      <c r="AW642" s="299" t="str">
        <f>+'RNL - Lab 7'!$P$73</f>
        <v/>
      </c>
      <c r="AX642" s="299" t="str">
        <f>+'RNL - Lab 7'!$P$75</f>
        <v/>
      </c>
      <c r="AY642" s="299" t="str">
        <f>+'RNL - Lab 7'!$P$76</f>
        <v/>
      </c>
      <c r="AZ642" s="299" t="str">
        <f>+'RNL - Lab 7'!$P$77</f>
        <v/>
      </c>
      <c r="BA642" s="299" t="str">
        <f>+'RNL - Lab 7'!$P$78</f>
        <v/>
      </c>
      <c r="BB642" s="299" t="str">
        <f>+'RNL - Lab 7'!$P$79</f>
        <v/>
      </c>
      <c r="BC642" s="299" t="str">
        <f>+'RNL - Lab 7'!$P$80</f>
        <v/>
      </c>
      <c r="BD642" s="299" t="str">
        <f>+'RNL - Lab 7'!$P$81</f>
        <v/>
      </c>
      <c r="BE642" s="299" t="str">
        <f>+'RNL - Lab 7'!$P$82</f>
        <v/>
      </c>
      <c r="BF642" s="299" t="str">
        <f>+'RNL - Lab 7'!$P$84</f>
        <v/>
      </c>
      <c r="BG642" s="299" t="str">
        <f>+'RNL - Lab 7'!$P$85</f>
        <v/>
      </c>
      <c r="BH642" s="299" t="str">
        <f>+'RNL - Lab 7'!$P$86</f>
        <v/>
      </c>
      <c r="BI642" s="299" t="str">
        <f>+'RNL - Lab 7'!$P$87</f>
        <v/>
      </c>
      <c r="BJ642" s="299" t="str">
        <f>+'RNL - Lab 7'!$P$88</f>
        <v/>
      </c>
      <c r="BK642" s="299" t="str">
        <f>+'RNL - Lab 7'!$P$89</f>
        <v/>
      </c>
      <c r="BL642" s="299" t="str">
        <f>+'RNL - Lab 7'!$P$90</f>
        <v/>
      </c>
      <c r="BM642" s="299" t="str">
        <f>+'RNL - Lab 7'!$P$91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8'!$P$25</f>
        <v/>
      </c>
      <c r="D643" s="299" t="str">
        <f>+'RNL - Lab 8'!$P$26</f>
        <v/>
      </c>
      <c r="E643" s="299" t="str">
        <f>+'RNL - Lab 8'!$P$27</f>
        <v/>
      </c>
      <c r="F643" s="299" t="str">
        <f>+'RNL - Lab 8'!$P$28</f>
        <v/>
      </c>
      <c r="G643" s="299" t="str">
        <f>+'RNL - Lab 8'!$P$29</f>
        <v/>
      </c>
      <c r="H643" s="299" t="str">
        <f>+'RNL - Lab 8'!$P$30</f>
        <v/>
      </c>
      <c r="I643" s="299" t="str">
        <f>+'RNL - Lab 8'!$P$31</f>
        <v/>
      </c>
      <c r="J643" s="299" t="str">
        <f>+'RNL - Lab 8'!$P$32</f>
        <v/>
      </c>
      <c r="K643" s="299" t="str">
        <f>+'RNL - Lab 8'!$P$33</f>
        <v/>
      </c>
      <c r="L643" s="299" t="str">
        <f>+'RNL - Lab 8'!$P$34</f>
        <v/>
      </c>
      <c r="M643" s="299" t="str">
        <f>+'RNL - Lab 8'!$P$35</f>
        <v/>
      </c>
      <c r="N643" s="299" t="str">
        <f>+'RNL - Lab 8'!$P$36</f>
        <v/>
      </c>
      <c r="O643" s="299" t="str">
        <f>+'RNL - Lab 8'!$P$37</f>
        <v/>
      </c>
      <c r="P643" s="299" t="str">
        <f>+'RNL - Lab 8'!$P$39</f>
        <v/>
      </c>
      <c r="Q643" s="299" t="str">
        <f>+'RNL - Lab 8'!$P$40</f>
        <v/>
      </c>
      <c r="R643" s="299" t="str">
        <f>+'RNL - Lab 8'!$P$41</f>
        <v/>
      </c>
      <c r="S643" s="299" t="str">
        <f>+'RNL - Lab 8'!$P$42</f>
        <v/>
      </c>
      <c r="T643" s="299" t="str">
        <f>+'RNL - Lab 8'!$P$43</f>
        <v/>
      </c>
      <c r="U643" s="299" t="str">
        <f>+'RNL - Lab 8'!$P$44</f>
        <v/>
      </c>
      <c r="V643" s="299" t="str">
        <f>+'RNL - Lab 8'!$P$45</f>
        <v/>
      </c>
      <c r="W643" s="299" t="str">
        <f>+'RNL - Lab 8'!$P$46</f>
        <v/>
      </c>
      <c r="X643" s="299" t="str">
        <f>+'RNL - Lab 8'!$P$47</f>
        <v/>
      </c>
      <c r="Y643" s="299" t="str">
        <f>+'RNL - Lab 8'!$P$48</f>
        <v/>
      </c>
      <c r="Z643" s="299" t="str">
        <f>+'RNL - Lab 8'!$P$49</f>
        <v/>
      </c>
      <c r="AA643" s="299" t="str">
        <f>+'RNL - Lab 8'!$P$50</f>
        <v/>
      </c>
      <c r="AB643" s="299" t="str">
        <f>+'RNL - Lab 8'!$P$51</f>
        <v/>
      </c>
      <c r="AC643" s="299" t="str">
        <f>+'RNL - Lab 8'!$P$52</f>
        <v/>
      </c>
      <c r="AD643" s="299" t="str">
        <f>+'RNL - Lab 8'!$P$53</f>
        <v/>
      </c>
      <c r="AE643" s="299" t="str">
        <f>+'RNL - Lab 8'!$P$54</f>
        <v/>
      </c>
      <c r="AF643" s="299" t="str">
        <f>+'RNL - Lab 8'!$P$55</f>
        <v/>
      </c>
      <c r="AG643" s="299" t="str">
        <f>+'RNL - Lab 8'!$P$56</f>
        <v/>
      </c>
      <c r="AH643" s="299" t="str">
        <f>+'RNL - Lab 8'!$P$57</f>
        <v/>
      </c>
      <c r="AI643" s="299" t="str">
        <f>+'RNL - Lab 8'!$P$58</f>
        <v/>
      </c>
      <c r="AJ643" s="299" t="str">
        <f>+'RNL - Lab 8'!$P$59</f>
        <v/>
      </c>
      <c r="AK643" s="299" t="str">
        <f>+'RNL - Lab 8'!$P$60</f>
        <v/>
      </c>
      <c r="AL643" s="299" t="str">
        <f>+'RNL - Lab 8'!$P$62</f>
        <v/>
      </c>
      <c r="AM643" s="299" t="str">
        <f>+'RNL - Lab 8'!$P$63</f>
        <v/>
      </c>
      <c r="AN643" s="299" t="str">
        <f>+'RNL - Lab 8'!$P$64</f>
        <v/>
      </c>
      <c r="AO643" s="299" t="str">
        <f>+'RNL - Lab 8'!$P$65</f>
        <v/>
      </c>
      <c r="AP643" s="299" t="str">
        <f>+'RNL - Lab 8'!$P$66</f>
        <v/>
      </c>
      <c r="AQ643" s="299" t="str">
        <f>+'RNL - Lab 8'!$P$67</f>
        <v/>
      </c>
      <c r="AR643" s="299" t="str">
        <f>+'RNL - Lab 8'!$P$68</f>
        <v/>
      </c>
      <c r="AS643" s="299" t="str">
        <f>+'RNL - Lab 8'!$P$69</f>
        <v/>
      </c>
      <c r="AT643" s="299" t="str">
        <f>+'RNL - Lab 8'!$P$70</f>
        <v/>
      </c>
      <c r="AU643" s="299" t="str">
        <f>+'RNL - Lab 8'!$P$71</f>
        <v/>
      </c>
      <c r="AV643" s="299" t="str">
        <f>+'RNL - Lab 8'!$P$72</f>
        <v/>
      </c>
      <c r="AW643" s="299" t="str">
        <f>+'RNL - Lab 8'!$P$73</f>
        <v/>
      </c>
      <c r="AX643" s="299" t="str">
        <f>+'RNL - Lab 8'!$P$75</f>
        <v/>
      </c>
      <c r="AY643" s="299" t="str">
        <f>+'RNL - Lab 8'!$P$76</f>
        <v/>
      </c>
      <c r="AZ643" s="299" t="str">
        <f>+'RNL - Lab 8'!$P$77</f>
        <v/>
      </c>
      <c r="BA643" s="299" t="str">
        <f>+'RNL - Lab 8'!$P$78</f>
        <v/>
      </c>
      <c r="BB643" s="299" t="str">
        <f>+'RNL - Lab 8'!$P$79</f>
        <v/>
      </c>
      <c r="BC643" s="299" t="str">
        <f>+'RNL - Lab 8'!$P$80</f>
        <v/>
      </c>
      <c r="BD643" s="299" t="str">
        <f>+'RNL - Lab 8'!$P$81</f>
        <v/>
      </c>
      <c r="BE643" s="299" t="str">
        <f>+'RNL - Lab 8'!$P$82</f>
        <v/>
      </c>
      <c r="BF643" s="299" t="str">
        <f>+'RNL - Lab 8'!$P$84</f>
        <v/>
      </c>
      <c r="BG643" s="299" t="str">
        <f>+'RNL - Lab 8'!$P$85</f>
        <v/>
      </c>
      <c r="BH643" s="299" t="str">
        <f>+'RNL - Lab 8'!$P$86</f>
        <v/>
      </c>
      <c r="BI643" s="299" t="str">
        <f>+'RNL - Lab 8'!$P$87</f>
        <v/>
      </c>
      <c r="BJ643" s="299" t="str">
        <f>+'RNL - Lab 8'!$P$88</f>
        <v/>
      </c>
      <c r="BK643" s="299" t="str">
        <f>+'RNL - Lab 8'!$P$89</f>
        <v/>
      </c>
      <c r="BL643" s="299" t="str">
        <f>+'RNL - Lab 8'!$P$90</f>
        <v/>
      </c>
      <c r="BM643" s="299" t="str">
        <f>+'RNL - Lab 8'!$P$91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9'!$P$25</f>
        <v/>
      </c>
      <c r="D644" s="299" t="str">
        <f>+'RNL - Lab 9'!$P$26</f>
        <v/>
      </c>
      <c r="E644" s="299" t="str">
        <f>+'RNL - Lab 9'!$P$27</f>
        <v/>
      </c>
      <c r="F644" s="299" t="str">
        <f>+'RNL - Lab 9'!$P$28</f>
        <v/>
      </c>
      <c r="G644" s="299" t="str">
        <f>+'RNL - Lab 9'!$P$29</f>
        <v/>
      </c>
      <c r="H644" s="299" t="str">
        <f>+'RNL - Lab 9'!$P$30</f>
        <v/>
      </c>
      <c r="I644" s="299" t="str">
        <f>+'RNL - Lab 9'!$P$31</f>
        <v/>
      </c>
      <c r="J644" s="299" t="str">
        <f>+'RNL - Lab 9'!$P$32</f>
        <v/>
      </c>
      <c r="K644" s="299" t="str">
        <f>+'RNL - Lab 9'!$P$33</f>
        <v/>
      </c>
      <c r="L644" s="299" t="str">
        <f>+'RNL - Lab 9'!$P$34</f>
        <v/>
      </c>
      <c r="M644" s="299" t="str">
        <f>+'RNL - Lab 9'!$P$35</f>
        <v/>
      </c>
      <c r="N644" s="299" t="str">
        <f>+'RNL - Lab 9'!$P$36</f>
        <v/>
      </c>
      <c r="O644" s="299" t="str">
        <f>+'RNL - Lab 9'!$P$37</f>
        <v/>
      </c>
      <c r="P644" s="299" t="str">
        <f>+'RNL - Lab 9'!$P$39</f>
        <v/>
      </c>
      <c r="Q644" s="299" t="str">
        <f>+'RNL - Lab 9'!$P$40</f>
        <v/>
      </c>
      <c r="R644" s="299" t="str">
        <f>+'RNL - Lab 9'!$P$41</f>
        <v/>
      </c>
      <c r="S644" s="299" t="str">
        <f>+'RNL - Lab 9'!$P$42</f>
        <v/>
      </c>
      <c r="T644" s="299" t="str">
        <f>+'RNL - Lab 9'!$P$43</f>
        <v/>
      </c>
      <c r="U644" s="299" t="str">
        <f>+'RNL - Lab 9'!$P$44</f>
        <v/>
      </c>
      <c r="V644" s="299" t="str">
        <f>+'RNL - Lab 9'!$P$45</f>
        <v/>
      </c>
      <c r="W644" s="299" t="str">
        <f>+'RNL - Lab 9'!$P$46</f>
        <v/>
      </c>
      <c r="X644" s="299" t="str">
        <f>+'RNL - Lab 9'!$P$47</f>
        <v/>
      </c>
      <c r="Y644" s="299" t="str">
        <f>+'RNL - Lab 9'!$P$48</f>
        <v/>
      </c>
      <c r="Z644" s="299" t="str">
        <f>+'RNL - Lab 9'!$P$49</f>
        <v/>
      </c>
      <c r="AA644" s="299" t="str">
        <f>+'RNL - Lab 9'!$P$50</f>
        <v/>
      </c>
      <c r="AB644" s="299" t="str">
        <f>+'RNL - Lab 9'!$P$51</f>
        <v/>
      </c>
      <c r="AC644" s="299" t="str">
        <f>+'RNL - Lab 9'!$P$52</f>
        <v/>
      </c>
      <c r="AD644" s="299" t="str">
        <f>+'RNL - Lab 9'!$P$53</f>
        <v/>
      </c>
      <c r="AE644" s="299" t="str">
        <f>+'RNL - Lab 9'!$P$54</f>
        <v/>
      </c>
      <c r="AF644" s="299" t="str">
        <f>+'RNL - Lab 9'!$P$55</f>
        <v/>
      </c>
      <c r="AG644" s="299" t="str">
        <f>+'RNL - Lab 9'!$P$56</f>
        <v/>
      </c>
      <c r="AH644" s="299" t="str">
        <f>+'RNL - Lab 9'!$P$57</f>
        <v/>
      </c>
      <c r="AI644" s="299" t="str">
        <f>+'RNL - Lab 9'!$P$58</f>
        <v/>
      </c>
      <c r="AJ644" s="299" t="str">
        <f>+'RNL - Lab 9'!$P$59</f>
        <v/>
      </c>
      <c r="AK644" s="299" t="str">
        <f>+'RNL - Lab 9'!$P$60</f>
        <v/>
      </c>
      <c r="AL644" s="299" t="str">
        <f>+'RNL - Lab 9'!$P$62</f>
        <v/>
      </c>
      <c r="AM644" s="299" t="str">
        <f>+'RNL - Lab 9'!$P$63</f>
        <v/>
      </c>
      <c r="AN644" s="299" t="str">
        <f>+'RNL - Lab 9'!$P$64</f>
        <v/>
      </c>
      <c r="AO644" s="299" t="str">
        <f>+'RNL - Lab 9'!$P$65</f>
        <v/>
      </c>
      <c r="AP644" s="299" t="str">
        <f>+'RNL - Lab 9'!$P$66</f>
        <v/>
      </c>
      <c r="AQ644" s="299" t="str">
        <f>+'RNL - Lab 9'!$P$67</f>
        <v/>
      </c>
      <c r="AR644" s="299" t="str">
        <f>+'RNL - Lab 9'!$P$68</f>
        <v/>
      </c>
      <c r="AS644" s="299" t="str">
        <f>+'RNL - Lab 9'!$P$69</f>
        <v/>
      </c>
      <c r="AT644" s="299" t="str">
        <f>+'RNL - Lab 9'!$P$70</f>
        <v/>
      </c>
      <c r="AU644" s="299" t="str">
        <f>+'RNL - Lab 9'!$P$71</f>
        <v/>
      </c>
      <c r="AV644" s="299" t="str">
        <f>+'RNL - Lab 9'!$P$72</f>
        <v/>
      </c>
      <c r="AW644" s="299" t="str">
        <f>+'RNL - Lab 9'!$P$73</f>
        <v/>
      </c>
      <c r="AX644" s="299" t="str">
        <f>+'RNL - Lab 9'!$P$75</f>
        <v/>
      </c>
      <c r="AY644" s="299" t="str">
        <f>+'RNL - Lab 9'!$P$76</f>
        <v/>
      </c>
      <c r="AZ644" s="299" t="str">
        <f>+'RNL - Lab 9'!$P$77</f>
        <v/>
      </c>
      <c r="BA644" s="299" t="str">
        <f>+'RNL - Lab 9'!$P$78</f>
        <v/>
      </c>
      <c r="BB644" s="299" t="str">
        <f>+'RNL - Lab 9'!$P$79</f>
        <v/>
      </c>
      <c r="BC644" s="299" t="str">
        <f>+'RNL - Lab 9'!$P$80</f>
        <v/>
      </c>
      <c r="BD644" s="299" t="str">
        <f>+'RNL - Lab 9'!$P$81</f>
        <v/>
      </c>
      <c r="BE644" s="299" t="str">
        <f>+'RNL - Lab 9'!$P$82</f>
        <v/>
      </c>
      <c r="BF644" s="299" t="str">
        <f>+'RNL - Lab 9'!$P$84</f>
        <v/>
      </c>
      <c r="BG644" s="299" t="str">
        <f>+'RNL - Lab 9'!$P$85</f>
        <v/>
      </c>
      <c r="BH644" s="299" t="str">
        <f>+'RNL - Lab 9'!$P$86</f>
        <v/>
      </c>
      <c r="BI644" s="299" t="str">
        <f>+'RNL - Lab 9'!$P$87</f>
        <v/>
      </c>
      <c r="BJ644" s="299" t="str">
        <f>+'RNL - Lab 9'!$P$88</f>
        <v/>
      </c>
      <c r="BK644" s="299" t="str">
        <f>+'RNL - Lab 9'!$P$89</f>
        <v/>
      </c>
      <c r="BL644" s="299" t="str">
        <f>+'RNL - Lab 9'!$P$90</f>
        <v/>
      </c>
      <c r="BM644" s="299" t="str">
        <f>+'RNL - Lab 9'!$P$91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10'!$P$25</f>
        <v/>
      </c>
      <c r="D645" s="299" t="str">
        <f>+'RNL - Lab 10'!$P$26</f>
        <v/>
      </c>
      <c r="E645" s="299" t="str">
        <f>+'RNL - Lab 10'!$P$27</f>
        <v/>
      </c>
      <c r="F645" s="299" t="str">
        <f>+'RNL - Lab 10'!$P$28</f>
        <v/>
      </c>
      <c r="G645" s="299" t="str">
        <f>+'RNL - Lab 10'!$P$29</f>
        <v/>
      </c>
      <c r="H645" s="299" t="str">
        <f>+'RNL - Lab 10'!$P$30</f>
        <v/>
      </c>
      <c r="I645" s="299" t="str">
        <f>+'RNL - Lab 10'!$P$31</f>
        <v/>
      </c>
      <c r="J645" s="299" t="str">
        <f>+'RNL - Lab 10'!$P$32</f>
        <v/>
      </c>
      <c r="K645" s="299" t="str">
        <f>+'RNL - Lab 10'!$P$33</f>
        <v/>
      </c>
      <c r="L645" s="299" t="str">
        <f>+'RNL - Lab 10'!$P$34</f>
        <v/>
      </c>
      <c r="M645" s="299" t="str">
        <f>+'RNL - Lab 10'!$P$35</f>
        <v/>
      </c>
      <c r="N645" s="299" t="str">
        <f>+'RNL - Lab 10'!$P$36</f>
        <v/>
      </c>
      <c r="O645" s="299" t="str">
        <f>+'RNL - Lab 10'!$P$37</f>
        <v/>
      </c>
      <c r="P645" s="299" t="str">
        <f>+'RNL - Lab 10'!$P$39</f>
        <v/>
      </c>
      <c r="Q645" s="299" t="str">
        <f>+'RNL - Lab 10'!$P$40</f>
        <v/>
      </c>
      <c r="R645" s="299" t="str">
        <f>+'RNL - Lab 10'!$P$41</f>
        <v/>
      </c>
      <c r="S645" s="299" t="str">
        <f>+'RNL - Lab 10'!$P$42</f>
        <v/>
      </c>
      <c r="T645" s="299" t="str">
        <f>+'RNL - Lab 10'!$P$43</f>
        <v/>
      </c>
      <c r="U645" s="299" t="str">
        <f>+'RNL - Lab 10'!$P$44</f>
        <v/>
      </c>
      <c r="V645" s="299" t="str">
        <f>+'RNL - Lab 10'!$P$45</f>
        <v/>
      </c>
      <c r="W645" s="299" t="str">
        <f>+'RNL - Lab 10'!$P$46</f>
        <v/>
      </c>
      <c r="X645" s="299" t="str">
        <f>+'RNL - Lab 10'!$P$47</f>
        <v/>
      </c>
      <c r="Y645" s="299" t="str">
        <f>+'RNL - Lab 10'!$P$48</f>
        <v/>
      </c>
      <c r="Z645" s="299" t="str">
        <f>+'RNL - Lab 10'!$P$49</f>
        <v/>
      </c>
      <c r="AA645" s="299" t="str">
        <f>+'RNL - Lab 10'!$P$50</f>
        <v/>
      </c>
      <c r="AB645" s="299" t="str">
        <f>+'RNL - Lab 10'!$P$51</f>
        <v/>
      </c>
      <c r="AC645" s="299" t="str">
        <f>+'RNL - Lab 10'!$P$52</f>
        <v/>
      </c>
      <c r="AD645" s="299" t="str">
        <f>+'RNL - Lab 10'!$P$53</f>
        <v/>
      </c>
      <c r="AE645" s="299" t="str">
        <f>+'RNL - Lab 10'!$P$54</f>
        <v/>
      </c>
      <c r="AF645" s="299" t="str">
        <f>+'RNL - Lab 10'!$P$55</f>
        <v/>
      </c>
      <c r="AG645" s="299" t="str">
        <f>+'RNL - Lab 10'!$P$56</f>
        <v/>
      </c>
      <c r="AH645" s="299" t="str">
        <f>+'RNL - Lab 10'!$P$57</f>
        <v/>
      </c>
      <c r="AI645" s="299" t="str">
        <f>+'RNL - Lab 10'!$P$58</f>
        <v/>
      </c>
      <c r="AJ645" s="299" t="str">
        <f>+'RNL - Lab 10'!$P$59</f>
        <v/>
      </c>
      <c r="AK645" s="299" t="str">
        <f>+'RNL - Lab 10'!$P$60</f>
        <v/>
      </c>
      <c r="AL645" s="299" t="str">
        <f>+'RNL - Lab 10'!$P$62</f>
        <v/>
      </c>
      <c r="AM645" s="299" t="str">
        <f>+'RNL - Lab 10'!$P$63</f>
        <v/>
      </c>
      <c r="AN645" s="299" t="str">
        <f>+'RNL - Lab 10'!$P$64</f>
        <v/>
      </c>
      <c r="AO645" s="299" t="str">
        <f>+'RNL - Lab 10'!$P$65</f>
        <v/>
      </c>
      <c r="AP645" s="299" t="str">
        <f>+'RNL - Lab 10'!$P$66</f>
        <v/>
      </c>
      <c r="AQ645" s="299" t="str">
        <f>+'RNL - Lab 10'!$P$67</f>
        <v/>
      </c>
      <c r="AR645" s="299" t="str">
        <f>+'RNL - Lab 10'!$P$68</f>
        <v/>
      </c>
      <c r="AS645" s="299" t="str">
        <f>+'RNL - Lab 10'!$P$69</f>
        <v/>
      </c>
      <c r="AT645" s="299" t="str">
        <f>+'RNL - Lab 10'!$P$70</f>
        <v/>
      </c>
      <c r="AU645" s="299" t="str">
        <f>+'RNL - Lab 10'!$P$71</f>
        <v/>
      </c>
      <c r="AV645" s="299" t="str">
        <f>+'RNL - Lab 10'!$P$72</f>
        <v/>
      </c>
      <c r="AW645" s="299" t="str">
        <f>+'RNL - Lab 10'!$P$73</f>
        <v/>
      </c>
      <c r="AX645" s="299" t="str">
        <f>+'RNL - Lab 10'!$P$75</f>
        <v/>
      </c>
      <c r="AY645" s="299" t="str">
        <f>+'RNL - Lab 10'!$P$76</f>
        <v/>
      </c>
      <c r="AZ645" s="299" t="str">
        <f>+'RNL - Lab 10'!$P$77</f>
        <v/>
      </c>
      <c r="BA645" s="299" t="str">
        <f>+'RNL - Lab 10'!$P$78</f>
        <v/>
      </c>
      <c r="BB645" s="299" t="str">
        <f>+'RNL - Lab 10'!$P$79</f>
        <v/>
      </c>
      <c r="BC645" s="299" t="str">
        <f>+'RNL - Lab 10'!$P$80</f>
        <v/>
      </c>
      <c r="BD645" s="299" t="str">
        <f>+'RNL - Lab 10'!$P$81</f>
        <v/>
      </c>
      <c r="BE645" s="299" t="str">
        <f>+'RNL - Lab 10'!$P$82</f>
        <v/>
      </c>
      <c r="BF645" s="299" t="str">
        <f>+'RNL - Lab 10'!$P$84</f>
        <v/>
      </c>
      <c r="BG645" s="299" t="str">
        <f>+'RNL - Lab 10'!$P$85</f>
        <v/>
      </c>
      <c r="BH645" s="299" t="str">
        <f>+'RNL - Lab 10'!$P$86</f>
        <v/>
      </c>
      <c r="BI645" s="299" t="str">
        <f>+'RNL - Lab 10'!$P$87</f>
        <v/>
      </c>
      <c r="BJ645" s="299" t="str">
        <f>+'RNL - Lab 10'!$P$88</f>
        <v/>
      </c>
      <c r="BK645" s="299" t="str">
        <f>+'RNL - Lab 10'!$P$89</f>
        <v/>
      </c>
      <c r="BL645" s="299" t="str">
        <f>+'RNL - Lab 10'!$P$90</f>
        <v/>
      </c>
      <c r="BM645" s="299" t="str">
        <f>+'RNL - Lab 10'!$P$91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1'!$BH$25</f>
        <v>0</v>
      </c>
      <c r="D655" s="299">
        <f>+'RNL - Lab 1'!$BH$26</f>
        <v>0</v>
      </c>
      <c r="E655" s="299">
        <f>+'RNL - Lab 1'!$BH$27</f>
        <v>0</v>
      </c>
      <c r="F655" s="299">
        <f>+'RNL - Lab 1'!$BH$28</f>
        <v>0</v>
      </c>
      <c r="G655" s="299">
        <f>+'RNL - Lab 1'!$BH$29</f>
        <v>0</v>
      </c>
      <c r="H655" s="299">
        <f>+'RNL - Lab 1'!$BH$30</f>
        <v>0</v>
      </c>
      <c r="I655" s="299">
        <f>+'RNL - Lab 1'!$BH$31</f>
        <v>0</v>
      </c>
      <c r="J655" s="299">
        <f>+'RNL - Lab 1'!$BH$32</f>
        <v>0</v>
      </c>
      <c r="K655" s="299">
        <f>+'RNL - Lab 1'!$BH$33</f>
        <v>0</v>
      </c>
      <c r="L655" s="299">
        <f>+'RNL - Lab 1'!$BH$34</f>
        <v>0</v>
      </c>
      <c r="M655" s="299">
        <f>+'RNL - Lab 1'!$BH$35</f>
        <v>0</v>
      </c>
      <c r="N655" s="299">
        <f>+'RNL - Lab 1'!$BH$36</f>
        <v>0</v>
      </c>
      <c r="O655" s="299">
        <f>+'RNL - Lab 1'!$BH$37</f>
        <v>0</v>
      </c>
      <c r="P655" s="299">
        <f>+'RNL - Lab 1'!$BH$39</f>
        <v>0</v>
      </c>
      <c r="Q655" s="299">
        <f>+'RNL - Lab 1'!$BH$40</f>
        <v>0</v>
      </c>
      <c r="R655" s="299">
        <f>+'RNL - Lab 1'!$BH$41</f>
        <v>0</v>
      </c>
      <c r="S655" s="299">
        <f>+'RNL - Lab 1'!$BH$42</f>
        <v>0</v>
      </c>
      <c r="T655" s="299">
        <f>+'RNL - Lab 1'!$BH$43</f>
        <v>0</v>
      </c>
      <c r="U655" s="299">
        <f>+'RNL - Lab 1'!$BH$44</f>
        <v>0</v>
      </c>
      <c r="V655" s="299">
        <f>+'RNL - Lab 1'!$BH$45</f>
        <v>0</v>
      </c>
      <c r="W655" s="300">
        <f>+'RNL - Lab 1'!$BH$46</f>
        <v>0</v>
      </c>
      <c r="X655" s="300">
        <f>+'RNL - Lab 1'!$BH$47</f>
        <v>0</v>
      </c>
      <c r="Y655" s="299">
        <f>+'RNL - Lab 1'!$BH$48</f>
        <v>0</v>
      </c>
      <c r="Z655" s="299">
        <f>+'RNL - Lab 1'!$BH$49</f>
        <v>0</v>
      </c>
      <c r="AA655" s="299">
        <f>+'RNL - Lab 1'!$BH$50</f>
        <v>0</v>
      </c>
      <c r="AB655" s="299">
        <f>+'RNL - Lab 1'!$BH$51</f>
        <v>0</v>
      </c>
      <c r="AC655" s="299">
        <f>+'RNL - Lab 1'!$BH$52</f>
        <v>0</v>
      </c>
      <c r="AD655" s="299">
        <f>+'RNL - Lab 1'!$BH$53</f>
        <v>0</v>
      </c>
      <c r="AE655" s="299">
        <f>+'RNL - Lab 1'!$BH$54</f>
        <v>0</v>
      </c>
      <c r="AF655" s="299">
        <f>+'RNL - Lab 1'!$BH$55</f>
        <v>0</v>
      </c>
      <c r="AG655" s="299">
        <f>+'RNL - Lab 1'!$BH$56</f>
        <v>0</v>
      </c>
      <c r="AH655" s="299">
        <f>+'RNL - Lab 1'!$BH$57</f>
        <v>0</v>
      </c>
      <c r="AI655" s="299">
        <f>+'RNL - Lab 1'!$BH$58</f>
        <v>0</v>
      </c>
      <c r="AJ655" s="299">
        <f>+'RNL - Lab 1'!$BH$59</f>
        <v>0</v>
      </c>
      <c r="AK655" s="299">
        <f>+'RNL - Lab 1'!$BH$60</f>
        <v>0</v>
      </c>
      <c r="AL655" s="299">
        <f>+'RNL - Lab 1'!$BH$62</f>
        <v>0</v>
      </c>
      <c r="AM655" s="299">
        <f>+'RNL - Lab 1'!$BH$63</f>
        <v>0</v>
      </c>
      <c r="AN655" s="299">
        <f>+'RNL - Lab 1'!$BH$64</f>
        <v>0</v>
      </c>
      <c r="AO655" s="299">
        <f>+'RNL - Lab 1'!$BH$65</f>
        <v>0</v>
      </c>
      <c r="AP655" s="299">
        <f>+'RNL - Lab 1'!$BH$66</f>
        <v>0</v>
      </c>
      <c r="AQ655" s="299">
        <f>+'RNL - Lab 1'!$BH$67</f>
        <v>0</v>
      </c>
      <c r="AR655" s="299">
        <f>+'RNL - Lab 1'!$BH$68</f>
        <v>0</v>
      </c>
      <c r="AS655" s="299">
        <f>+'RNL - Lab 1'!$BH$69</f>
        <v>0</v>
      </c>
      <c r="AT655" s="299">
        <f>+'RNL - Lab 1'!$BH$70</f>
        <v>0</v>
      </c>
      <c r="AU655" s="299">
        <f>+'RNL - Lab 1'!$BH$71</f>
        <v>0</v>
      </c>
      <c r="AV655" s="299">
        <f>+'RNL - Lab 1'!$BH$72</f>
        <v>0</v>
      </c>
      <c r="AW655" s="299">
        <f>+'RNL - Lab 1'!$BH$73</f>
        <v>0</v>
      </c>
      <c r="AX655" s="299">
        <f>+'RNL - Lab 1'!$BH$75</f>
        <v>0</v>
      </c>
      <c r="AY655" s="299">
        <f>+'RNL - Lab 1'!$BH$76</f>
        <v>0</v>
      </c>
      <c r="AZ655" s="299">
        <f>+'RNL - Lab 1'!$BH$77</f>
        <v>0</v>
      </c>
      <c r="BA655" s="299">
        <f>+'RNL - Lab 1'!$BH$78</f>
        <v>0</v>
      </c>
      <c r="BB655" s="299">
        <f>+'RNL - Lab 1'!$BH$79</f>
        <v>0</v>
      </c>
      <c r="BC655" s="299">
        <f>+'RNL - Lab 1'!$BH$80</f>
        <v>0</v>
      </c>
      <c r="BD655" s="299">
        <f>+'RNL - Lab 1'!$BH$81</f>
        <v>0</v>
      </c>
      <c r="BE655" s="299">
        <f>+'RNL - Lab 1'!$BH$82</f>
        <v>0</v>
      </c>
      <c r="BF655" s="299">
        <f>+'RNL - Lab 1'!$BH$84</f>
        <v>0</v>
      </c>
      <c r="BG655" s="299">
        <f>+'RNL - Lab 1'!$BH$85</f>
        <v>0</v>
      </c>
      <c r="BH655" s="299">
        <f>+'RNL - Lab 1'!$BH$86</f>
        <v>0</v>
      </c>
      <c r="BI655" s="299">
        <f>+'RNL - Lab 1'!$BH$87</f>
        <v>0</v>
      </c>
      <c r="BJ655" s="299">
        <f>+'RNL - Lab 1'!$BH$88</f>
        <v>0</v>
      </c>
      <c r="BK655" s="299">
        <f>+'RNL - Lab 1'!$BH$89</f>
        <v>0</v>
      </c>
      <c r="BL655" s="299">
        <f>+'RNL - Lab 1'!$BH$90</f>
        <v>0</v>
      </c>
      <c r="BM655" s="299">
        <f>+'RNL - Lab 1'!$BH$91</f>
        <v>0</v>
      </c>
    </row>
    <row r="656" spans="2:83" s="26" customFormat="1" ht="1.5" customHeight="1" x14ac:dyDescent="0.25">
      <c r="B656" s="289" t="s">
        <v>84</v>
      </c>
      <c r="C656" s="299">
        <f>+'RNL - Lab 2'!$BH$25</f>
        <v>0</v>
      </c>
      <c r="D656" s="299">
        <f>+'RNL - Lab 2'!$BH$26</f>
        <v>0</v>
      </c>
      <c r="E656" s="299">
        <f>+'RNL - Lab 2'!$BH$27</f>
        <v>0</v>
      </c>
      <c r="F656" s="299">
        <f>+'RNL - Lab 2'!$BH$28</f>
        <v>0</v>
      </c>
      <c r="G656" s="299">
        <f>+'RNL - Lab 2'!$BH$29</f>
        <v>0</v>
      </c>
      <c r="H656" s="299">
        <f>+'RNL - Lab 2'!$BH$30</f>
        <v>0</v>
      </c>
      <c r="I656" s="299">
        <f>+'RNL - Lab 2'!$BH$31</f>
        <v>0</v>
      </c>
      <c r="J656" s="299">
        <f>+'RNL - Lab 2'!$BH$32</f>
        <v>0</v>
      </c>
      <c r="K656" s="299">
        <f>+'RNL - Lab 2'!$BH$33</f>
        <v>0</v>
      </c>
      <c r="L656" s="299">
        <f>+'RNL - Lab 2'!$BH$34</f>
        <v>0</v>
      </c>
      <c r="M656" s="299">
        <f>+'RNL - Lab 2'!$BH$35</f>
        <v>0</v>
      </c>
      <c r="N656" s="299">
        <f>+'RNL - Lab 2'!$BH$36</f>
        <v>0</v>
      </c>
      <c r="O656" s="299">
        <f>+'RNL - Lab 2'!$BH$37</f>
        <v>0</v>
      </c>
      <c r="P656" s="299">
        <f>+'RNL - Lab 2'!$BH$39</f>
        <v>0</v>
      </c>
      <c r="Q656" s="299">
        <f>+'RNL - Lab 2'!$BH$40</f>
        <v>0</v>
      </c>
      <c r="R656" s="299">
        <f>+'RNL - Lab 2'!$BH$41</f>
        <v>0</v>
      </c>
      <c r="S656" s="299">
        <f>+'RNL - Lab 2'!$BH$42</f>
        <v>0</v>
      </c>
      <c r="T656" s="299">
        <f>+'RNL - Lab 2'!$BH$43</f>
        <v>0</v>
      </c>
      <c r="U656" s="299">
        <f>+'RNL - Lab 2'!$BH$44</f>
        <v>0</v>
      </c>
      <c r="V656" s="299">
        <f>+'RNL - Lab 2'!$BH$45</f>
        <v>0</v>
      </c>
      <c r="W656" s="300">
        <f>+'RNL - Lab 2'!$BH$46</f>
        <v>0</v>
      </c>
      <c r="X656" s="300">
        <f>+'RNL - Lab 2'!$BH$47</f>
        <v>0</v>
      </c>
      <c r="Y656" s="299">
        <f>+'RNL - Lab 2'!$BH$48</f>
        <v>0</v>
      </c>
      <c r="Z656" s="299">
        <f>+'RNL - Lab 2'!$BH$49</f>
        <v>0</v>
      </c>
      <c r="AA656" s="299">
        <f>+'RNL - Lab 2'!$BH$50</f>
        <v>0</v>
      </c>
      <c r="AB656" s="299">
        <f>+'RNL - Lab 2'!$BH$51</f>
        <v>0</v>
      </c>
      <c r="AC656" s="299">
        <f>+'RNL - Lab 2'!$BH$52</f>
        <v>0</v>
      </c>
      <c r="AD656" s="299">
        <f>+'RNL - Lab 2'!$BH$53</f>
        <v>0</v>
      </c>
      <c r="AE656" s="299">
        <f>+'RNL - Lab 2'!$BH$54</f>
        <v>0</v>
      </c>
      <c r="AF656" s="299">
        <f>+'RNL - Lab 2'!$BH$55</f>
        <v>0</v>
      </c>
      <c r="AG656" s="299">
        <f>+'RNL - Lab 2'!$BH$56</f>
        <v>0</v>
      </c>
      <c r="AH656" s="299">
        <f>+'RNL - Lab 2'!$BH$57</f>
        <v>0</v>
      </c>
      <c r="AI656" s="299">
        <f>+'RNL - Lab 2'!$BH$58</f>
        <v>0</v>
      </c>
      <c r="AJ656" s="299">
        <f>+'RNL - Lab 2'!$BH$59</f>
        <v>0</v>
      </c>
      <c r="AK656" s="299">
        <f>+'RNL - Lab 2'!$BH$60</f>
        <v>0</v>
      </c>
      <c r="AL656" s="299">
        <f>+'RNL - Lab 2'!$BH$62</f>
        <v>0</v>
      </c>
      <c r="AM656" s="299">
        <f>+'RNL - Lab 2'!$BH$63</f>
        <v>0</v>
      </c>
      <c r="AN656" s="299">
        <f>+'RNL - Lab 2'!$BH$64</f>
        <v>0</v>
      </c>
      <c r="AO656" s="299">
        <f>+'RNL - Lab 2'!$BH$65</f>
        <v>0</v>
      </c>
      <c r="AP656" s="299">
        <f>+'RNL - Lab 2'!$BH$66</f>
        <v>0</v>
      </c>
      <c r="AQ656" s="299">
        <f>+'RNL - Lab 2'!$BH$67</f>
        <v>0</v>
      </c>
      <c r="AR656" s="299">
        <f>+'RNL - Lab 2'!$BH$68</f>
        <v>0</v>
      </c>
      <c r="AS656" s="299">
        <f>+'RNL - Lab 2'!$BH$69</f>
        <v>0</v>
      </c>
      <c r="AT656" s="299">
        <f>+'RNL - Lab 2'!$BH$70</f>
        <v>0</v>
      </c>
      <c r="AU656" s="299">
        <f>+'RNL - Lab 2'!$BH$71</f>
        <v>0</v>
      </c>
      <c r="AV656" s="299">
        <f>+'RNL - Lab 2'!$BH$72</f>
        <v>0</v>
      </c>
      <c r="AW656" s="299">
        <f>+'RNL - Lab 2'!$BH$73</f>
        <v>0</v>
      </c>
      <c r="AX656" s="299">
        <f>+'RNL - Lab 2'!$BH$75</f>
        <v>0</v>
      </c>
      <c r="AY656" s="299">
        <f>+'RNL - Lab 2'!$BH$76</f>
        <v>0</v>
      </c>
      <c r="AZ656" s="299">
        <f>+'RNL - Lab 2'!$BH$77</f>
        <v>0</v>
      </c>
      <c r="BA656" s="299">
        <f>+'RNL - Lab 2'!$BH$78</f>
        <v>0</v>
      </c>
      <c r="BB656" s="299">
        <f>+'RNL - Lab 2'!$BH$79</f>
        <v>0</v>
      </c>
      <c r="BC656" s="299">
        <f>+'RNL - Lab 2'!$BH$80</f>
        <v>0</v>
      </c>
      <c r="BD656" s="299">
        <f>+'RNL - Lab 2'!$BH$81</f>
        <v>0</v>
      </c>
      <c r="BE656" s="299">
        <f>+'RNL - Lab 2'!$BH$82</f>
        <v>0</v>
      </c>
      <c r="BF656" s="299">
        <f>+'RNL - Lab 2'!$BH$84</f>
        <v>0</v>
      </c>
      <c r="BG656" s="299">
        <f>+'RNL - Lab 2'!$BH$85</f>
        <v>0</v>
      </c>
      <c r="BH656" s="299">
        <f>+'RNL - Lab 2'!$BH$86</f>
        <v>0</v>
      </c>
      <c r="BI656" s="299">
        <f>+'RNL - Lab 2'!$BH$87</f>
        <v>0</v>
      </c>
      <c r="BJ656" s="299">
        <f>+'RNL - Lab 2'!$BH$88</f>
        <v>0</v>
      </c>
      <c r="BK656" s="299">
        <f>+'RNL - Lab 2'!$BH$89</f>
        <v>0</v>
      </c>
      <c r="BL656" s="299">
        <f>+'RNL - Lab 2'!$BH$90</f>
        <v>0</v>
      </c>
      <c r="BM656" s="299">
        <f>+'RNL - Lab 2'!$BH$91</f>
        <v>0</v>
      </c>
    </row>
    <row r="657" spans="2:65" s="26" customFormat="1" ht="1.5" customHeight="1" x14ac:dyDescent="0.25">
      <c r="B657" s="289" t="s">
        <v>85</v>
      </c>
      <c r="C657" s="299">
        <f>+'RNL - Lab 3'!$BH$25</f>
        <v>0</v>
      </c>
      <c r="D657" s="299">
        <f>+'RNL - Lab 3'!$BH$26</f>
        <v>0</v>
      </c>
      <c r="E657" s="299">
        <f>+'RNL - Lab 3'!$BH$27</f>
        <v>0</v>
      </c>
      <c r="F657" s="299">
        <f>+'RNL - Lab 3'!$BH$28</f>
        <v>0</v>
      </c>
      <c r="G657" s="299">
        <f>+'RNL - Lab 3'!$BH$29</f>
        <v>0</v>
      </c>
      <c r="H657" s="299">
        <f>+'RNL - Lab 3'!$BH$30</f>
        <v>0</v>
      </c>
      <c r="I657" s="299">
        <f>+'RNL - Lab 3'!$BH$31</f>
        <v>0</v>
      </c>
      <c r="J657" s="299">
        <f>+'RNL - Lab 3'!$BH$32</f>
        <v>0</v>
      </c>
      <c r="K657" s="299">
        <f>+'RNL - Lab 3'!$BH$33</f>
        <v>0</v>
      </c>
      <c r="L657" s="299">
        <f>+'RNL - Lab 3'!$BH$34</f>
        <v>0</v>
      </c>
      <c r="M657" s="299">
        <f>+'RNL - Lab 3'!$BH$35</f>
        <v>0</v>
      </c>
      <c r="N657" s="299">
        <f>+'RNL - Lab 3'!$BH$36</f>
        <v>0</v>
      </c>
      <c r="O657" s="299">
        <f>+'RNL - Lab 3'!$BH$37</f>
        <v>0</v>
      </c>
      <c r="P657" s="299">
        <f>+'RNL - Lab 3'!$BH$39</f>
        <v>0</v>
      </c>
      <c r="Q657" s="299">
        <f>+'RNL - Lab 3'!$BH$40</f>
        <v>0</v>
      </c>
      <c r="R657" s="299">
        <f>+'RNL - Lab 3'!$BH$41</f>
        <v>0</v>
      </c>
      <c r="S657" s="299">
        <f>+'RNL - Lab 3'!$BH$42</f>
        <v>0</v>
      </c>
      <c r="T657" s="299">
        <f>+'RNL - Lab 3'!$BH$43</f>
        <v>0</v>
      </c>
      <c r="U657" s="299">
        <f>+'RNL - Lab 3'!$BH$44</f>
        <v>0</v>
      </c>
      <c r="V657" s="299">
        <f>+'RNL - Lab 3'!$BH$45</f>
        <v>0</v>
      </c>
      <c r="W657" s="300">
        <f>+'RNL - Lab 3'!$BH$46</f>
        <v>0</v>
      </c>
      <c r="X657" s="300">
        <f>+'RNL - Lab 3'!$BH$47</f>
        <v>0</v>
      </c>
      <c r="Y657" s="299">
        <f>+'RNL - Lab 3'!$BH$48</f>
        <v>0</v>
      </c>
      <c r="Z657" s="299">
        <f>+'RNL - Lab 3'!$BH$49</f>
        <v>0</v>
      </c>
      <c r="AA657" s="299">
        <f>+'RNL - Lab 3'!$BH$50</f>
        <v>0</v>
      </c>
      <c r="AB657" s="299">
        <f>+'RNL - Lab 3'!$BH$51</f>
        <v>0</v>
      </c>
      <c r="AC657" s="299">
        <f>+'RNL - Lab 3'!$BH$52</f>
        <v>0</v>
      </c>
      <c r="AD657" s="299">
        <f>+'RNL - Lab 3'!$BH$53</f>
        <v>0</v>
      </c>
      <c r="AE657" s="299">
        <f>+'RNL - Lab 3'!$BH$54</f>
        <v>0</v>
      </c>
      <c r="AF657" s="299">
        <f>+'RNL - Lab 3'!$BH$55</f>
        <v>0</v>
      </c>
      <c r="AG657" s="299">
        <f>+'RNL - Lab 3'!$BH$56</f>
        <v>0</v>
      </c>
      <c r="AH657" s="299">
        <f>+'RNL - Lab 3'!$BH$57</f>
        <v>0</v>
      </c>
      <c r="AI657" s="299">
        <f>+'RNL - Lab 3'!$BH$58</f>
        <v>0</v>
      </c>
      <c r="AJ657" s="299">
        <f>+'RNL - Lab 3'!$BH$59</f>
        <v>0</v>
      </c>
      <c r="AK657" s="299">
        <f>+'RNL - Lab 3'!$BH$60</f>
        <v>0</v>
      </c>
      <c r="AL657" s="299">
        <f>+'RNL - Lab 3'!$BH$62</f>
        <v>0</v>
      </c>
      <c r="AM657" s="299">
        <f>+'RNL - Lab 3'!$BH$63</f>
        <v>0</v>
      </c>
      <c r="AN657" s="299">
        <f>+'RNL - Lab 3'!$BH$64</f>
        <v>0</v>
      </c>
      <c r="AO657" s="299">
        <f>+'RNL - Lab 3'!$BH$65</f>
        <v>0</v>
      </c>
      <c r="AP657" s="299">
        <f>+'RNL - Lab 3'!$BH$66</f>
        <v>0</v>
      </c>
      <c r="AQ657" s="299">
        <f>+'RNL - Lab 3'!$BH$67</f>
        <v>0</v>
      </c>
      <c r="AR657" s="299">
        <f>+'RNL - Lab 3'!$BH$68</f>
        <v>0</v>
      </c>
      <c r="AS657" s="299">
        <f>+'RNL - Lab 3'!$BH$69</f>
        <v>0</v>
      </c>
      <c r="AT657" s="299">
        <f>+'RNL - Lab 3'!$BH$70</f>
        <v>0</v>
      </c>
      <c r="AU657" s="299">
        <f>+'RNL - Lab 3'!$BH$71</f>
        <v>0</v>
      </c>
      <c r="AV657" s="299">
        <f>+'RNL - Lab 3'!$BH$72</f>
        <v>0</v>
      </c>
      <c r="AW657" s="299">
        <f>+'RNL - Lab 3'!$BH$73</f>
        <v>0</v>
      </c>
      <c r="AX657" s="299">
        <f>+'RNL - Lab 3'!$BH$75</f>
        <v>0</v>
      </c>
      <c r="AY657" s="299">
        <f>+'RNL - Lab 3'!$BH$76</f>
        <v>0</v>
      </c>
      <c r="AZ657" s="299">
        <f>+'RNL - Lab 3'!$BH$77</f>
        <v>0</v>
      </c>
      <c r="BA657" s="299">
        <f>+'RNL - Lab 3'!$BH$78</f>
        <v>0</v>
      </c>
      <c r="BB657" s="299">
        <f>+'RNL - Lab 3'!$BH$79</f>
        <v>0</v>
      </c>
      <c r="BC657" s="299">
        <f>+'RNL - Lab 3'!$BH$80</f>
        <v>0</v>
      </c>
      <c r="BD657" s="299">
        <f>+'RNL - Lab 3'!$BH$81</f>
        <v>0</v>
      </c>
      <c r="BE657" s="299">
        <f>+'RNL - Lab 3'!$BH$82</f>
        <v>0</v>
      </c>
      <c r="BF657" s="299">
        <f>+'RNL - Lab 3'!$BH$84</f>
        <v>0</v>
      </c>
      <c r="BG657" s="299">
        <f>+'RNL - Lab 3'!$BH$85</f>
        <v>0</v>
      </c>
      <c r="BH657" s="299">
        <f>+'RNL - Lab 3'!$BH$86</f>
        <v>0</v>
      </c>
      <c r="BI657" s="299">
        <f>+'RNL - Lab 3'!$BH$87</f>
        <v>0</v>
      </c>
      <c r="BJ657" s="299">
        <f>+'RNL - Lab 3'!$BH$88</f>
        <v>0</v>
      </c>
      <c r="BK657" s="299">
        <f>+'RNL - Lab 3'!$BH$89</f>
        <v>0</v>
      </c>
      <c r="BL657" s="299">
        <f>+'RNL - Lab 3'!$BH$90</f>
        <v>0</v>
      </c>
      <c r="BM657" s="299">
        <f>+'RNL - Lab 3'!$BH$91</f>
        <v>0</v>
      </c>
    </row>
    <row r="658" spans="2:65" s="26" customFormat="1" ht="1.5" customHeight="1" x14ac:dyDescent="0.25">
      <c r="B658" s="289" t="s">
        <v>86</v>
      </c>
      <c r="C658" s="299">
        <f>+'RNL - Lab 4'!$BH$25</f>
        <v>0</v>
      </c>
      <c r="D658" s="299">
        <f>+'RNL - Lab 4'!$BH$26</f>
        <v>0</v>
      </c>
      <c r="E658" s="299">
        <f>+'RNL - Lab 4'!$BH$27</f>
        <v>0</v>
      </c>
      <c r="F658" s="299">
        <f>+'RNL - Lab 4'!$BH$28</f>
        <v>0</v>
      </c>
      <c r="G658" s="299">
        <f>+'RNL - Lab 4'!$BH$29</f>
        <v>0</v>
      </c>
      <c r="H658" s="299">
        <f>+'RNL - Lab 4'!$BH$30</f>
        <v>0</v>
      </c>
      <c r="I658" s="299">
        <f>+'RNL - Lab 4'!$BH$31</f>
        <v>0</v>
      </c>
      <c r="J658" s="299">
        <f>+'RNL - Lab 4'!$BH$32</f>
        <v>0</v>
      </c>
      <c r="K658" s="299">
        <f>+'RNL - Lab 4'!$BH$33</f>
        <v>0</v>
      </c>
      <c r="L658" s="299">
        <f>+'RNL - Lab 4'!$BH$34</f>
        <v>0</v>
      </c>
      <c r="M658" s="299">
        <f>+'RNL - Lab 4'!$BH$35</f>
        <v>0</v>
      </c>
      <c r="N658" s="299">
        <f>+'RNL - Lab 4'!$BH$36</f>
        <v>0</v>
      </c>
      <c r="O658" s="299">
        <f>+'RNL - Lab 4'!$BH$37</f>
        <v>0</v>
      </c>
      <c r="P658" s="299">
        <f>+'RNL - Lab 4'!$BH$39</f>
        <v>0</v>
      </c>
      <c r="Q658" s="299">
        <f>+'RNL - Lab 4'!$BH$40</f>
        <v>0</v>
      </c>
      <c r="R658" s="299">
        <f>+'RNL - Lab 4'!$BH$41</f>
        <v>0</v>
      </c>
      <c r="S658" s="299">
        <f>+'RNL - Lab 4'!$BH$42</f>
        <v>0</v>
      </c>
      <c r="T658" s="299">
        <f>+'RNL - Lab 4'!$BH$43</f>
        <v>0</v>
      </c>
      <c r="U658" s="299">
        <f>+'RNL - Lab 4'!$BH$44</f>
        <v>0</v>
      </c>
      <c r="V658" s="299">
        <f>+'RNL - Lab 4'!$BH$45</f>
        <v>0</v>
      </c>
      <c r="W658" s="300">
        <f>+'RNL - Lab 4'!$BH$46</f>
        <v>0</v>
      </c>
      <c r="X658" s="300">
        <f>+'RNL - Lab 4'!$BH$47</f>
        <v>0</v>
      </c>
      <c r="Y658" s="299">
        <f>+'RNL - Lab 4'!$BH$48</f>
        <v>0</v>
      </c>
      <c r="Z658" s="299">
        <f>+'RNL - Lab 4'!$BH$49</f>
        <v>0</v>
      </c>
      <c r="AA658" s="299">
        <f>+'RNL - Lab 4'!$BH$50</f>
        <v>0</v>
      </c>
      <c r="AB658" s="299">
        <f>+'RNL - Lab 4'!$BH$51</f>
        <v>0</v>
      </c>
      <c r="AC658" s="299">
        <f>+'RNL - Lab 4'!$BH$52</f>
        <v>0</v>
      </c>
      <c r="AD658" s="299">
        <f>+'RNL - Lab 4'!$BH$53</f>
        <v>0</v>
      </c>
      <c r="AE658" s="299">
        <f>+'RNL - Lab 4'!$BH$54</f>
        <v>0</v>
      </c>
      <c r="AF658" s="299">
        <f>+'RNL - Lab 4'!$BH$55</f>
        <v>0</v>
      </c>
      <c r="AG658" s="299">
        <f>+'RNL - Lab 4'!$BH$56</f>
        <v>0</v>
      </c>
      <c r="AH658" s="299">
        <f>+'RNL - Lab 4'!$BH$57</f>
        <v>0</v>
      </c>
      <c r="AI658" s="299">
        <f>+'RNL - Lab 4'!$BH$58</f>
        <v>0</v>
      </c>
      <c r="AJ658" s="299">
        <f>+'RNL - Lab 4'!$BH$59</f>
        <v>0</v>
      </c>
      <c r="AK658" s="299">
        <f>+'RNL - Lab 4'!$BH$60</f>
        <v>0</v>
      </c>
      <c r="AL658" s="299">
        <f>+'RNL - Lab 4'!$BH$62</f>
        <v>0</v>
      </c>
      <c r="AM658" s="299">
        <f>+'RNL - Lab 4'!$BH$63</f>
        <v>0</v>
      </c>
      <c r="AN658" s="299">
        <f>+'RNL - Lab 4'!$BH$64</f>
        <v>0</v>
      </c>
      <c r="AO658" s="299">
        <f>+'RNL - Lab 4'!$BH$65</f>
        <v>0</v>
      </c>
      <c r="AP658" s="299">
        <f>+'RNL - Lab 4'!$BH$66</f>
        <v>0</v>
      </c>
      <c r="AQ658" s="299">
        <f>+'RNL - Lab 4'!$BH$67</f>
        <v>0</v>
      </c>
      <c r="AR658" s="299">
        <f>+'RNL - Lab 4'!$BH$68</f>
        <v>0</v>
      </c>
      <c r="AS658" s="299">
        <f>+'RNL - Lab 4'!$BH$69</f>
        <v>0</v>
      </c>
      <c r="AT658" s="299">
        <f>+'RNL - Lab 4'!$BH$70</f>
        <v>0</v>
      </c>
      <c r="AU658" s="299">
        <f>+'RNL - Lab 4'!$BH$71</f>
        <v>0</v>
      </c>
      <c r="AV658" s="299">
        <f>+'RNL - Lab 4'!$BH$72</f>
        <v>0</v>
      </c>
      <c r="AW658" s="299">
        <f>+'RNL - Lab 4'!$BH$73</f>
        <v>0</v>
      </c>
      <c r="AX658" s="299">
        <f>+'RNL - Lab 4'!$BH$75</f>
        <v>0</v>
      </c>
      <c r="AY658" s="299">
        <f>+'RNL - Lab 4'!$BH$76</f>
        <v>0</v>
      </c>
      <c r="AZ658" s="299">
        <f>+'RNL - Lab 4'!$BH$77</f>
        <v>0</v>
      </c>
      <c r="BA658" s="299">
        <f>+'RNL - Lab 4'!$BH$78</f>
        <v>0</v>
      </c>
      <c r="BB658" s="299">
        <f>+'RNL - Lab 4'!$BH$79</f>
        <v>0</v>
      </c>
      <c r="BC658" s="299">
        <f>+'RNL - Lab 4'!$BH$80</f>
        <v>0</v>
      </c>
      <c r="BD658" s="299">
        <f>+'RNL - Lab 4'!$BH$81</f>
        <v>0</v>
      </c>
      <c r="BE658" s="299">
        <f>+'RNL - Lab 4'!$BH$82</f>
        <v>0</v>
      </c>
      <c r="BF658" s="299">
        <f>+'RNL - Lab 4'!$BH$84</f>
        <v>0</v>
      </c>
      <c r="BG658" s="299">
        <f>+'RNL - Lab 4'!$BH$85</f>
        <v>0</v>
      </c>
      <c r="BH658" s="299">
        <f>+'RNL - Lab 4'!$BH$86</f>
        <v>0</v>
      </c>
      <c r="BI658" s="299">
        <f>+'RNL - Lab 4'!$BH$87</f>
        <v>0</v>
      </c>
      <c r="BJ658" s="299">
        <f>+'RNL - Lab 4'!$BH$88</f>
        <v>0</v>
      </c>
      <c r="BK658" s="299">
        <f>+'RNL - Lab 4'!$BH$89</f>
        <v>0</v>
      </c>
      <c r="BL658" s="299">
        <f>+'RNL - Lab 4'!$BH$90</f>
        <v>0</v>
      </c>
      <c r="BM658" s="299">
        <f>+'RNL - Lab 4'!$BH$91</f>
        <v>0</v>
      </c>
    </row>
    <row r="659" spans="2:65" s="26" customFormat="1" ht="1.5" customHeight="1" x14ac:dyDescent="0.25">
      <c r="B659" s="289" t="s">
        <v>87</v>
      </c>
      <c r="C659" s="299">
        <f>+'RNL - Lab 5'!$BH$25</f>
        <v>0</v>
      </c>
      <c r="D659" s="299">
        <f>+'RNL - Lab 5'!$BH$26</f>
        <v>0</v>
      </c>
      <c r="E659" s="299">
        <f>+'RNL - Lab 5'!$BH$27</f>
        <v>0</v>
      </c>
      <c r="F659" s="299">
        <f>+'RNL - Lab 5'!$BH$28</f>
        <v>0</v>
      </c>
      <c r="G659" s="299">
        <f>+'RNL - Lab 5'!$BH$29</f>
        <v>0</v>
      </c>
      <c r="H659" s="299">
        <f>+'RNL - Lab 5'!$BH$30</f>
        <v>0</v>
      </c>
      <c r="I659" s="299">
        <f>+'RNL - Lab 5'!$BH$31</f>
        <v>0</v>
      </c>
      <c r="J659" s="299">
        <f>+'RNL - Lab 5'!$BH$32</f>
        <v>0</v>
      </c>
      <c r="K659" s="299">
        <f>+'RNL - Lab 5'!$BH$33</f>
        <v>0</v>
      </c>
      <c r="L659" s="299">
        <f>+'RNL - Lab 5'!$BH$34</f>
        <v>0</v>
      </c>
      <c r="M659" s="299">
        <f>+'RNL - Lab 5'!$BH$35</f>
        <v>0</v>
      </c>
      <c r="N659" s="299">
        <f>+'RNL - Lab 5'!$BH$36</f>
        <v>0</v>
      </c>
      <c r="O659" s="299">
        <f>+'RNL - Lab 5'!$BH$37</f>
        <v>0</v>
      </c>
      <c r="P659" s="299">
        <f>+'RNL - Lab 5'!$BH$39</f>
        <v>0</v>
      </c>
      <c r="Q659" s="299">
        <f>+'RNL - Lab 5'!$BH$40</f>
        <v>0</v>
      </c>
      <c r="R659" s="299">
        <f>+'RNL - Lab 5'!$BH$41</f>
        <v>0</v>
      </c>
      <c r="S659" s="299">
        <f>+'RNL - Lab 5'!$BH$42</f>
        <v>0</v>
      </c>
      <c r="T659" s="299">
        <f>+'RNL - Lab 5'!$BH$43</f>
        <v>0</v>
      </c>
      <c r="U659" s="299">
        <f>+'RNL - Lab 5'!$BH$44</f>
        <v>0</v>
      </c>
      <c r="V659" s="299">
        <f>+'RNL - Lab 5'!$BH$45</f>
        <v>0</v>
      </c>
      <c r="W659" s="300">
        <f>+'RNL - Lab 5'!$BH$46</f>
        <v>0</v>
      </c>
      <c r="X659" s="300">
        <f>+'RNL - Lab 5'!$BH$47</f>
        <v>0</v>
      </c>
      <c r="Y659" s="299">
        <f>+'RNL - Lab 5'!$BH$48</f>
        <v>0</v>
      </c>
      <c r="Z659" s="299">
        <f>+'RNL - Lab 5'!$BH$49</f>
        <v>0</v>
      </c>
      <c r="AA659" s="299">
        <f>+'RNL - Lab 5'!$BH$50</f>
        <v>0</v>
      </c>
      <c r="AB659" s="299">
        <f>+'RNL - Lab 5'!$BH$51</f>
        <v>0</v>
      </c>
      <c r="AC659" s="299">
        <f>+'RNL - Lab 5'!$BH$52</f>
        <v>0</v>
      </c>
      <c r="AD659" s="299">
        <f>+'RNL - Lab 5'!$BH$53</f>
        <v>0</v>
      </c>
      <c r="AE659" s="299">
        <f>+'RNL - Lab 5'!$BH$54</f>
        <v>0</v>
      </c>
      <c r="AF659" s="299">
        <f>+'RNL - Lab 5'!$BH$55</f>
        <v>0</v>
      </c>
      <c r="AG659" s="299">
        <f>+'RNL - Lab 5'!$BH$56</f>
        <v>0</v>
      </c>
      <c r="AH659" s="299">
        <f>+'RNL - Lab 5'!$BH$57</f>
        <v>0</v>
      </c>
      <c r="AI659" s="299">
        <f>+'RNL - Lab 5'!$BH$58</f>
        <v>0</v>
      </c>
      <c r="AJ659" s="299">
        <f>+'RNL - Lab 5'!$BH$59</f>
        <v>0</v>
      </c>
      <c r="AK659" s="299">
        <f>+'RNL - Lab 5'!$BH$60</f>
        <v>0</v>
      </c>
      <c r="AL659" s="299">
        <f>+'RNL - Lab 5'!$BH$62</f>
        <v>0</v>
      </c>
      <c r="AM659" s="299">
        <f>+'RNL - Lab 5'!$BH$63</f>
        <v>0</v>
      </c>
      <c r="AN659" s="299">
        <f>+'RNL - Lab 5'!$BH$64</f>
        <v>0</v>
      </c>
      <c r="AO659" s="299">
        <f>+'RNL - Lab 5'!$BH$65</f>
        <v>0</v>
      </c>
      <c r="AP659" s="299">
        <f>+'RNL - Lab 5'!$BH$66</f>
        <v>0</v>
      </c>
      <c r="AQ659" s="299">
        <f>+'RNL - Lab 5'!$BH$67</f>
        <v>0</v>
      </c>
      <c r="AR659" s="299">
        <f>+'RNL - Lab 5'!$BH$68</f>
        <v>0</v>
      </c>
      <c r="AS659" s="299">
        <f>+'RNL - Lab 5'!$BH$69</f>
        <v>0</v>
      </c>
      <c r="AT659" s="299">
        <f>+'RNL - Lab 5'!$BH$70</f>
        <v>0</v>
      </c>
      <c r="AU659" s="299">
        <f>+'RNL - Lab 5'!$BH$71</f>
        <v>0</v>
      </c>
      <c r="AV659" s="299">
        <f>+'RNL - Lab 5'!$BH$72</f>
        <v>0</v>
      </c>
      <c r="AW659" s="299">
        <f>+'RNL - Lab 5'!$BH$73</f>
        <v>0</v>
      </c>
      <c r="AX659" s="299">
        <f>+'RNL - Lab 5'!$BH$75</f>
        <v>0</v>
      </c>
      <c r="AY659" s="299">
        <f>+'RNL - Lab 5'!$BH$76</f>
        <v>0</v>
      </c>
      <c r="AZ659" s="299">
        <f>+'RNL - Lab 5'!$BH$77</f>
        <v>0</v>
      </c>
      <c r="BA659" s="299">
        <f>+'RNL - Lab 5'!$BH$78</f>
        <v>0</v>
      </c>
      <c r="BB659" s="299">
        <f>+'RNL - Lab 5'!$BH$79</f>
        <v>0</v>
      </c>
      <c r="BC659" s="299">
        <f>+'RNL - Lab 5'!$BH$80</f>
        <v>0</v>
      </c>
      <c r="BD659" s="299">
        <f>+'RNL - Lab 5'!$BH$81</f>
        <v>0</v>
      </c>
      <c r="BE659" s="299">
        <f>+'RNL - Lab 5'!$BH$82</f>
        <v>0</v>
      </c>
      <c r="BF659" s="299">
        <f>+'RNL - Lab 5'!$BH$84</f>
        <v>0</v>
      </c>
      <c r="BG659" s="299">
        <f>+'RNL - Lab 5'!$BH$85</f>
        <v>0</v>
      </c>
      <c r="BH659" s="299">
        <f>+'RNL - Lab 5'!$BH$86</f>
        <v>0</v>
      </c>
      <c r="BI659" s="299">
        <f>+'RNL - Lab 5'!$BH$87</f>
        <v>0</v>
      </c>
      <c r="BJ659" s="299">
        <f>+'RNL - Lab 5'!$BH$88</f>
        <v>0</v>
      </c>
      <c r="BK659" s="299">
        <f>+'RNL - Lab 5'!$BH$89</f>
        <v>0</v>
      </c>
      <c r="BL659" s="299">
        <f>+'RNL - Lab 5'!$BH$90</f>
        <v>0</v>
      </c>
      <c r="BM659" s="299">
        <f>+'RNL - Lab 5'!$BH$91</f>
        <v>0</v>
      </c>
    </row>
    <row r="660" spans="2:65" s="26" customFormat="1" ht="1.5" customHeight="1" x14ac:dyDescent="0.25">
      <c r="B660" s="289" t="s">
        <v>88</v>
      </c>
      <c r="C660" s="299">
        <f>+'RNL - Lab 6'!$BH$25</f>
        <v>0</v>
      </c>
      <c r="D660" s="299">
        <f>+'RNL - Lab 6'!$BH$26</f>
        <v>0</v>
      </c>
      <c r="E660" s="299">
        <f>+'RNL - Lab 6'!$BH$27</f>
        <v>0</v>
      </c>
      <c r="F660" s="299">
        <f>+'RNL - Lab 6'!$BH$28</f>
        <v>0</v>
      </c>
      <c r="G660" s="299">
        <f>+'RNL - Lab 6'!$BH$29</f>
        <v>0</v>
      </c>
      <c r="H660" s="299">
        <f>+'RNL - Lab 6'!$BH$30</f>
        <v>0</v>
      </c>
      <c r="I660" s="299">
        <f>+'RNL - Lab 6'!$BH$31</f>
        <v>0</v>
      </c>
      <c r="J660" s="299">
        <f>+'RNL - Lab 6'!$BH$32</f>
        <v>0</v>
      </c>
      <c r="K660" s="299">
        <f>+'RNL - Lab 6'!$BH$33</f>
        <v>0</v>
      </c>
      <c r="L660" s="299">
        <f>+'RNL - Lab 6'!$BH$34</f>
        <v>0</v>
      </c>
      <c r="M660" s="299">
        <f>+'RNL - Lab 6'!$BH$35</f>
        <v>0</v>
      </c>
      <c r="N660" s="299">
        <f>+'RNL - Lab 6'!$BH$36</f>
        <v>0</v>
      </c>
      <c r="O660" s="299">
        <f>+'RNL - Lab 6'!$BH$37</f>
        <v>0</v>
      </c>
      <c r="P660" s="299">
        <f>+'RNL - Lab 6'!$BH$39</f>
        <v>0</v>
      </c>
      <c r="Q660" s="299">
        <f>+'RNL - Lab 6'!$BH$40</f>
        <v>0</v>
      </c>
      <c r="R660" s="299">
        <f>+'RNL - Lab 6'!$BH$41</f>
        <v>0</v>
      </c>
      <c r="S660" s="299">
        <f>+'RNL - Lab 6'!$BH$42</f>
        <v>0</v>
      </c>
      <c r="T660" s="299">
        <f>+'RNL - Lab 6'!$BH$43</f>
        <v>0</v>
      </c>
      <c r="U660" s="299">
        <f>+'RNL - Lab 6'!$BH$44</f>
        <v>0</v>
      </c>
      <c r="V660" s="299">
        <f>+'RNL - Lab 6'!$BH$45</f>
        <v>0</v>
      </c>
      <c r="W660" s="300">
        <f>+'RNL - Lab 6'!$BH$46</f>
        <v>0</v>
      </c>
      <c r="X660" s="300">
        <f>+'RNL - Lab 6'!$BH$47</f>
        <v>0</v>
      </c>
      <c r="Y660" s="299">
        <f>+'RNL - Lab 6'!$BH$48</f>
        <v>0</v>
      </c>
      <c r="Z660" s="299">
        <f>+'RNL - Lab 6'!$BH$49</f>
        <v>0</v>
      </c>
      <c r="AA660" s="299">
        <f>+'RNL - Lab 6'!$BH$50</f>
        <v>0</v>
      </c>
      <c r="AB660" s="299">
        <f>+'RNL - Lab 6'!$BH$51</f>
        <v>0</v>
      </c>
      <c r="AC660" s="299">
        <f>+'RNL - Lab 6'!$BH$52</f>
        <v>0</v>
      </c>
      <c r="AD660" s="299">
        <f>+'RNL - Lab 6'!$BH$53</f>
        <v>0</v>
      </c>
      <c r="AE660" s="299">
        <f>+'RNL - Lab 6'!$BH$54</f>
        <v>0</v>
      </c>
      <c r="AF660" s="299">
        <f>+'RNL - Lab 6'!$BH$55</f>
        <v>0</v>
      </c>
      <c r="AG660" s="299">
        <f>+'RNL - Lab 6'!$BH$56</f>
        <v>0</v>
      </c>
      <c r="AH660" s="299">
        <f>+'RNL - Lab 6'!$BH$57</f>
        <v>0</v>
      </c>
      <c r="AI660" s="299">
        <f>+'RNL - Lab 6'!$BH$58</f>
        <v>0</v>
      </c>
      <c r="AJ660" s="299">
        <f>+'RNL - Lab 6'!$BH$59</f>
        <v>0</v>
      </c>
      <c r="AK660" s="299">
        <f>+'RNL - Lab 6'!$BH$60</f>
        <v>0</v>
      </c>
      <c r="AL660" s="299">
        <f>+'RNL - Lab 6'!$BH$62</f>
        <v>0</v>
      </c>
      <c r="AM660" s="299">
        <f>+'RNL - Lab 6'!$BH$63</f>
        <v>0</v>
      </c>
      <c r="AN660" s="299">
        <f>+'RNL - Lab 6'!$BH$64</f>
        <v>0</v>
      </c>
      <c r="AO660" s="299">
        <f>+'RNL - Lab 6'!$BH$65</f>
        <v>0</v>
      </c>
      <c r="AP660" s="299">
        <f>+'RNL - Lab 6'!$BH$66</f>
        <v>0</v>
      </c>
      <c r="AQ660" s="299">
        <f>+'RNL - Lab 6'!$BH$67</f>
        <v>0</v>
      </c>
      <c r="AR660" s="299">
        <f>+'RNL - Lab 6'!$BH$68</f>
        <v>0</v>
      </c>
      <c r="AS660" s="299">
        <f>+'RNL - Lab 6'!$BH$69</f>
        <v>0</v>
      </c>
      <c r="AT660" s="299">
        <f>+'RNL - Lab 6'!$BH$70</f>
        <v>0</v>
      </c>
      <c r="AU660" s="299">
        <f>+'RNL - Lab 6'!$BH$71</f>
        <v>0</v>
      </c>
      <c r="AV660" s="299">
        <f>+'RNL - Lab 6'!$BH$72</f>
        <v>0</v>
      </c>
      <c r="AW660" s="299">
        <f>+'RNL - Lab 6'!$BH$73</f>
        <v>0</v>
      </c>
      <c r="AX660" s="299">
        <f>+'RNL - Lab 6'!$BH$75</f>
        <v>0</v>
      </c>
      <c r="AY660" s="299">
        <f>+'RNL - Lab 6'!$BH$76</f>
        <v>0</v>
      </c>
      <c r="AZ660" s="299">
        <f>+'RNL - Lab 6'!$BH$77</f>
        <v>0</v>
      </c>
      <c r="BA660" s="299">
        <f>+'RNL - Lab 6'!$BH$78</f>
        <v>0</v>
      </c>
      <c r="BB660" s="299">
        <f>+'RNL - Lab 6'!$BH$79</f>
        <v>0</v>
      </c>
      <c r="BC660" s="299">
        <f>+'RNL - Lab 6'!$BH$80</f>
        <v>0</v>
      </c>
      <c r="BD660" s="299">
        <f>+'RNL - Lab 6'!$BH$81</f>
        <v>0</v>
      </c>
      <c r="BE660" s="299">
        <f>+'RNL - Lab 6'!$BH$82</f>
        <v>0</v>
      </c>
      <c r="BF660" s="299">
        <f>+'RNL - Lab 6'!$BH$84</f>
        <v>0</v>
      </c>
      <c r="BG660" s="299">
        <f>+'RNL - Lab 6'!$BH$85</f>
        <v>0</v>
      </c>
      <c r="BH660" s="299">
        <f>+'RNL - Lab 6'!$BH$86</f>
        <v>0</v>
      </c>
      <c r="BI660" s="299">
        <f>+'RNL - Lab 6'!$BH$87</f>
        <v>0</v>
      </c>
      <c r="BJ660" s="299">
        <f>+'RNL - Lab 6'!$BH$88</f>
        <v>0</v>
      </c>
      <c r="BK660" s="299">
        <f>+'RNL - Lab 6'!$BH$89</f>
        <v>0</v>
      </c>
      <c r="BL660" s="299">
        <f>+'RNL - Lab 6'!$BH$90</f>
        <v>0</v>
      </c>
      <c r="BM660" s="299">
        <f>+'RNL - Lab 6'!$BH$91</f>
        <v>0</v>
      </c>
    </row>
    <row r="661" spans="2:65" s="26" customFormat="1" ht="1.5" customHeight="1" x14ac:dyDescent="0.25">
      <c r="B661" s="289" t="s">
        <v>89</v>
      </c>
      <c r="C661" s="299">
        <f>+'RNL - Lab 7'!$BH$25</f>
        <v>0</v>
      </c>
      <c r="D661" s="299">
        <f>+'RNL - Lab 7'!$BH$26</f>
        <v>0</v>
      </c>
      <c r="E661" s="299">
        <f>+'RNL - Lab 7'!$BH$27</f>
        <v>0</v>
      </c>
      <c r="F661" s="299">
        <f>+'RNL - Lab 7'!$BH$28</f>
        <v>0</v>
      </c>
      <c r="G661" s="299">
        <f>+'RNL - Lab 7'!$BH$29</f>
        <v>0</v>
      </c>
      <c r="H661" s="299">
        <f>+'RNL - Lab 7'!$BH$30</f>
        <v>0</v>
      </c>
      <c r="I661" s="299">
        <f>+'RNL - Lab 7'!$BH$31</f>
        <v>0</v>
      </c>
      <c r="J661" s="299">
        <f>+'RNL - Lab 7'!$BH$32</f>
        <v>0</v>
      </c>
      <c r="K661" s="299">
        <f>+'RNL - Lab 7'!$BH$33</f>
        <v>0</v>
      </c>
      <c r="L661" s="299">
        <f>+'RNL - Lab 7'!$BH$34</f>
        <v>0</v>
      </c>
      <c r="M661" s="299">
        <f>+'RNL - Lab 7'!$BH$35</f>
        <v>0</v>
      </c>
      <c r="N661" s="299">
        <f>+'RNL - Lab 7'!$BH$36</f>
        <v>0</v>
      </c>
      <c r="O661" s="299">
        <f>+'RNL - Lab 7'!$BH$37</f>
        <v>0</v>
      </c>
      <c r="P661" s="299">
        <f>+'RNL - Lab 7'!$BH$39</f>
        <v>0</v>
      </c>
      <c r="Q661" s="299">
        <f>+'RNL - Lab 7'!$BH$40</f>
        <v>0</v>
      </c>
      <c r="R661" s="299">
        <f>+'RNL - Lab 7'!$BH$41</f>
        <v>0</v>
      </c>
      <c r="S661" s="299">
        <f>+'RNL - Lab 7'!$BH$42</f>
        <v>0</v>
      </c>
      <c r="T661" s="299">
        <f>+'RNL - Lab 7'!$BH$43</f>
        <v>0</v>
      </c>
      <c r="U661" s="299">
        <f>+'RNL - Lab 7'!$BH$44</f>
        <v>0</v>
      </c>
      <c r="V661" s="299">
        <f>+'RNL - Lab 7'!$BH$45</f>
        <v>0</v>
      </c>
      <c r="W661" s="300">
        <f>+'RNL - Lab 7'!$BH$46</f>
        <v>0</v>
      </c>
      <c r="X661" s="300">
        <f>+'RNL - Lab 7'!$BH$47</f>
        <v>0</v>
      </c>
      <c r="Y661" s="299">
        <f>+'RNL - Lab 7'!$BH$48</f>
        <v>0</v>
      </c>
      <c r="Z661" s="299">
        <f>+'RNL - Lab 7'!$BH$49</f>
        <v>0</v>
      </c>
      <c r="AA661" s="299">
        <f>+'RNL - Lab 7'!$BH$50</f>
        <v>0</v>
      </c>
      <c r="AB661" s="299">
        <f>+'RNL - Lab 7'!$BH$51</f>
        <v>0</v>
      </c>
      <c r="AC661" s="299">
        <f>+'RNL - Lab 7'!$BH$52</f>
        <v>0</v>
      </c>
      <c r="AD661" s="299">
        <f>+'RNL - Lab 7'!$BH$53</f>
        <v>0</v>
      </c>
      <c r="AE661" s="299">
        <f>+'RNL - Lab 7'!$BH$54</f>
        <v>0</v>
      </c>
      <c r="AF661" s="299">
        <f>+'RNL - Lab 7'!$BH$55</f>
        <v>0</v>
      </c>
      <c r="AG661" s="299">
        <f>+'RNL - Lab 7'!$BH$56</f>
        <v>0</v>
      </c>
      <c r="AH661" s="299">
        <f>+'RNL - Lab 7'!$BH$57</f>
        <v>0</v>
      </c>
      <c r="AI661" s="299">
        <f>+'RNL - Lab 7'!$BH$58</f>
        <v>0</v>
      </c>
      <c r="AJ661" s="299">
        <f>+'RNL - Lab 7'!$BH$59</f>
        <v>0</v>
      </c>
      <c r="AK661" s="299">
        <f>+'RNL - Lab 7'!$BH$60</f>
        <v>0</v>
      </c>
      <c r="AL661" s="299">
        <f>+'RNL - Lab 7'!$BH$62</f>
        <v>0</v>
      </c>
      <c r="AM661" s="299">
        <f>+'RNL - Lab 7'!$BH$63</f>
        <v>0</v>
      </c>
      <c r="AN661" s="299">
        <f>+'RNL - Lab 7'!$BH$64</f>
        <v>0</v>
      </c>
      <c r="AO661" s="299">
        <f>+'RNL - Lab 7'!$BH$65</f>
        <v>0</v>
      </c>
      <c r="AP661" s="299">
        <f>+'RNL - Lab 7'!$BH$66</f>
        <v>0</v>
      </c>
      <c r="AQ661" s="299">
        <f>+'RNL - Lab 7'!$BH$67</f>
        <v>0</v>
      </c>
      <c r="AR661" s="299">
        <f>+'RNL - Lab 7'!$BH$68</f>
        <v>0</v>
      </c>
      <c r="AS661" s="299">
        <f>+'RNL - Lab 7'!$BH$69</f>
        <v>0</v>
      </c>
      <c r="AT661" s="299">
        <f>+'RNL - Lab 7'!$BH$70</f>
        <v>0</v>
      </c>
      <c r="AU661" s="299">
        <f>+'RNL - Lab 7'!$BH$71</f>
        <v>0</v>
      </c>
      <c r="AV661" s="299">
        <f>+'RNL - Lab 7'!$BH$72</f>
        <v>0</v>
      </c>
      <c r="AW661" s="299">
        <f>+'RNL - Lab 7'!$BH$73</f>
        <v>0</v>
      </c>
      <c r="AX661" s="299">
        <f>+'RNL - Lab 7'!$BH$75</f>
        <v>0</v>
      </c>
      <c r="AY661" s="299">
        <f>+'RNL - Lab 7'!$BH$76</f>
        <v>0</v>
      </c>
      <c r="AZ661" s="299">
        <f>+'RNL - Lab 7'!$BH$77</f>
        <v>0</v>
      </c>
      <c r="BA661" s="299">
        <f>+'RNL - Lab 7'!$BH$78</f>
        <v>0</v>
      </c>
      <c r="BB661" s="299">
        <f>+'RNL - Lab 7'!$BH$79</f>
        <v>0</v>
      </c>
      <c r="BC661" s="299">
        <f>+'RNL - Lab 7'!$BH$80</f>
        <v>0</v>
      </c>
      <c r="BD661" s="299">
        <f>+'RNL - Lab 7'!$BH$81</f>
        <v>0</v>
      </c>
      <c r="BE661" s="299">
        <f>+'RNL - Lab 7'!$BH$82</f>
        <v>0</v>
      </c>
      <c r="BF661" s="299">
        <f>+'RNL - Lab 7'!$BH$84</f>
        <v>0</v>
      </c>
      <c r="BG661" s="299">
        <f>+'RNL - Lab 7'!$BH$85</f>
        <v>0</v>
      </c>
      <c r="BH661" s="299">
        <f>+'RNL - Lab 7'!$BH$86</f>
        <v>0</v>
      </c>
      <c r="BI661" s="299">
        <f>+'RNL - Lab 7'!$BH$87</f>
        <v>0</v>
      </c>
      <c r="BJ661" s="299">
        <f>+'RNL - Lab 7'!$BH$88</f>
        <v>0</v>
      </c>
      <c r="BK661" s="299">
        <f>+'RNL - Lab 7'!$BH$89</f>
        <v>0</v>
      </c>
      <c r="BL661" s="299">
        <f>+'RNL - Lab 7'!$BH$90</f>
        <v>0</v>
      </c>
      <c r="BM661" s="299">
        <f>+'RNL - Lab 7'!$BH$91</f>
        <v>0</v>
      </c>
    </row>
    <row r="662" spans="2:65" s="26" customFormat="1" ht="1.5" customHeight="1" x14ac:dyDescent="0.25">
      <c r="B662" s="289" t="s">
        <v>90</v>
      </c>
      <c r="C662" s="299">
        <f>+'RNL - Lab 8'!$BH$25</f>
        <v>0</v>
      </c>
      <c r="D662" s="299">
        <f>+'RNL - Lab 8'!$BH$26</f>
        <v>0</v>
      </c>
      <c r="E662" s="299">
        <f>+'RNL - Lab 8'!$BH$27</f>
        <v>0</v>
      </c>
      <c r="F662" s="299">
        <f>+'RNL - Lab 8'!$BH$28</f>
        <v>0</v>
      </c>
      <c r="G662" s="299">
        <f>+'RNL - Lab 8'!$BH$29</f>
        <v>0</v>
      </c>
      <c r="H662" s="299">
        <f>+'RNL - Lab 8'!$BH$30</f>
        <v>0</v>
      </c>
      <c r="I662" s="299">
        <f>+'RNL - Lab 8'!$BH$31</f>
        <v>0</v>
      </c>
      <c r="J662" s="299">
        <f>+'RNL - Lab 8'!$BH$32</f>
        <v>0</v>
      </c>
      <c r="K662" s="299">
        <f>+'RNL - Lab 8'!$BH$33</f>
        <v>0</v>
      </c>
      <c r="L662" s="299">
        <f>+'RNL - Lab 8'!$BH$34</f>
        <v>0</v>
      </c>
      <c r="M662" s="299">
        <f>+'RNL - Lab 8'!$BH$35</f>
        <v>0</v>
      </c>
      <c r="N662" s="299">
        <f>+'RNL - Lab 8'!$BH$36</f>
        <v>0</v>
      </c>
      <c r="O662" s="299">
        <f>+'RNL - Lab 8'!$BH$37</f>
        <v>0</v>
      </c>
      <c r="P662" s="299">
        <f>+'RNL - Lab 8'!$BH$39</f>
        <v>0</v>
      </c>
      <c r="Q662" s="299">
        <f>+'RNL - Lab 8'!$BH$40</f>
        <v>0</v>
      </c>
      <c r="R662" s="299">
        <f>+'RNL - Lab 8'!$BH$41</f>
        <v>0</v>
      </c>
      <c r="S662" s="299">
        <f>+'RNL - Lab 8'!$BH$42</f>
        <v>0</v>
      </c>
      <c r="T662" s="299">
        <f>+'RNL - Lab 8'!$BH$43</f>
        <v>0</v>
      </c>
      <c r="U662" s="299">
        <f>+'RNL - Lab 8'!$BH$44</f>
        <v>0</v>
      </c>
      <c r="V662" s="299">
        <f>+'RNL - Lab 8'!$BH$45</f>
        <v>0</v>
      </c>
      <c r="W662" s="300">
        <f>+'RNL - Lab 8'!$BH$46</f>
        <v>0</v>
      </c>
      <c r="X662" s="300">
        <f>+'RNL - Lab 8'!$BH$47</f>
        <v>0</v>
      </c>
      <c r="Y662" s="299">
        <f>+'RNL - Lab 8'!$BH$48</f>
        <v>0</v>
      </c>
      <c r="Z662" s="299">
        <f>+'RNL - Lab 8'!$BH$49</f>
        <v>0</v>
      </c>
      <c r="AA662" s="299">
        <f>+'RNL - Lab 8'!$BH$50</f>
        <v>0</v>
      </c>
      <c r="AB662" s="299">
        <f>+'RNL - Lab 8'!$BH$51</f>
        <v>0</v>
      </c>
      <c r="AC662" s="299">
        <f>+'RNL - Lab 8'!$BH$52</f>
        <v>0</v>
      </c>
      <c r="AD662" s="299">
        <f>+'RNL - Lab 8'!$BH$53</f>
        <v>0</v>
      </c>
      <c r="AE662" s="299">
        <f>+'RNL - Lab 8'!$BH$54</f>
        <v>0</v>
      </c>
      <c r="AF662" s="299">
        <f>+'RNL - Lab 8'!$BH$55</f>
        <v>0</v>
      </c>
      <c r="AG662" s="299">
        <f>+'RNL - Lab 8'!$BH$56</f>
        <v>0</v>
      </c>
      <c r="AH662" s="299">
        <f>+'RNL - Lab 8'!$BH$57</f>
        <v>0</v>
      </c>
      <c r="AI662" s="299">
        <f>+'RNL - Lab 8'!$BH$58</f>
        <v>0</v>
      </c>
      <c r="AJ662" s="299">
        <f>+'RNL - Lab 8'!$BH$59</f>
        <v>0</v>
      </c>
      <c r="AK662" s="299">
        <f>+'RNL - Lab 8'!$BH$60</f>
        <v>0</v>
      </c>
      <c r="AL662" s="299">
        <f>+'RNL - Lab 8'!$BH$62</f>
        <v>0</v>
      </c>
      <c r="AM662" s="299">
        <f>+'RNL - Lab 8'!$BH$63</f>
        <v>0</v>
      </c>
      <c r="AN662" s="299">
        <f>+'RNL - Lab 8'!$BH$64</f>
        <v>0</v>
      </c>
      <c r="AO662" s="299">
        <f>+'RNL - Lab 8'!$BH$65</f>
        <v>0</v>
      </c>
      <c r="AP662" s="299">
        <f>+'RNL - Lab 8'!$BH$66</f>
        <v>0</v>
      </c>
      <c r="AQ662" s="299">
        <f>+'RNL - Lab 8'!$BH$67</f>
        <v>0</v>
      </c>
      <c r="AR662" s="299">
        <f>+'RNL - Lab 8'!$BH$68</f>
        <v>0</v>
      </c>
      <c r="AS662" s="299">
        <f>+'RNL - Lab 8'!$BH$69</f>
        <v>0</v>
      </c>
      <c r="AT662" s="299">
        <f>+'RNL - Lab 8'!$BH$70</f>
        <v>0</v>
      </c>
      <c r="AU662" s="299">
        <f>+'RNL - Lab 8'!$BH$71</f>
        <v>0</v>
      </c>
      <c r="AV662" s="299">
        <f>+'RNL - Lab 8'!$BH$72</f>
        <v>0</v>
      </c>
      <c r="AW662" s="299">
        <f>+'RNL - Lab 8'!$BH$73</f>
        <v>0</v>
      </c>
      <c r="AX662" s="299">
        <f>+'RNL - Lab 8'!$BH$75</f>
        <v>0</v>
      </c>
      <c r="AY662" s="299">
        <f>+'RNL - Lab 8'!$BH$76</f>
        <v>0</v>
      </c>
      <c r="AZ662" s="299">
        <f>+'RNL - Lab 8'!$BH$77</f>
        <v>0</v>
      </c>
      <c r="BA662" s="299">
        <f>+'RNL - Lab 8'!$BH$78</f>
        <v>0</v>
      </c>
      <c r="BB662" s="299">
        <f>+'RNL - Lab 8'!$BH$79</f>
        <v>0</v>
      </c>
      <c r="BC662" s="299">
        <f>+'RNL - Lab 8'!$BH$80</f>
        <v>0</v>
      </c>
      <c r="BD662" s="299">
        <f>+'RNL - Lab 8'!$BH$81</f>
        <v>0</v>
      </c>
      <c r="BE662" s="299">
        <f>+'RNL - Lab 8'!$BH$82</f>
        <v>0</v>
      </c>
      <c r="BF662" s="299">
        <f>+'RNL - Lab 8'!$BH$84</f>
        <v>0</v>
      </c>
      <c r="BG662" s="299">
        <f>+'RNL - Lab 8'!$BH$85</f>
        <v>0</v>
      </c>
      <c r="BH662" s="299">
        <f>+'RNL - Lab 8'!$BH$86</f>
        <v>0</v>
      </c>
      <c r="BI662" s="299">
        <f>+'RNL - Lab 8'!$BH$87</f>
        <v>0</v>
      </c>
      <c r="BJ662" s="299">
        <f>+'RNL - Lab 8'!$BH$88</f>
        <v>0</v>
      </c>
      <c r="BK662" s="299">
        <f>+'RNL - Lab 8'!$BH$89</f>
        <v>0</v>
      </c>
      <c r="BL662" s="299">
        <f>+'RNL - Lab 8'!$BH$90</f>
        <v>0</v>
      </c>
      <c r="BM662" s="299">
        <f>+'RNL - Lab 8'!$BH$91</f>
        <v>0</v>
      </c>
    </row>
    <row r="663" spans="2:65" s="26" customFormat="1" ht="1.5" customHeight="1" x14ac:dyDescent="0.25">
      <c r="B663" s="289" t="s">
        <v>91</v>
      </c>
      <c r="C663" s="299">
        <f>+'RNL - Lab 9'!$BH$25</f>
        <v>0</v>
      </c>
      <c r="D663" s="299">
        <f>+'RNL - Lab 9'!$BH$26</f>
        <v>0</v>
      </c>
      <c r="E663" s="299">
        <f>+'RNL - Lab 9'!$BH$27</f>
        <v>0</v>
      </c>
      <c r="F663" s="299">
        <f>+'RNL - Lab 9'!$BH$28</f>
        <v>0</v>
      </c>
      <c r="G663" s="299">
        <f>+'RNL - Lab 9'!$BH$29</f>
        <v>0</v>
      </c>
      <c r="H663" s="299">
        <f>+'RNL - Lab 9'!$BH$30</f>
        <v>0</v>
      </c>
      <c r="I663" s="299">
        <f>+'RNL - Lab 9'!$BH$31</f>
        <v>0</v>
      </c>
      <c r="J663" s="299">
        <f>+'RNL - Lab 9'!$BH$32</f>
        <v>0</v>
      </c>
      <c r="K663" s="299">
        <f>+'RNL - Lab 9'!$BH$33</f>
        <v>0</v>
      </c>
      <c r="L663" s="299">
        <f>+'RNL - Lab 9'!$BH$34</f>
        <v>0</v>
      </c>
      <c r="M663" s="299">
        <f>+'RNL - Lab 9'!$BH$35</f>
        <v>0</v>
      </c>
      <c r="N663" s="299">
        <f>+'RNL - Lab 9'!$BH$36</f>
        <v>0</v>
      </c>
      <c r="O663" s="299">
        <f>+'RNL - Lab 9'!$BH$37</f>
        <v>0</v>
      </c>
      <c r="P663" s="299">
        <f>+'RNL - Lab 9'!$BH$39</f>
        <v>0</v>
      </c>
      <c r="Q663" s="299">
        <f>+'RNL - Lab 9'!$BH$40</f>
        <v>0</v>
      </c>
      <c r="R663" s="299">
        <f>+'RNL - Lab 9'!$BH$41</f>
        <v>0</v>
      </c>
      <c r="S663" s="299">
        <f>+'RNL - Lab 9'!$BH$42</f>
        <v>0</v>
      </c>
      <c r="T663" s="299">
        <f>+'RNL - Lab 9'!$BH$43</f>
        <v>0</v>
      </c>
      <c r="U663" s="299">
        <f>+'RNL - Lab 9'!$BH$44</f>
        <v>0</v>
      </c>
      <c r="V663" s="299">
        <f>+'RNL - Lab 9'!$BH$45</f>
        <v>0</v>
      </c>
      <c r="W663" s="300">
        <f>+'RNL - Lab 9'!$BH$46</f>
        <v>0</v>
      </c>
      <c r="X663" s="300">
        <f>+'RNL - Lab 9'!$BH$47</f>
        <v>0</v>
      </c>
      <c r="Y663" s="299">
        <f>+'RNL - Lab 9'!$BH$48</f>
        <v>0</v>
      </c>
      <c r="Z663" s="299">
        <f>+'RNL - Lab 9'!$BH$49</f>
        <v>0</v>
      </c>
      <c r="AA663" s="299">
        <f>+'RNL - Lab 9'!$BH$50</f>
        <v>0</v>
      </c>
      <c r="AB663" s="299">
        <f>+'RNL - Lab 9'!$BH$51</f>
        <v>0</v>
      </c>
      <c r="AC663" s="299">
        <f>+'RNL - Lab 9'!$BH$52</f>
        <v>0</v>
      </c>
      <c r="AD663" s="299">
        <f>+'RNL - Lab 9'!$BH$53</f>
        <v>0</v>
      </c>
      <c r="AE663" s="299">
        <f>+'RNL - Lab 9'!$BH$54</f>
        <v>0</v>
      </c>
      <c r="AF663" s="299">
        <f>+'RNL - Lab 9'!$BH$55</f>
        <v>0</v>
      </c>
      <c r="AG663" s="299">
        <f>+'RNL - Lab 9'!$BH$56</f>
        <v>0</v>
      </c>
      <c r="AH663" s="299">
        <f>+'RNL - Lab 9'!$BH$57</f>
        <v>0</v>
      </c>
      <c r="AI663" s="299">
        <f>+'RNL - Lab 9'!$BH$58</f>
        <v>0</v>
      </c>
      <c r="AJ663" s="299">
        <f>+'RNL - Lab 9'!$BH$59</f>
        <v>0</v>
      </c>
      <c r="AK663" s="299">
        <f>+'RNL - Lab 9'!$BH$60</f>
        <v>0</v>
      </c>
      <c r="AL663" s="299">
        <f>+'RNL - Lab 9'!$BH$62</f>
        <v>0</v>
      </c>
      <c r="AM663" s="299">
        <f>+'RNL - Lab 9'!$BH$63</f>
        <v>0</v>
      </c>
      <c r="AN663" s="299">
        <f>+'RNL - Lab 9'!$BH$64</f>
        <v>0</v>
      </c>
      <c r="AO663" s="299">
        <f>+'RNL - Lab 9'!$BH$65</f>
        <v>0</v>
      </c>
      <c r="AP663" s="299">
        <f>+'RNL - Lab 9'!$BH$66</f>
        <v>0</v>
      </c>
      <c r="AQ663" s="299">
        <f>+'RNL - Lab 9'!$BH$67</f>
        <v>0</v>
      </c>
      <c r="AR663" s="299">
        <f>+'RNL - Lab 9'!$BH$68</f>
        <v>0</v>
      </c>
      <c r="AS663" s="299">
        <f>+'RNL - Lab 9'!$BH$69</f>
        <v>0</v>
      </c>
      <c r="AT663" s="299">
        <f>+'RNL - Lab 9'!$BH$70</f>
        <v>0</v>
      </c>
      <c r="AU663" s="299">
        <f>+'RNL - Lab 9'!$BH$71</f>
        <v>0</v>
      </c>
      <c r="AV663" s="299">
        <f>+'RNL - Lab 9'!$BH$72</f>
        <v>0</v>
      </c>
      <c r="AW663" s="299">
        <f>+'RNL - Lab 9'!$BH$73</f>
        <v>0</v>
      </c>
      <c r="AX663" s="299">
        <f>+'RNL - Lab 9'!$BH$75</f>
        <v>0</v>
      </c>
      <c r="AY663" s="299">
        <f>+'RNL - Lab 9'!$BH$76</f>
        <v>0</v>
      </c>
      <c r="AZ663" s="299">
        <f>+'RNL - Lab 9'!$BH$77</f>
        <v>0</v>
      </c>
      <c r="BA663" s="299">
        <f>+'RNL - Lab 9'!$BH$78</f>
        <v>0</v>
      </c>
      <c r="BB663" s="299">
        <f>+'RNL - Lab 9'!$BH$79</f>
        <v>0</v>
      </c>
      <c r="BC663" s="299">
        <f>+'RNL - Lab 9'!$BH$80</f>
        <v>0</v>
      </c>
      <c r="BD663" s="299">
        <f>+'RNL - Lab 9'!$BH$81</f>
        <v>0</v>
      </c>
      <c r="BE663" s="299">
        <f>+'RNL - Lab 9'!$BH$82</f>
        <v>0</v>
      </c>
      <c r="BF663" s="299">
        <f>+'RNL - Lab 9'!$BH$84</f>
        <v>0</v>
      </c>
      <c r="BG663" s="299">
        <f>+'RNL - Lab 9'!$BH$85</f>
        <v>0</v>
      </c>
      <c r="BH663" s="299">
        <f>+'RNL - Lab 9'!$BH$86</f>
        <v>0</v>
      </c>
      <c r="BI663" s="299">
        <f>+'RNL - Lab 9'!$BH$87</f>
        <v>0</v>
      </c>
      <c r="BJ663" s="299">
        <f>+'RNL - Lab 9'!$BH$88</f>
        <v>0</v>
      </c>
      <c r="BK663" s="299">
        <f>+'RNL - Lab 9'!$BH$89</f>
        <v>0</v>
      </c>
      <c r="BL663" s="299">
        <f>+'RNL - Lab 9'!$BH$90</f>
        <v>0</v>
      </c>
      <c r="BM663" s="299">
        <f>+'RNL - Lab 9'!$BH$91</f>
        <v>0</v>
      </c>
    </row>
    <row r="664" spans="2:65" s="26" customFormat="1" ht="1.5" customHeight="1" x14ac:dyDescent="0.25">
      <c r="B664" s="289" t="s">
        <v>92</v>
      </c>
      <c r="C664" s="299">
        <f>+'RNL - Lab 10'!$BH$25</f>
        <v>0</v>
      </c>
      <c r="D664" s="299">
        <f>+'RNL - Lab 10'!$BH$26</f>
        <v>0</v>
      </c>
      <c r="E664" s="299">
        <f>+'RNL - Lab 10'!$BH$27</f>
        <v>0</v>
      </c>
      <c r="F664" s="299">
        <f>+'RNL - Lab 10'!$BH$28</f>
        <v>0</v>
      </c>
      <c r="G664" s="299">
        <f>+'RNL - Lab 10'!$BH$29</f>
        <v>0</v>
      </c>
      <c r="H664" s="299">
        <f>+'RNL - Lab 10'!$BH$30</f>
        <v>0</v>
      </c>
      <c r="I664" s="299">
        <f>+'RNL - Lab 10'!$BH$31</f>
        <v>0</v>
      </c>
      <c r="J664" s="299">
        <f>+'RNL - Lab 10'!$BH$32</f>
        <v>0</v>
      </c>
      <c r="K664" s="299">
        <f>+'RNL - Lab 10'!$BH$33</f>
        <v>0</v>
      </c>
      <c r="L664" s="299">
        <f>+'RNL - Lab 10'!$BH$34</f>
        <v>0</v>
      </c>
      <c r="M664" s="299">
        <f>+'RNL - Lab 10'!$BH$35</f>
        <v>0</v>
      </c>
      <c r="N664" s="299">
        <f>+'RNL - Lab 10'!$BH$36</f>
        <v>0</v>
      </c>
      <c r="O664" s="299">
        <f>+'RNL - Lab 10'!$BH$37</f>
        <v>0</v>
      </c>
      <c r="P664" s="299">
        <f>+'RNL - Lab 10'!$BH$39</f>
        <v>0</v>
      </c>
      <c r="Q664" s="299">
        <f>+'RNL - Lab 10'!$BH$40</f>
        <v>0</v>
      </c>
      <c r="R664" s="299">
        <f>+'RNL - Lab 10'!$BH$41</f>
        <v>0</v>
      </c>
      <c r="S664" s="299">
        <f>+'RNL - Lab 10'!$BH$42</f>
        <v>0</v>
      </c>
      <c r="T664" s="299">
        <f>+'RNL - Lab 10'!$BH$43</f>
        <v>0</v>
      </c>
      <c r="U664" s="299">
        <f>+'RNL - Lab 10'!$BH$44</f>
        <v>0</v>
      </c>
      <c r="V664" s="299">
        <f>+'RNL - Lab 10'!$BH$45</f>
        <v>0</v>
      </c>
      <c r="W664" s="300">
        <f>+'RNL - Lab 10'!$BH$46</f>
        <v>0</v>
      </c>
      <c r="X664" s="300">
        <f>+'RNL - Lab 10'!$BH$47</f>
        <v>0</v>
      </c>
      <c r="Y664" s="299">
        <f>+'RNL - Lab 10'!$BH$48</f>
        <v>0</v>
      </c>
      <c r="Z664" s="299">
        <f>+'RNL - Lab 10'!$BH$49</f>
        <v>0</v>
      </c>
      <c r="AA664" s="299">
        <f>+'RNL - Lab 10'!$BH$50</f>
        <v>0</v>
      </c>
      <c r="AB664" s="299">
        <f>+'RNL - Lab 10'!$BH$51</f>
        <v>0</v>
      </c>
      <c r="AC664" s="299">
        <f>+'RNL - Lab 10'!$BH$52</f>
        <v>0</v>
      </c>
      <c r="AD664" s="299">
        <f>+'RNL - Lab 10'!$BH$53</f>
        <v>0</v>
      </c>
      <c r="AE664" s="299">
        <f>+'RNL - Lab 10'!$BH$54</f>
        <v>0</v>
      </c>
      <c r="AF664" s="299">
        <f>+'RNL - Lab 10'!$BH$55</f>
        <v>0</v>
      </c>
      <c r="AG664" s="299">
        <f>+'RNL - Lab 10'!$BH$56</f>
        <v>0</v>
      </c>
      <c r="AH664" s="299">
        <f>+'RNL - Lab 10'!$BH$57</f>
        <v>0</v>
      </c>
      <c r="AI664" s="299">
        <f>+'RNL - Lab 10'!$BH$58</f>
        <v>0</v>
      </c>
      <c r="AJ664" s="299">
        <f>+'RNL - Lab 10'!$BH$59</f>
        <v>0</v>
      </c>
      <c r="AK664" s="299">
        <f>+'RNL - Lab 10'!$BH$60</f>
        <v>0</v>
      </c>
      <c r="AL664" s="299">
        <f>+'RNL - Lab 10'!$BH$62</f>
        <v>0</v>
      </c>
      <c r="AM664" s="299">
        <f>+'RNL - Lab 10'!$BH$63</f>
        <v>0</v>
      </c>
      <c r="AN664" s="299">
        <f>+'RNL - Lab 10'!$BH$64</f>
        <v>0</v>
      </c>
      <c r="AO664" s="299">
        <f>+'RNL - Lab 10'!$BH$65</f>
        <v>0</v>
      </c>
      <c r="AP664" s="299">
        <f>+'RNL - Lab 10'!$BH$66</f>
        <v>0</v>
      </c>
      <c r="AQ664" s="299">
        <f>+'RNL - Lab 10'!$BH$67</f>
        <v>0</v>
      </c>
      <c r="AR664" s="299">
        <f>+'RNL - Lab 10'!$BH$68</f>
        <v>0</v>
      </c>
      <c r="AS664" s="299">
        <f>+'RNL - Lab 10'!$BH$69</f>
        <v>0</v>
      </c>
      <c r="AT664" s="299">
        <f>+'RNL - Lab 10'!$BH$70</f>
        <v>0</v>
      </c>
      <c r="AU664" s="299">
        <f>+'RNL - Lab 10'!$BH$71</f>
        <v>0</v>
      </c>
      <c r="AV664" s="299">
        <f>+'RNL - Lab 10'!$BH$72</f>
        <v>0</v>
      </c>
      <c r="AW664" s="299">
        <f>+'RNL - Lab 10'!$BH$73</f>
        <v>0</v>
      </c>
      <c r="AX664" s="299">
        <f>+'RNL - Lab 10'!$BH$75</f>
        <v>0</v>
      </c>
      <c r="AY664" s="299">
        <f>+'RNL - Lab 10'!$BH$76</f>
        <v>0</v>
      </c>
      <c r="AZ664" s="299">
        <f>+'RNL - Lab 10'!$BH$77</f>
        <v>0</v>
      </c>
      <c r="BA664" s="299">
        <f>+'RNL - Lab 10'!$BH$78</f>
        <v>0</v>
      </c>
      <c r="BB664" s="299">
        <f>+'RNL - Lab 10'!$BH$79</f>
        <v>0</v>
      </c>
      <c r="BC664" s="299">
        <f>+'RNL - Lab 10'!$BH$80</f>
        <v>0</v>
      </c>
      <c r="BD664" s="299">
        <f>+'RNL - Lab 10'!$BH$81</f>
        <v>0</v>
      </c>
      <c r="BE664" s="299">
        <f>+'RNL - Lab 10'!$BH$82</f>
        <v>0</v>
      </c>
      <c r="BF664" s="299">
        <f>+'RNL - Lab 10'!$BH$84</f>
        <v>0</v>
      </c>
      <c r="BG664" s="299">
        <f>+'RNL - Lab 10'!$BH$85</f>
        <v>0</v>
      </c>
      <c r="BH664" s="299">
        <f>+'RNL - Lab 10'!$BH$86</f>
        <v>0</v>
      </c>
      <c r="BI664" s="299">
        <f>+'RNL - Lab 10'!$BH$87</f>
        <v>0</v>
      </c>
      <c r="BJ664" s="299">
        <f>+'RNL - Lab 10'!$BH$88</f>
        <v>0</v>
      </c>
      <c r="BK664" s="299">
        <f>+'RNL - Lab 10'!$BH$89</f>
        <v>0</v>
      </c>
      <c r="BL664" s="299">
        <f>+'RNL - Lab 10'!$BH$90</f>
        <v>0</v>
      </c>
      <c r="BM664" s="299">
        <f>+'RNL - Lab 10'!$BH$91</f>
        <v>0</v>
      </c>
    </row>
    <row r="665" spans="2:65" s="26" customFormat="1" ht="1.5" customHeight="1" x14ac:dyDescent="0.25">
      <c r="B665" s="289" t="s">
        <v>488</v>
      </c>
      <c r="C665" s="299">
        <f>+RNLConsolidado!$BH$25</f>
        <v>0</v>
      </c>
      <c r="D665" s="299">
        <f>+RNLConsolidado!$BH$26</f>
        <v>0</v>
      </c>
      <c r="E665" s="299">
        <f>+RNLConsolidado!$BH$27</f>
        <v>0</v>
      </c>
      <c r="F665" s="299">
        <f>+RNLConsolidado!$BH$28</f>
        <v>0</v>
      </c>
      <c r="G665" s="299">
        <f>+RNLConsolidado!$BH$29</f>
        <v>0</v>
      </c>
      <c r="H665" s="299">
        <f>+RNLConsolidado!$BH$30</f>
        <v>0</v>
      </c>
      <c r="I665" s="299">
        <f>+RNLConsolidado!$BH$31</f>
        <v>0</v>
      </c>
      <c r="J665" s="299">
        <f>+RNLConsolidado!$BH$32</f>
        <v>0</v>
      </c>
      <c r="K665" s="299">
        <f>+RNLConsolidado!$BH$33</f>
        <v>0</v>
      </c>
      <c r="L665" s="299">
        <f>+RNLConsolidado!$BH$34</f>
        <v>0</v>
      </c>
      <c r="M665" s="299">
        <f>+RNLConsolidado!$BH$35</f>
        <v>0</v>
      </c>
      <c r="N665" s="299">
        <f>+RNLConsolidado!$BH$36</f>
        <v>0</v>
      </c>
      <c r="O665" s="299">
        <f>+RNLConsolidado!$BH$37</f>
        <v>0</v>
      </c>
      <c r="P665" s="299">
        <f>+RNLConsolidado!$BH$39</f>
        <v>0</v>
      </c>
      <c r="Q665" s="299">
        <f>+RNLConsolidado!$BH$40</f>
        <v>0</v>
      </c>
      <c r="R665" s="299">
        <f>+RNLConsolidado!$BH$41</f>
        <v>0</v>
      </c>
      <c r="S665" s="299">
        <f>+RNLConsolidado!$BH$42</f>
        <v>0</v>
      </c>
      <c r="T665" s="299">
        <f>+RNLConsolidado!$BH$43</f>
        <v>0</v>
      </c>
      <c r="U665" s="299">
        <f>+RNLConsolidado!$BH$44</f>
        <v>0</v>
      </c>
      <c r="V665" s="299">
        <f>+RNLConsolidado!$BH$45</f>
        <v>0</v>
      </c>
      <c r="W665" s="299">
        <f>+RNLConsolidado!$BH$46</f>
        <v>0</v>
      </c>
      <c r="X665" s="299">
        <f>+RNLConsolidado!$BH$47</f>
        <v>0</v>
      </c>
      <c r="Y665" s="299">
        <f>+RNLConsolidado!$BH$48</f>
        <v>0</v>
      </c>
      <c r="Z665" s="299">
        <f>+RNLConsolidado!$BH$49</f>
        <v>0</v>
      </c>
      <c r="AA665" s="299">
        <f>+RNLConsolidado!$BH$50</f>
        <v>0</v>
      </c>
      <c r="AB665" s="299">
        <f>+RNLConsolidado!$BH$51</f>
        <v>0</v>
      </c>
      <c r="AC665" s="299">
        <f>+RNLConsolidado!$BH$52</f>
        <v>0</v>
      </c>
      <c r="AD665" s="299">
        <f>+RNLConsolidado!$BH$53</f>
        <v>0</v>
      </c>
      <c r="AE665" s="299">
        <f>+RNLConsolidado!$BH$54</f>
        <v>0</v>
      </c>
      <c r="AF665" s="299">
        <f>+RNLConsolidado!$BH$55</f>
        <v>0</v>
      </c>
      <c r="AG665" s="299">
        <f>+RNLConsolidado!$BH$56</f>
        <v>0</v>
      </c>
      <c r="AH665" s="299">
        <f>+RNLConsolidado!$BH$57</f>
        <v>0</v>
      </c>
      <c r="AI665" s="299">
        <f>+RNLConsolidado!$BH$58</f>
        <v>0</v>
      </c>
      <c r="AJ665" s="299">
        <f>+RNLConsolidado!$BH$59</f>
        <v>0</v>
      </c>
      <c r="AK665" s="299">
        <f>+RNLConsolidado!$BH$60</f>
        <v>0</v>
      </c>
      <c r="AL665" s="299">
        <f>+RNLConsolidado!$BH$62</f>
        <v>0</v>
      </c>
      <c r="AM665" s="299">
        <f>+RNLConsolidado!$BH$63</f>
        <v>0</v>
      </c>
      <c r="AN665" s="299">
        <f>+RNLConsolidado!$BH$64</f>
        <v>0</v>
      </c>
      <c r="AO665" s="299">
        <f>+RNLConsolidado!$BH$65</f>
        <v>0</v>
      </c>
      <c r="AP665" s="299">
        <f>+RNLConsolidado!$BH$66</f>
        <v>0</v>
      </c>
      <c r="AQ665" s="299">
        <f>+RNLConsolidado!$BH$67</f>
        <v>0</v>
      </c>
      <c r="AR665" s="299">
        <f>+RNLConsolidado!$BH$68</f>
        <v>0</v>
      </c>
      <c r="AS665" s="299">
        <f>+RNLConsolidado!$BH$69</f>
        <v>0</v>
      </c>
      <c r="AT665" s="299">
        <f>+RNLConsolidado!$BH$70</f>
        <v>0</v>
      </c>
      <c r="AU665" s="299">
        <f>+RNLConsolidado!$BH$71</f>
        <v>0</v>
      </c>
      <c r="AV665" s="299">
        <f>+RNLConsolidado!$BH$72</f>
        <v>0</v>
      </c>
      <c r="AW665" s="299">
        <f>+RNLConsolidado!$BH$73</f>
        <v>0</v>
      </c>
      <c r="AX665" s="299">
        <f>+RNLConsolidado!$BH$75</f>
        <v>0</v>
      </c>
      <c r="AY665" s="299">
        <f>+RNLConsolidado!$BH$76</f>
        <v>0</v>
      </c>
      <c r="AZ665" s="299">
        <f>+RNLConsolidado!$BH$77</f>
        <v>0</v>
      </c>
      <c r="BA665" s="299">
        <f>+RNLConsolidado!$BH$78</f>
        <v>0</v>
      </c>
      <c r="BB665" s="299">
        <f>+RNLConsolidado!$BH$79</f>
        <v>0</v>
      </c>
      <c r="BC665" s="299">
        <f>+RNLConsolidado!$BH$80</f>
        <v>0</v>
      </c>
      <c r="BD665" s="299">
        <f>+RNLConsolidado!$BH$81</f>
        <v>0</v>
      </c>
      <c r="BE665" s="299">
        <f>+RNLConsolidado!$BH$82</f>
        <v>0</v>
      </c>
      <c r="BF665" s="299">
        <f>+RNLConsolidado!$BH$84</f>
        <v>0</v>
      </c>
      <c r="BG665" s="299">
        <f>+RNLConsolidado!$BH$85</f>
        <v>0</v>
      </c>
      <c r="BH665" s="299">
        <f>+RNLConsolidado!$BH$86</f>
        <v>0</v>
      </c>
      <c r="BI665" s="299">
        <f>+RNLConsolidado!$BH$87</f>
        <v>0</v>
      </c>
      <c r="BJ665" s="299">
        <f>+RNLConsolidado!$BH$88</f>
        <v>0</v>
      </c>
      <c r="BK665" s="299">
        <f>+RNLConsolidado!$BH$89</f>
        <v>0</v>
      </c>
      <c r="BL665" s="299">
        <f>+RNLConsolidado!$BH$90</f>
        <v>0</v>
      </c>
      <c r="BM665" s="299">
        <f>+RNLConsolidado!$BH$91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DmW1SGKRm7UzZadaMWGtgA3iK1Ga3n6+HiqU77RNUoelmDEVRCgICir6foi6XO0rHFBR82KWTtH80WXoXLUqpA==" saltValue="cey8hsKHOoQlbi5bF/+v3A=="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630</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687</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1'!$N$25</f>
        <v/>
      </c>
      <c r="D636" s="299" t="str">
        <f>+'RNL - Lab 1'!$N$26</f>
        <v/>
      </c>
      <c r="E636" s="299" t="str">
        <f>+'RNL - Lab 1'!$N$27</f>
        <v/>
      </c>
      <c r="F636" s="299" t="str">
        <f>+'RNL - Lab 1'!$N$28</f>
        <v/>
      </c>
      <c r="G636" s="299" t="str">
        <f>+'RNL - Lab 1'!$N$29</f>
        <v/>
      </c>
      <c r="H636" s="299" t="str">
        <f>+'RNL - Lab 1'!$N$30</f>
        <v/>
      </c>
      <c r="I636" s="299" t="str">
        <f>+'RNL - Lab 1'!$N$31</f>
        <v/>
      </c>
      <c r="J636" s="299" t="str">
        <f>+'RNL - Lab 1'!$N$32</f>
        <v/>
      </c>
      <c r="K636" s="299" t="str">
        <f>+'RNL - Lab 1'!$N$33</f>
        <v/>
      </c>
      <c r="L636" s="299" t="str">
        <f>+'RNL - Lab 1'!$N$34</f>
        <v/>
      </c>
      <c r="M636" s="299" t="str">
        <f>+'RNL - Lab 1'!$N$35</f>
        <v/>
      </c>
      <c r="N636" s="299" t="str">
        <f>+'RNL - Lab 1'!$N$36</f>
        <v/>
      </c>
      <c r="O636" s="299" t="str">
        <f>+'RNL - Lab 1'!$N$37</f>
        <v/>
      </c>
      <c r="P636" s="299" t="str">
        <f>+'RNL - Lab 1'!$N$39</f>
        <v/>
      </c>
      <c r="Q636" s="299" t="str">
        <f>+'RNL - Lab 1'!$N$40</f>
        <v/>
      </c>
      <c r="R636" s="299" t="str">
        <f>+'RNL - Lab 1'!$N$41</f>
        <v/>
      </c>
      <c r="S636" s="299" t="str">
        <f>+'RNL - Lab 1'!$N$42</f>
        <v/>
      </c>
      <c r="T636" s="299" t="str">
        <f>+'RNL - Lab 1'!$N$43</f>
        <v/>
      </c>
      <c r="U636" s="299" t="str">
        <f>+'RNL - Lab 1'!$N$44</f>
        <v/>
      </c>
      <c r="V636" s="299" t="str">
        <f>+'RNL - Lab 1'!$N$45</f>
        <v/>
      </c>
      <c r="W636" s="299" t="str">
        <f>+'RNL - Lab 1'!$N$46</f>
        <v/>
      </c>
      <c r="X636" s="299" t="str">
        <f>+'RNL - Lab 1'!$N$47</f>
        <v/>
      </c>
      <c r="Y636" s="299" t="str">
        <f>+'RNL - Lab 1'!$N$48</f>
        <v/>
      </c>
      <c r="Z636" s="299" t="str">
        <f>+'RNL - Lab 1'!$N$49</f>
        <v/>
      </c>
      <c r="AA636" s="299" t="str">
        <f>+'RNL - Lab 1'!$N$50</f>
        <v/>
      </c>
      <c r="AB636" s="299" t="str">
        <f>+'RNL - Lab 1'!$N$51</f>
        <v/>
      </c>
      <c r="AC636" s="299" t="str">
        <f>+'RNL - Lab 1'!$N$52</f>
        <v/>
      </c>
      <c r="AD636" s="299" t="str">
        <f>+'RNL - Lab 1'!$N$53</f>
        <v/>
      </c>
      <c r="AE636" s="299" t="str">
        <f>+'RNL - Lab 1'!$N$54</f>
        <v/>
      </c>
      <c r="AF636" s="299" t="str">
        <f>+'RNL - Lab 1'!$N$55</f>
        <v/>
      </c>
      <c r="AG636" s="299" t="str">
        <f>+'RNL - Lab 1'!$N$56</f>
        <v/>
      </c>
      <c r="AH636" s="299" t="str">
        <f>+'RNL - Lab 1'!$N$57</f>
        <v/>
      </c>
      <c r="AI636" s="299" t="str">
        <f>+'RNL - Lab 1'!$N$58</f>
        <v/>
      </c>
      <c r="AJ636" s="299" t="str">
        <f>+'RNL - Lab 1'!$N$59</f>
        <v/>
      </c>
      <c r="AK636" s="299" t="str">
        <f>+'RNL - Lab 1'!$N$60</f>
        <v/>
      </c>
      <c r="AL636" s="299" t="str">
        <f>+'RNL - Lab 1'!$N$62</f>
        <v/>
      </c>
      <c r="AM636" s="299" t="str">
        <f>+'RNL - Lab 1'!$N$63</f>
        <v/>
      </c>
      <c r="AN636" s="299" t="str">
        <f>+'RNL - Lab 1'!$N$64</f>
        <v/>
      </c>
      <c r="AO636" s="299" t="str">
        <f>+'RNL - Lab 1'!$N$65</f>
        <v/>
      </c>
      <c r="AP636" s="299" t="str">
        <f>+'RNL - Lab 1'!$N$66</f>
        <v/>
      </c>
      <c r="AQ636" s="299" t="str">
        <f>+'RNL - Lab 1'!$N$67</f>
        <v/>
      </c>
      <c r="AR636" s="299" t="str">
        <f>+'RNL - Lab 1'!$N$68</f>
        <v/>
      </c>
      <c r="AS636" s="299" t="str">
        <f>+'RNL - Lab 1'!$N$69</f>
        <v/>
      </c>
      <c r="AT636" s="299" t="str">
        <f>+'RNL - Lab 1'!$N$70</f>
        <v/>
      </c>
      <c r="AU636" s="299" t="str">
        <f>+'RNL - Lab 1'!$N$71</f>
        <v/>
      </c>
      <c r="AV636" s="299" t="str">
        <f>+'RNL - Lab 1'!$N$72</f>
        <v/>
      </c>
      <c r="AW636" s="299" t="str">
        <f>+'RNL - Lab 1'!$N$73</f>
        <v/>
      </c>
      <c r="AX636" s="299" t="str">
        <f>+'RNL - Lab 1'!$N$75</f>
        <v/>
      </c>
      <c r="AY636" s="299" t="str">
        <f>+'RNL - Lab 1'!$N$76</f>
        <v/>
      </c>
      <c r="AZ636" s="299" t="str">
        <f>+'RNL - Lab 1'!$N$77</f>
        <v/>
      </c>
      <c r="BA636" s="299" t="str">
        <f>+'RNL - Lab 1'!$N$78</f>
        <v/>
      </c>
      <c r="BB636" s="299" t="str">
        <f>+'RNL - Lab 1'!$N$79</f>
        <v/>
      </c>
      <c r="BC636" s="299" t="str">
        <f>+'RNL - Lab 1'!$N$80</f>
        <v/>
      </c>
      <c r="BD636" s="299" t="str">
        <f>+'RNL - Lab 1'!$N$81</f>
        <v/>
      </c>
      <c r="BE636" s="299" t="str">
        <f>+'RNL - Lab 1'!$N$82</f>
        <v/>
      </c>
      <c r="BF636" s="299" t="str">
        <f>+'RNL - Lab 1'!$N$84</f>
        <v/>
      </c>
      <c r="BG636" s="299" t="str">
        <f>+'RNL - Lab 1'!$N$85</f>
        <v/>
      </c>
      <c r="BH636" s="299" t="str">
        <f>+'RNL - Lab 1'!$N$86</f>
        <v/>
      </c>
      <c r="BI636" s="299" t="str">
        <f>+'RNL - Lab 1'!$N$87</f>
        <v/>
      </c>
      <c r="BJ636" s="299" t="str">
        <f>+'RNL - Lab 1'!$N$88</f>
        <v/>
      </c>
      <c r="BK636" s="299" t="str">
        <f>+'RNL - Lab 1'!$N$89</f>
        <v/>
      </c>
      <c r="BL636" s="299" t="str">
        <f>+'RNL - Lab 1'!$N$90</f>
        <v/>
      </c>
      <c r="BM636" s="299" t="str">
        <f>+'RNL - Lab 1'!$N$91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2'!$N$25</f>
        <v/>
      </c>
      <c r="D637" s="299" t="str">
        <f>+'RNL - Lab 2'!$N$26</f>
        <v/>
      </c>
      <c r="E637" s="299" t="str">
        <f>+'RNL - Lab 2'!$N$27</f>
        <v/>
      </c>
      <c r="F637" s="299" t="str">
        <f>+'RNL - Lab 2'!$N$28</f>
        <v/>
      </c>
      <c r="G637" s="299" t="str">
        <f>+'RNL - Lab 2'!$N$29</f>
        <v/>
      </c>
      <c r="H637" s="299" t="str">
        <f>+'RNL - Lab 2'!$N$30</f>
        <v/>
      </c>
      <c r="I637" s="299" t="str">
        <f>+'RNL - Lab 2'!$N$31</f>
        <v/>
      </c>
      <c r="J637" s="299" t="str">
        <f>+'RNL - Lab 2'!$N$32</f>
        <v/>
      </c>
      <c r="K637" s="299" t="str">
        <f>+'RNL - Lab 2'!$N$33</f>
        <v/>
      </c>
      <c r="L637" s="299" t="str">
        <f>+'RNL - Lab 2'!$N$34</f>
        <v/>
      </c>
      <c r="M637" s="299" t="str">
        <f>+'RNL - Lab 2'!$N$35</f>
        <v/>
      </c>
      <c r="N637" s="299" t="str">
        <f>+'RNL - Lab 2'!$N$36</f>
        <v/>
      </c>
      <c r="O637" s="299" t="str">
        <f>+'RNL - Lab 2'!$N$37</f>
        <v/>
      </c>
      <c r="P637" s="299" t="str">
        <f>+'RNL - Lab 2'!$N$39</f>
        <v/>
      </c>
      <c r="Q637" s="299" t="str">
        <f>+'RNL - Lab 2'!$N$40</f>
        <v/>
      </c>
      <c r="R637" s="299" t="str">
        <f>+'RNL - Lab 2'!$N$41</f>
        <v/>
      </c>
      <c r="S637" s="299" t="str">
        <f>+'RNL - Lab 2'!$N$42</f>
        <v/>
      </c>
      <c r="T637" s="299" t="str">
        <f>+'RNL - Lab 2'!$N$43</f>
        <v/>
      </c>
      <c r="U637" s="299" t="str">
        <f>+'RNL - Lab 2'!$N$44</f>
        <v/>
      </c>
      <c r="V637" s="299" t="str">
        <f>+'RNL - Lab 2'!$N$45</f>
        <v/>
      </c>
      <c r="W637" s="299" t="str">
        <f>+'RNL - Lab 2'!$N$46</f>
        <v/>
      </c>
      <c r="X637" s="299" t="str">
        <f>+'RNL - Lab 2'!$N$47</f>
        <v/>
      </c>
      <c r="Y637" s="299" t="str">
        <f>+'RNL - Lab 2'!$N$48</f>
        <v/>
      </c>
      <c r="Z637" s="299" t="str">
        <f>+'RNL - Lab 2'!$N$49</f>
        <v/>
      </c>
      <c r="AA637" s="299" t="str">
        <f>+'RNL - Lab 2'!$N$50</f>
        <v/>
      </c>
      <c r="AB637" s="299" t="str">
        <f>+'RNL - Lab 2'!$N$51</f>
        <v/>
      </c>
      <c r="AC637" s="299" t="str">
        <f>+'RNL - Lab 2'!$N$52</f>
        <v/>
      </c>
      <c r="AD637" s="299" t="str">
        <f>+'RNL - Lab 2'!$N$53</f>
        <v/>
      </c>
      <c r="AE637" s="299" t="str">
        <f>+'RNL - Lab 2'!$N$54</f>
        <v/>
      </c>
      <c r="AF637" s="299" t="str">
        <f>+'RNL - Lab 2'!$N$55</f>
        <v/>
      </c>
      <c r="AG637" s="299" t="str">
        <f>+'RNL - Lab 2'!$N$56</f>
        <v/>
      </c>
      <c r="AH637" s="299" t="str">
        <f>+'RNL - Lab 2'!$N$57</f>
        <v/>
      </c>
      <c r="AI637" s="299" t="str">
        <f>+'RNL - Lab 2'!$N$58</f>
        <v/>
      </c>
      <c r="AJ637" s="299" t="str">
        <f>+'RNL - Lab 2'!$N$59</f>
        <v/>
      </c>
      <c r="AK637" s="299" t="str">
        <f>+'RNL - Lab 2'!$N$60</f>
        <v/>
      </c>
      <c r="AL637" s="299" t="str">
        <f>+'RNL - Lab 2'!$N$62</f>
        <v/>
      </c>
      <c r="AM637" s="299" t="str">
        <f>+'RNL - Lab 2'!$N$63</f>
        <v/>
      </c>
      <c r="AN637" s="299" t="str">
        <f>+'RNL - Lab 2'!$N$64</f>
        <v/>
      </c>
      <c r="AO637" s="299" t="str">
        <f>+'RNL - Lab 2'!$N$65</f>
        <v/>
      </c>
      <c r="AP637" s="299" t="str">
        <f>+'RNL - Lab 2'!$N$66</f>
        <v/>
      </c>
      <c r="AQ637" s="299" t="str">
        <f>+'RNL - Lab 2'!$N$67</f>
        <v/>
      </c>
      <c r="AR637" s="299" t="str">
        <f>+'RNL - Lab 2'!$N$68</f>
        <v/>
      </c>
      <c r="AS637" s="299" t="str">
        <f>+'RNL - Lab 2'!$N$69</f>
        <v/>
      </c>
      <c r="AT637" s="299" t="str">
        <f>+'RNL - Lab 2'!$N$70</f>
        <v/>
      </c>
      <c r="AU637" s="299" t="str">
        <f>+'RNL - Lab 2'!$N$71</f>
        <v/>
      </c>
      <c r="AV637" s="299" t="str">
        <f>+'RNL - Lab 2'!$N$72</f>
        <v/>
      </c>
      <c r="AW637" s="299" t="str">
        <f>+'RNL - Lab 2'!$N$73</f>
        <v/>
      </c>
      <c r="AX637" s="299" t="str">
        <f>+'RNL - Lab 2'!$N$75</f>
        <v/>
      </c>
      <c r="AY637" s="299" t="str">
        <f>+'RNL - Lab 2'!$N$76</f>
        <v/>
      </c>
      <c r="AZ637" s="299" t="str">
        <f>+'RNL - Lab 2'!$N$77</f>
        <v/>
      </c>
      <c r="BA637" s="299" t="str">
        <f>+'RNL - Lab 2'!$N$78</f>
        <v/>
      </c>
      <c r="BB637" s="299" t="str">
        <f>+'RNL - Lab 2'!$N$79</f>
        <v/>
      </c>
      <c r="BC637" s="299" t="str">
        <f>+'RNL - Lab 2'!$N$80</f>
        <v/>
      </c>
      <c r="BD637" s="299" t="str">
        <f>+'RNL - Lab 2'!$N$81</f>
        <v/>
      </c>
      <c r="BE637" s="299" t="str">
        <f>+'RNL - Lab 2'!$N$82</f>
        <v/>
      </c>
      <c r="BF637" s="299" t="str">
        <f>+'RNL - Lab 2'!$N$84</f>
        <v/>
      </c>
      <c r="BG637" s="299" t="str">
        <f>+'RNL - Lab 2'!$N$85</f>
        <v/>
      </c>
      <c r="BH637" s="299" t="str">
        <f>+'RNL - Lab 2'!$N$86</f>
        <v/>
      </c>
      <c r="BI637" s="299" t="str">
        <f>+'RNL - Lab 2'!$N$87</f>
        <v/>
      </c>
      <c r="BJ637" s="299" t="str">
        <f>+'RNL - Lab 2'!$N$88</f>
        <v/>
      </c>
      <c r="BK637" s="299" t="str">
        <f>+'RNL - Lab 2'!$N$89</f>
        <v/>
      </c>
      <c r="BL637" s="299" t="str">
        <f>+'RNL - Lab 2'!$N$90</f>
        <v/>
      </c>
      <c r="BM637" s="299" t="str">
        <f>+'RNL - Lab 2'!$N$91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3'!$N$25</f>
        <v/>
      </c>
      <c r="D638" s="299" t="str">
        <f>+'RNL - Lab 3'!$N$26</f>
        <v/>
      </c>
      <c r="E638" s="299" t="str">
        <f>+'RNL - Lab 3'!$N$27</f>
        <v/>
      </c>
      <c r="F638" s="299" t="str">
        <f>+'RNL - Lab 3'!$N$28</f>
        <v/>
      </c>
      <c r="G638" s="299" t="str">
        <f>+'RNL - Lab 3'!$N$29</f>
        <v/>
      </c>
      <c r="H638" s="299" t="str">
        <f>+'RNL - Lab 3'!$N$30</f>
        <v/>
      </c>
      <c r="I638" s="299" t="str">
        <f>+'RNL - Lab 3'!$N$31</f>
        <v/>
      </c>
      <c r="J638" s="299" t="str">
        <f>+'RNL - Lab 3'!$N$32</f>
        <v/>
      </c>
      <c r="K638" s="299" t="str">
        <f>+'RNL - Lab 3'!$N$33</f>
        <v/>
      </c>
      <c r="L638" s="299" t="str">
        <f>+'RNL - Lab 3'!$N$34</f>
        <v/>
      </c>
      <c r="M638" s="299" t="str">
        <f>+'RNL - Lab 3'!$N$35</f>
        <v/>
      </c>
      <c r="N638" s="299" t="str">
        <f>+'RNL - Lab 3'!$N$36</f>
        <v/>
      </c>
      <c r="O638" s="299" t="str">
        <f>+'RNL - Lab 3'!$N$37</f>
        <v/>
      </c>
      <c r="P638" s="299" t="str">
        <f>+'RNL - Lab 3'!$N$39</f>
        <v/>
      </c>
      <c r="Q638" s="299" t="str">
        <f>+'RNL - Lab 3'!$N$40</f>
        <v/>
      </c>
      <c r="R638" s="299" t="str">
        <f>+'RNL - Lab 3'!$N$41</f>
        <v/>
      </c>
      <c r="S638" s="299" t="str">
        <f>+'RNL - Lab 3'!$N$42</f>
        <v/>
      </c>
      <c r="T638" s="299" t="str">
        <f>+'RNL - Lab 3'!$N$43</f>
        <v/>
      </c>
      <c r="U638" s="299" t="str">
        <f>+'RNL - Lab 3'!$N$44</f>
        <v/>
      </c>
      <c r="V638" s="299" t="str">
        <f>+'RNL - Lab 3'!$N$45</f>
        <v/>
      </c>
      <c r="W638" s="299" t="str">
        <f>+'RNL - Lab 3'!$N$46</f>
        <v/>
      </c>
      <c r="X638" s="299" t="str">
        <f>+'RNL - Lab 3'!$N$47</f>
        <v/>
      </c>
      <c r="Y638" s="299" t="str">
        <f>+'RNL - Lab 3'!$N$48</f>
        <v/>
      </c>
      <c r="Z638" s="299" t="str">
        <f>+'RNL - Lab 3'!$N$49</f>
        <v/>
      </c>
      <c r="AA638" s="299" t="str">
        <f>+'RNL - Lab 3'!$N$50</f>
        <v/>
      </c>
      <c r="AB638" s="299" t="str">
        <f>+'RNL - Lab 3'!$N$51</f>
        <v/>
      </c>
      <c r="AC638" s="299" t="str">
        <f>+'RNL - Lab 3'!$N$52</f>
        <v/>
      </c>
      <c r="AD638" s="299" t="str">
        <f>+'RNL - Lab 3'!$N$53</f>
        <v/>
      </c>
      <c r="AE638" s="299" t="str">
        <f>+'RNL - Lab 3'!$N$54</f>
        <v/>
      </c>
      <c r="AF638" s="299" t="str">
        <f>+'RNL - Lab 3'!$N$55</f>
        <v/>
      </c>
      <c r="AG638" s="299" t="str">
        <f>+'RNL - Lab 3'!$N$56</f>
        <v/>
      </c>
      <c r="AH638" s="299" t="str">
        <f>+'RNL - Lab 3'!$N$57</f>
        <v/>
      </c>
      <c r="AI638" s="299" t="str">
        <f>+'RNL - Lab 3'!$N$58</f>
        <v/>
      </c>
      <c r="AJ638" s="299" t="str">
        <f>+'RNL - Lab 3'!$N$59</f>
        <v/>
      </c>
      <c r="AK638" s="299" t="str">
        <f>+'RNL - Lab 3'!$N$60</f>
        <v/>
      </c>
      <c r="AL638" s="299" t="str">
        <f>+'RNL - Lab 3'!$N$62</f>
        <v/>
      </c>
      <c r="AM638" s="299" t="str">
        <f>+'RNL - Lab 3'!$N$63</f>
        <v/>
      </c>
      <c r="AN638" s="299" t="str">
        <f>+'RNL - Lab 3'!$N$64</f>
        <v/>
      </c>
      <c r="AO638" s="299" t="str">
        <f>+'RNL - Lab 3'!$N$65</f>
        <v/>
      </c>
      <c r="AP638" s="299" t="str">
        <f>+'RNL - Lab 3'!$N$66</f>
        <v/>
      </c>
      <c r="AQ638" s="299" t="str">
        <f>+'RNL - Lab 3'!$N$67</f>
        <v/>
      </c>
      <c r="AR638" s="299" t="str">
        <f>+'RNL - Lab 3'!$N$68</f>
        <v/>
      </c>
      <c r="AS638" s="299" t="str">
        <f>+'RNL - Lab 3'!$N$69</f>
        <v/>
      </c>
      <c r="AT638" s="299" t="str">
        <f>+'RNL - Lab 3'!$N$70</f>
        <v/>
      </c>
      <c r="AU638" s="299" t="str">
        <f>+'RNL - Lab 3'!$N$71</f>
        <v/>
      </c>
      <c r="AV638" s="299" t="str">
        <f>+'RNL - Lab 3'!$N$72</f>
        <v/>
      </c>
      <c r="AW638" s="299" t="str">
        <f>+'RNL - Lab 3'!$N$73</f>
        <v/>
      </c>
      <c r="AX638" s="299" t="str">
        <f>+'RNL - Lab 3'!$N$75</f>
        <v/>
      </c>
      <c r="AY638" s="299" t="str">
        <f>+'RNL - Lab 3'!$N$76</f>
        <v/>
      </c>
      <c r="AZ638" s="299" t="str">
        <f>+'RNL - Lab 3'!$N$77</f>
        <v/>
      </c>
      <c r="BA638" s="299" t="str">
        <f>+'RNL - Lab 3'!$N$78</f>
        <v/>
      </c>
      <c r="BB638" s="299" t="str">
        <f>+'RNL - Lab 3'!$N$79</f>
        <v/>
      </c>
      <c r="BC638" s="299" t="str">
        <f>+'RNL - Lab 3'!$N$80</f>
        <v/>
      </c>
      <c r="BD638" s="299" t="str">
        <f>+'RNL - Lab 3'!$N$81</f>
        <v/>
      </c>
      <c r="BE638" s="299" t="str">
        <f>+'RNL - Lab 3'!$N$82</f>
        <v/>
      </c>
      <c r="BF638" s="299" t="str">
        <f>+'RNL - Lab 3'!$N$84</f>
        <v/>
      </c>
      <c r="BG638" s="299" t="str">
        <f>+'RNL - Lab 3'!$N$85</f>
        <v/>
      </c>
      <c r="BH638" s="299" t="str">
        <f>+'RNL - Lab 3'!$N$86</f>
        <v/>
      </c>
      <c r="BI638" s="299" t="str">
        <f>+'RNL - Lab 3'!$N$87</f>
        <v/>
      </c>
      <c r="BJ638" s="299" t="str">
        <f>+'RNL - Lab 3'!$N$88</f>
        <v/>
      </c>
      <c r="BK638" s="299" t="str">
        <f>+'RNL - Lab 3'!$N$89</f>
        <v/>
      </c>
      <c r="BL638" s="299" t="str">
        <f>+'RNL - Lab 3'!$N$90</f>
        <v/>
      </c>
      <c r="BM638" s="299" t="str">
        <f>+'RNL - Lab 3'!$N$91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4'!$N$25</f>
        <v/>
      </c>
      <c r="D639" s="299" t="str">
        <f>+'RNL - Lab 4'!$N$26</f>
        <v/>
      </c>
      <c r="E639" s="299" t="str">
        <f>+'RNL - Lab 4'!$N$27</f>
        <v/>
      </c>
      <c r="F639" s="299" t="str">
        <f>+'RNL - Lab 4'!$N$28</f>
        <v/>
      </c>
      <c r="G639" s="299" t="str">
        <f>+'RNL - Lab 4'!$N$29</f>
        <v/>
      </c>
      <c r="H639" s="299" t="str">
        <f>+'RNL - Lab 4'!$N$30</f>
        <v/>
      </c>
      <c r="I639" s="299" t="str">
        <f>+'RNL - Lab 4'!$N$31</f>
        <v/>
      </c>
      <c r="J639" s="299" t="str">
        <f>+'RNL - Lab 4'!$N$32</f>
        <v/>
      </c>
      <c r="K639" s="299" t="str">
        <f>+'RNL - Lab 4'!$N$33</f>
        <v/>
      </c>
      <c r="L639" s="299" t="str">
        <f>+'RNL - Lab 4'!$N$34</f>
        <v/>
      </c>
      <c r="M639" s="299" t="str">
        <f>+'RNL - Lab 4'!$N$35</f>
        <v/>
      </c>
      <c r="N639" s="299" t="str">
        <f>+'RNL - Lab 4'!$N$36</f>
        <v/>
      </c>
      <c r="O639" s="299" t="str">
        <f>+'RNL - Lab 4'!$N$37</f>
        <v/>
      </c>
      <c r="P639" s="299" t="str">
        <f>+'RNL - Lab 4'!$N$39</f>
        <v/>
      </c>
      <c r="Q639" s="299" t="str">
        <f>+'RNL - Lab 4'!$N$40</f>
        <v/>
      </c>
      <c r="R639" s="299" t="str">
        <f>+'RNL - Lab 4'!$N$41</f>
        <v/>
      </c>
      <c r="S639" s="299" t="str">
        <f>+'RNL - Lab 4'!$N$42</f>
        <v/>
      </c>
      <c r="T639" s="299" t="str">
        <f>+'RNL - Lab 4'!$N$43</f>
        <v/>
      </c>
      <c r="U639" s="299" t="str">
        <f>+'RNL - Lab 4'!$N$44</f>
        <v/>
      </c>
      <c r="V639" s="299" t="str">
        <f>+'RNL - Lab 4'!$N$45</f>
        <v/>
      </c>
      <c r="W639" s="299" t="str">
        <f>+'RNL - Lab 4'!$N$46</f>
        <v/>
      </c>
      <c r="X639" s="299" t="str">
        <f>+'RNL - Lab 4'!$N$47</f>
        <v/>
      </c>
      <c r="Y639" s="299" t="str">
        <f>+'RNL - Lab 4'!$N$48</f>
        <v/>
      </c>
      <c r="Z639" s="299" t="str">
        <f>+'RNL - Lab 4'!$N$49</f>
        <v/>
      </c>
      <c r="AA639" s="299" t="str">
        <f>+'RNL - Lab 4'!$N$50</f>
        <v/>
      </c>
      <c r="AB639" s="299" t="str">
        <f>+'RNL - Lab 4'!$N$51</f>
        <v/>
      </c>
      <c r="AC639" s="299" t="str">
        <f>+'RNL - Lab 4'!$N$52</f>
        <v/>
      </c>
      <c r="AD639" s="299" t="str">
        <f>+'RNL - Lab 4'!$N$53</f>
        <v/>
      </c>
      <c r="AE639" s="299" t="str">
        <f>+'RNL - Lab 4'!$N$54</f>
        <v/>
      </c>
      <c r="AF639" s="299" t="str">
        <f>+'RNL - Lab 4'!$N$55</f>
        <v/>
      </c>
      <c r="AG639" s="299" t="str">
        <f>+'RNL - Lab 4'!$N$56</f>
        <v/>
      </c>
      <c r="AH639" s="299" t="str">
        <f>+'RNL - Lab 4'!$N$57</f>
        <v/>
      </c>
      <c r="AI639" s="299" t="str">
        <f>+'RNL - Lab 4'!$N$58</f>
        <v/>
      </c>
      <c r="AJ639" s="299" t="str">
        <f>+'RNL - Lab 4'!$N$59</f>
        <v/>
      </c>
      <c r="AK639" s="299" t="str">
        <f>+'RNL - Lab 4'!$N$60</f>
        <v/>
      </c>
      <c r="AL639" s="299" t="str">
        <f>+'RNL - Lab 4'!$N$62</f>
        <v/>
      </c>
      <c r="AM639" s="299" t="str">
        <f>+'RNL - Lab 4'!$N$63</f>
        <v/>
      </c>
      <c r="AN639" s="299" t="str">
        <f>+'RNL - Lab 4'!$N$64</f>
        <v/>
      </c>
      <c r="AO639" s="299" t="str">
        <f>+'RNL - Lab 4'!$N$65</f>
        <v/>
      </c>
      <c r="AP639" s="299" t="str">
        <f>+'RNL - Lab 4'!$N$66</f>
        <v/>
      </c>
      <c r="AQ639" s="299" t="str">
        <f>+'RNL - Lab 4'!$N$67</f>
        <v/>
      </c>
      <c r="AR639" s="299" t="str">
        <f>+'RNL - Lab 4'!$N$68</f>
        <v/>
      </c>
      <c r="AS639" s="299" t="str">
        <f>+'RNL - Lab 4'!$N$69</f>
        <v/>
      </c>
      <c r="AT639" s="299" t="str">
        <f>+'RNL - Lab 4'!$N$70</f>
        <v/>
      </c>
      <c r="AU639" s="299" t="str">
        <f>+'RNL - Lab 4'!$N$71</f>
        <v/>
      </c>
      <c r="AV639" s="299" t="str">
        <f>+'RNL - Lab 4'!$N$72</f>
        <v/>
      </c>
      <c r="AW639" s="299" t="str">
        <f>+'RNL - Lab 4'!$N$73</f>
        <v/>
      </c>
      <c r="AX639" s="299" t="str">
        <f>+'RNL - Lab 4'!$N$75</f>
        <v/>
      </c>
      <c r="AY639" s="299" t="str">
        <f>+'RNL - Lab 4'!$N$76</f>
        <v/>
      </c>
      <c r="AZ639" s="299" t="str">
        <f>+'RNL - Lab 4'!$N$77</f>
        <v/>
      </c>
      <c r="BA639" s="299" t="str">
        <f>+'RNL - Lab 4'!$N$78</f>
        <v/>
      </c>
      <c r="BB639" s="299" t="str">
        <f>+'RNL - Lab 4'!$N$79</f>
        <v/>
      </c>
      <c r="BC639" s="299" t="str">
        <f>+'RNL - Lab 4'!$N$80</f>
        <v/>
      </c>
      <c r="BD639" s="299" t="str">
        <f>+'RNL - Lab 4'!$N$81</f>
        <v/>
      </c>
      <c r="BE639" s="299" t="str">
        <f>+'RNL - Lab 4'!$N$82</f>
        <v/>
      </c>
      <c r="BF639" s="299" t="str">
        <f>+'RNL - Lab 4'!$N$84</f>
        <v/>
      </c>
      <c r="BG639" s="299" t="str">
        <f>+'RNL - Lab 4'!$N$85</f>
        <v/>
      </c>
      <c r="BH639" s="299" t="str">
        <f>+'RNL - Lab 4'!$N$86</f>
        <v/>
      </c>
      <c r="BI639" s="299" t="str">
        <f>+'RNL - Lab 4'!$N$87</f>
        <v/>
      </c>
      <c r="BJ639" s="299" t="str">
        <f>+'RNL - Lab 4'!$N$88</f>
        <v/>
      </c>
      <c r="BK639" s="299" t="str">
        <f>+'RNL - Lab 4'!$N$89</f>
        <v/>
      </c>
      <c r="BL639" s="299" t="str">
        <f>+'RNL - Lab 4'!$N$90</f>
        <v/>
      </c>
      <c r="BM639" s="299" t="str">
        <f>+'RNL - Lab 4'!$N$91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5'!$N$25</f>
        <v/>
      </c>
      <c r="D640" s="299" t="str">
        <f>+'RNL - Lab 5'!$N$26</f>
        <v/>
      </c>
      <c r="E640" s="299" t="str">
        <f>+'RNL - Lab 5'!$N$27</f>
        <v/>
      </c>
      <c r="F640" s="299" t="str">
        <f>+'RNL - Lab 5'!$N$28</f>
        <v/>
      </c>
      <c r="G640" s="299" t="str">
        <f>+'RNL - Lab 5'!$N$29</f>
        <v/>
      </c>
      <c r="H640" s="299" t="str">
        <f>+'RNL - Lab 5'!$N$30</f>
        <v/>
      </c>
      <c r="I640" s="299" t="str">
        <f>+'RNL - Lab 5'!$N$31</f>
        <v/>
      </c>
      <c r="J640" s="299" t="str">
        <f>+'RNL - Lab 5'!$N$32</f>
        <v/>
      </c>
      <c r="K640" s="299" t="str">
        <f>+'RNL - Lab 5'!$N$33</f>
        <v/>
      </c>
      <c r="L640" s="299" t="str">
        <f>+'RNL - Lab 5'!$N$34</f>
        <v/>
      </c>
      <c r="M640" s="299" t="str">
        <f>+'RNL - Lab 5'!$N$35</f>
        <v/>
      </c>
      <c r="N640" s="299" t="str">
        <f>+'RNL - Lab 5'!$N$36</f>
        <v/>
      </c>
      <c r="O640" s="299" t="str">
        <f>+'RNL - Lab 5'!$N$37</f>
        <v/>
      </c>
      <c r="P640" s="299" t="str">
        <f>+'RNL - Lab 5'!$N$39</f>
        <v/>
      </c>
      <c r="Q640" s="299" t="str">
        <f>+'RNL - Lab 5'!$N$40</f>
        <v/>
      </c>
      <c r="R640" s="299" t="str">
        <f>+'RNL - Lab 5'!$N$41</f>
        <v/>
      </c>
      <c r="S640" s="299" t="str">
        <f>+'RNL - Lab 5'!$N$42</f>
        <v/>
      </c>
      <c r="T640" s="299" t="str">
        <f>+'RNL - Lab 5'!$N$43</f>
        <v/>
      </c>
      <c r="U640" s="299" t="str">
        <f>+'RNL - Lab 5'!$N$44</f>
        <v/>
      </c>
      <c r="V640" s="299" t="str">
        <f>+'RNL - Lab 5'!$N$45</f>
        <v/>
      </c>
      <c r="W640" s="299" t="str">
        <f>+'RNL - Lab 5'!$N$46</f>
        <v/>
      </c>
      <c r="X640" s="299" t="str">
        <f>+'RNL - Lab 5'!$N$47</f>
        <v/>
      </c>
      <c r="Y640" s="299" t="str">
        <f>+'RNL - Lab 5'!$N$48</f>
        <v/>
      </c>
      <c r="Z640" s="299" t="str">
        <f>+'RNL - Lab 5'!$N$49</f>
        <v/>
      </c>
      <c r="AA640" s="299" t="str">
        <f>+'RNL - Lab 5'!$N$50</f>
        <v/>
      </c>
      <c r="AB640" s="299" t="str">
        <f>+'RNL - Lab 5'!$N$51</f>
        <v/>
      </c>
      <c r="AC640" s="299" t="str">
        <f>+'RNL - Lab 5'!$N$52</f>
        <v/>
      </c>
      <c r="AD640" s="299" t="str">
        <f>+'RNL - Lab 5'!$N$53</f>
        <v/>
      </c>
      <c r="AE640" s="299" t="str">
        <f>+'RNL - Lab 5'!$N$54</f>
        <v/>
      </c>
      <c r="AF640" s="299" t="str">
        <f>+'RNL - Lab 5'!$N$55</f>
        <v/>
      </c>
      <c r="AG640" s="299" t="str">
        <f>+'RNL - Lab 5'!$N$56</f>
        <v/>
      </c>
      <c r="AH640" s="299" t="str">
        <f>+'RNL - Lab 5'!$N$57</f>
        <v/>
      </c>
      <c r="AI640" s="299" t="str">
        <f>+'RNL - Lab 5'!$N$58</f>
        <v/>
      </c>
      <c r="AJ640" s="299" t="str">
        <f>+'RNL - Lab 5'!$N$59</f>
        <v/>
      </c>
      <c r="AK640" s="299" t="str">
        <f>+'RNL - Lab 5'!$N$60</f>
        <v/>
      </c>
      <c r="AL640" s="299" t="str">
        <f>+'RNL - Lab 5'!$N$62</f>
        <v/>
      </c>
      <c r="AM640" s="299" t="str">
        <f>+'RNL - Lab 5'!$N$63</f>
        <v/>
      </c>
      <c r="AN640" s="299" t="str">
        <f>+'RNL - Lab 5'!$N$64</f>
        <v/>
      </c>
      <c r="AO640" s="299" t="str">
        <f>+'RNL - Lab 5'!$N$65</f>
        <v/>
      </c>
      <c r="AP640" s="299" t="str">
        <f>+'RNL - Lab 5'!$N$66</f>
        <v/>
      </c>
      <c r="AQ640" s="299" t="str">
        <f>+'RNL - Lab 5'!$N$67</f>
        <v/>
      </c>
      <c r="AR640" s="299" t="str">
        <f>+'RNL - Lab 5'!$N$68</f>
        <v/>
      </c>
      <c r="AS640" s="299" t="str">
        <f>+'RNL - Lab 5'!$N$69</f>
        <v/>
      </c>
      <c r="AT640" s="299" t="str">
        <f>+'RNL - Lab 5'!$N$70</f>
        <v/>
      </c>
      <c r="AU640" s="299" t="str">
        <f>+'RNL - Lab 5'!$N$71</f>
        <v/>
      </c>
      <c r="AV640" s="299" t="str">
        <f>+'RNL - Lab 5'!$N$72</f>
        <v/>
      </c>
      <c r="AW640" s="299" t="str">
        <f>+'RNL - Lab 5'!$N$73</f>
        <v/>
      </c>
      <c r="AX640" s="299" t="str">
        <f>+'RNL - Lab 5'!$N$75</f>
        <v/>
      </c>
      <c r="AY640" s="299" t="str">
        <f>+'RNL - Lab 5'!$N$76</f>
        <v/>
      </c>
      <c r="AZ640" s="299" t="str">
        <f>+'RNL - Lab 5'!$N$77</f>
        <v/>
      </c>
      <c r="BA640" s="299" t="str">
        <f>+'RNL - Lab 5'!$N$78</f>
        <v/>
      </c>
      <c r="BB640" s="299" t="str">
        <f>+'RNL - Lab 5'!$N$79</f>
        <v/>
      </c>
      <c r="BC640" s="299" t="str">
        <f>+'RNL - Lab 5'!$N$80</f>
        <v/>
      </c>
      <c r="BD640" s="299" t="str">
        <f>+'RNL - Lab 5'!$N$81</f>
        <v/>
      </c>
      <c r="BE640" s="299" t="str">
        <f>+'RNL - Lab 5'!$N$82</f>
        <v/>
      </c>
      <c r="BF640" s="299" t="str">
        <f>+'RNL - Lab 5'!$N$84</f>
        <v/>
      </c>
      <c r="BG640" s="299" t="str">
        <f>+'RNL - Lab 5'!$N$85</f>
        <v/>
      </c>
      <c r="BH640" s="299" t="str">
        <f>+'RNL - Lab 5'!$N$86</f>
        <v/>
      </c>
      <c r="BI640" s="299" t="str">
        <f>+'RNL - Lab 5'!$N$87</f>
        <v/>
      </c>
      <c r="BJ640" s="299" t="str">
        <f>+'RNL - Lab 5'!$N$88</f>
        <v/>
      </c>
      <c r="BK640" s="299" t="str">
        <f>+'RNL - Lab 5'!$N$89</f>
        <v/>
      </c>
      <c r="BL640" s="299" t="str">
        <f>+'RNL - Lab 5'!$N$90</f>
        <v/>
      </c>
      <c r="BM640" s="299" t="str">
        <f>+'RNL - Lab 5'!$N$91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6'!$N$25</f>
        <v/>
      </c>
      <c r="D641" s="299" t="str">
        <f>+'RNL - Lab 6'!$N$26</f>
        <v/>
      </c>
      <c r="E641" s="299" t="str">
        <f>+'RNL - Lab 6'!$N$27</f>
        <v/>
      </c>
      <c r="F641" s="299" t="str">
        <f>+'RNL - Lab 6'!$N$28</f>
        <v/>
      </c>
      <c r="G641" s="299" t="str">
        <f>+'RNL - Lab 6'!$N$29</f>
        <v/>
      </c>
      <c r="H641" s="299" t="str">
        <f>+'RNL - Lab 6'!$N$30</f>
        <v/>
      </c>
      <c r="I641" s="299" t="str">
        <f>+'RNL - Lab 6'!$N$31</f>
        <v/>
      </c>
      <c r="J641" s="299" t="str">
        <f>+'RNL - Lab 6'!$N$32</f>
        <v/>
      </c>
      <c r="K641" s="299" t="str">
        <f>+'RNL - Lab 6'!$N$33</f>
        <v/>
      </c>
      <c r="L641" s="299" t="str">
        <f>+'RNL - Lab 6'!$N$34</f>
        <v/>
      </c>
      <c r="M641" s="299" t="str">
        <f>+'RNL - Lab 6'!$N$35</f>
        <v/>
      </c>
      <c r="N641" s="299" t="str">
        <f>+'RNL - Lab 6'!$N$36</f>
        <v/>
      </c>
      <c r="O641" s="299" t="str">
        <f>+'RNL - Lab 6'!$N$37</f>
        <v/>
      </c>
      <c r="P641" s="299" t="str">
        <f>+'RNL - Lab 6'!$N$39</f>
        <v/>
      </c>
      <c r="Q641" s="299" t="str">
        <f>+'RNL - Lab 6'!$N$40</f>
        <v/>
      </c>
      <c r="R641" s="299" t="str">
        <f>+'RNL - Lab 6'!$N$41</f>
        <v/>
      </c>
      <c r="S641" s="299" t="str">
        <f>+'RNL - Lab 6'!$N$42</f>
        <v/>
      </c>
      <c r="T641" s="299" t="str">
        <f>+'RNL - Lab 6'!$N$43</f>
        <v/>
      </c>
      <c r="U641" s="299" t="str">
        <f>+'RNL - Lab 6'!$N$44</f>
        <v/>
      </c>
      <c r="V641" s="299" t="str">
        <f>+'RNL - Lab 6'!$N$45</f>
        <v/>
      </c>
      <c r="W641" s="299" t="str">
        <f>+'RNL - Lab 6'!$N$46</f>
        <v/>
      </c>
      <c r="X641" s="299" t="str">
        <f>+'RNL - Lab 6'!$N$47</f>
        <v/>
      </c>
      <c r="Y641" s="299" t="str">
        <f>+'RNL - Lab 6'!$N$48</f>
        <v/>
      </c>
      <c r="Z641" s="299" t="str">
        <f>+'RNL - Lab 6'!$N$49</f>
        <v/>
      </c>
      <c r="AA641" s="299" t="str">
        <f>+'RNL - Lab 6'!$N$50</f>
        <v/>
      </c>
      <c r="AB641" s="299" t="str">
        <f>+'RNL - Lab 6'!$N$51</f>
        <v/>
      </c>
      <c r="AC641" s="299" t="str">
        <f>+'RNL - Lab 6'!$N$52</f>
        <v/>
      </c>
      <c r="AD641" s="299" t="str">
        <f>+'RNL - Lab 6'!$N$53</f>
        <v/>
      </c>
      <c r="AE641" s="299" t="str">
        <f>+'RNL - Lab 6'!$N$54</f>
        <v/>
      </c>
      <c r="AF641" s="299" t="str">
        <f>+'RNL - Lab 6'!$N$55</f>
        <v/>
      </c>
      <c r="AG641" s="299" t="str">
        <f>+'RNL - Lab 6'!$N$56</f>
        <v/>
      </c>
      <c r="AH641" s="299" t="str">
        <f>+'RNL - Lab 6'!$N$57</f>
        <v/>
      </c>
      <c r="AI641" s="299" t="str">
        <f>+'RNL - Lab 6'!$N$58</f>
        <v/>
      </c>
      <c r="AJ641" s="299" t="str">
        <f>+'RNL - Lab 6'!$N$59</f>
        <v/>
      </c>
      <c r="AK641" s="299" t="str">
        <f>+'RNL - Lab 6'!$N$60</f>
        <v/>
      </c>
      <c r="AL641" s="299" t="str">
        <f>+'RNL - Lab 6'!$N$62</f>
        <v/>
      </c>
      <c r="AM641" s="299" t="str">
        <f>+'RNL - Lab 6'!$N$63</f>
        <v/>
      </c>
      <c r="AN641" s="299" t="str">
        <f>+'RNL - Lab 6'!$N$64</f>
        <v/>
      </c>
      <c r="AO641" s="299" t="str">
        <f>+'RNL - Lab 6'!$N$65</f>
        <v/>
      </c>
      <c r="AP641" s="299" t="str">
        <f>+'RNL - Lab 6'!$N$66</f>
        <v/>
      </c>
      <c r="AQ641" s="299" t="str">
        <f>+'RNL - Lab 6'!$N$67</f>
        <v/>
      </c>
      <c r="AR641" s="299" t="str">
        <f>+'RNL - Lab 6'!$N$68</f>
        <v/>
      </c>
      <c r="AS641" s="299" t="str">
        <f>+'RNL - Lab 6'!$N$69</f>
        <v/>
      </c>
      <c r="AT641" s="299" t="str">
        <f>+'RNL - Lab 6'!$N$70</f>
        <v/>
      </c>
      <c r="AU641" s="299" t="str">
        <f>+'RNL - Lab 6'!$N$71</f>
        <v/>
      </c>
      <c r="AV641" s="299" t="str">
        <f>+'RNL - Lab 6'!$N$72</f>
        <v/>
      </c>
      <c r="AW641" s="299" t="str">
        <f>+'RNL - Lab 6'!$N$73</f>
        <v/>
      </c>
      <c r="AX641" s="299" t="str">
        <f>+'RNL - Lab 6'!$N$75</f>
        <v/>
      </c>
      <c r="AY641" s="299" t="str">
        <f>+'RNL - Lab 6'!$N$76</f>
        <v/>
      </c>
      <c r="AZ641" s="299" t="str">
        <f>+'RNL - Lab 6'!$N$77</f>
        <v/>
      </c>
      <c r="BA641" s="299" t="str">
        <f>+'RNL - Lab 6'!$N$78</f>
        <v/>
      </c>
      <c r="BB641" s="299" t="str">
        <f>+'RNL - Lab 6'!$N$79</f>
        <v/>
      </c>
      <c r="BC641" s="299" t="str">
        <f>+'RNL - Lab 6'!$N$80</f>
        <v/>
      </c>
      <c r="BD641" s="299" t="str">
        <f>+'RNL - Lab 6'!$N$81</f>
        <v/>
      </c>
      <c r="BE641" s="299" t="str">
        <f>+'RNL - Lab 6'!$N$82</f>
        <v/>
      </c>
      <c r="BF641" s="299" t="str">
        <f>+'RNL - Lab 6'!$N$84</f>
        <v/>
      </c>
      <c r="BG641" s="299" t="str">
        <f>+'RNL - Lab 6'!$N$85</f>
        <v/>
      </c>
      <c r="BH641" s="299" t="str">
        <f>+'RNL - Lab 6'!$N$86</f>
        <v/>
      </c>
      <c r="BI641" s="299" t="str">
        <f>+'RNL - Lab 6'!$N$87</f>
        <v/>
      </c>
      <c r="BJ641" s="299" t="str">
        <f>+'RNL - Lab 6'!$N$88</f>
        <v/>
      </c>
      <c r="BK641" s="299" t="str">
        <f>+'RNL - Lab 6'!$N$89</f>
        <v/>
      </c>
      <c r="BL641" s="299" t="str">
        <f>+'RNL - Lab 6'!$N$90</f>
        <v/>
      </c>
      <c r="BM641" s="299" t="str">
        <f>+'RNL - Lab 6'!$N$91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7'!$N$25</f>
        <v/>
      </c>
      <c r="D642" s="299" t="str">
        <f>+'RNL - Lab 7'!$N$26</f>
        <v/>
      </c>
      <c r="E642" s="299" t="str">
        <f>+'RNL - Lab 7'!$N$27</f>
        <v/>
      </c>
      <c r="F642" s="299" t="str">
        <f>+'RNL - Lab 7'!$N$28</f>
        <v/>
      </c>
      <c r="G642" s="299" t="str">
        <f>+'RNL - Lab 7'!$N$29</f>
        <v/>
      </c>
      <c r="H642" s="299" t="str">
        <f>+'RNL - Lab 7'!$N$30</f>
        <v/>
      </c>
      <c r="I642" s="299" t="str">
        <f>+'RNL - Lab 7'!$N$31</f>
        <v/>
      </c>
      <c r="J642" s="299" t="str">
        <f>+'RNL - Lab 7'!$N$32</f>
        <v/>
      </c>
      <c r="K642" s="299" t="str">
        <f>+'RNL - Lab 7'!$N$33</f>
        <v/>
      </c>
      <c r="L642" s="299" t="str">
        <f>+'RNL - Lab 7'!$N$34</f>
        <v/>
      </c>
      <c r="M642" s="299" t="str">
        <f>+'RNL - Lab 7'!$N$35</f>
        <v/>
      </c>
      <c r="N642" s="299" t="str">
        <f>+'RNL - Lab 7'!$N$36</f>
        <v/>
      </c>
      <c r="O642" s="299" t="str">
        <f>+'RNL - Lab 7'!$N$37</f>
        <v/>
      </c>
      <c r="P642" s="299" t="str">
        <f>+'RNL - Lab 7'!$N$39</f>
        <v/>
      </c>
      <c r="Q642" s="299" t="str">
        <f>+'RNL - Lab 7'!$N$40</f>
        <v/>
      </c>
      <c r="R642" s="299" t="str">
        <f>+'RNL - Lab 7'!$N$41</f>
        <v/>
      </c>
      <c r="S642" s="299" t="str">
        <f>+'RNL - Lab 7'!$N$42</f>
        <v/>
      </c>
      <c r="T642" s="299" t="str">
        <f>+'RNL - Lab 7'!$N$43</f>
        <v/>
      </c>
      <c r="U642" s="299" t="str">
        <f>+'RNL - Lab 7'!$N$44</f>
        <v/>
      </c>
      <c r="V642" s="299" t="str">
        <f>+'RNL - Lab 7'!$N$45</f>
        <v/>
      </c>
      <c r="W642" s="299" t="str">
        <f>+'RNL - Lab 7'!$N$46</f>
        <v/>
      </c>
      <c r="X642" s="299" t="str">
        <f>+'RNL - Lab 7'!$N$47</f>
        <v/>
      </c>
      <c r="Y642" s="299" t="str">
        <f>+'RNL - Lab 7'!$N$48</f>
        <v/>
      </c>
      <c r="Z642" s="299" t="str">
        <f>+'RNL - Lab 7'!$N$49</f>
        <v/>
      </c>
      <c r="AA642" s="299" t="str">
        <f>+'RNL - Lab 7'!$N$50</f>
        <v/>
      </c>
      <c r="AB642" s="299" t="str">
        <f>+'RNL - Lab 7'!$N$51</f>
        <v/>
      </c>
      <c r="AC642" s="299" t="str">
        <f>+'RNL - Lab 7'!$N$52</f>
        <v/>
      </c>
      <c r="AD642" s="299" t="str">
        <f>+'RNL - Lab 7'!$N$53</f>
        <v/>
      </c>
      <c r="AE642" s="299" t="str">
        <f>+'RNL - Lab 7'!$N$54</f>
        <v/>
      </c>
      <c r="AF642" s="299" t="str">
        <f>+'RNL - Lab 7'!$N$55</f>
        <v/>
      </c>
      <c r="AG642" s="299" t="str">
        <f>+'RNL - Lab 7'!$N$56</f>
        <v/>
      </c>
      <c r="AH642" s="299" t="str">
        <f>+'RNL - Lab 7'!$N$57</f>
        <v/>
      </c>
      <c r="AI642" s="299" t="str">
        <f>+'RNL - Lab 7'!$N$58</f>
        <v/>
      </c>
      <c r="AJ642" s="299" t="str">
        <f>+'RNL - Lab 7'!$N$59</f>
        <v/>
      </c>
      <c r="AK642" s="299" t="str">
        <f>+'RNL - Lab 7'!$N$60</f>
        <v/>
      </c>
      <c r="AL642" s="299" t="str">
        <f>+'RNL - Lab 7'!$N$62</f>
        <v/>
      </c>
      <c r="AM642" s="299" t="str">
        <f>+'RNL - Lab 7'!$N$63</f>
        <v/>
      </c>
      <c r="AN642" s="299" t="str">
        <f>+'RNL - Lab 7'!$N$64</f>
        <v/>
      </c>
      <c r="AO642" s="299" t="str">
        <f>+'RNL - Lab 7'!$N$65</f>
        <v/>
      </c>
      <c r="AP642" s="299" t="str">
        <f>+'RNL - Lab 7'!$N$66</f>
        <v/>
      </c>
      <c r="AQ642" s="299" t="str">
        <f>+'RNL - Lab 7'!$N$67</f>
        <v/>
      </c>
      <c r="AR642" s="299" t="str">
        <f>+'RNL - Lab 7'!$N$68</f>
        <v/>
      </c>
      <c r="AS642" s="299" t="str">
        <f>+'RNL - Lab 7'!$N$69</f>
        <v/>
      </c>
      <c r="AT642" s="299" t="str">
        <f>+'RNL - Lab 7'!$N$70</f>
        <v/>
      </c>
      <c r="AU642" s="299" t="str">
        <f>+'RNL - Lab 7'!$N$71</f>
        <v/>
      </c>
      <c r="AV642" s="299" t="str">
        <f>+'RNL - Lab 7'!$N$72</f>
        <v/>
      </c>
      <c r="AW642" s="299" t="str">
        <f>+'RNL - Lab 7'!$N$73</f>
        <v/>
      </c>
      <c r="AX642" s="299" t="str">
        <f>+'RNL - Lab 7'!$N$75</f>
        <v/>
      </c>
      <c r="AY642" s="299" t="str">
        <f>+'RNL - Lab 7'!$N$76</f>
        <v/>
      </c>
      <c r="AZ642" s="299" t="str">
        <f>+'RNL - Lab 7'!$N$77</f>
        <v/>
      </c>
      <c r="BA642" s="299" t="str">
        <f>+'RNL - Lab 7'!$N$78</f>
        <v/>
      </c>
      <c r="BB642" s="299" t="str">
        <f>+'RNL - Lab 7'!$N$79</f>
        <v/>
      </c>
      <c r="BC642" s="299" t="str">
        <f>+'RNL - Lab 7'!$N$80</f>
        <v/>
      </c>
      <c r="BD642" s="299" t="str">
        <f>+'RNL - Lab 7'!$N$81</f>
        <v/>
      </c>
      <c r="BE642" s="299" t="str">
        <f>+'RNL - Lab 7'!$N$82</f>
        <v/>
      </c>
      <c r="BF642" s="299" t="str">
        <f>+'RNL - Lab 7'!$N$84</f>
        <v/>
      </c>
      <c r="BG642" s="299" t="str">
        <f>+'RNL - Lab 7'!$N$85</f>
        <v/>
      </c>
      <c r="BH642" s="299" t="str">
        <f>+'RNL - Lab 7'!$N$86</f>
        <v/>
      </c>
      <c r="BI642" s="299" t="str">
        <f>+'RNL - Lab 7'!$N$87</f>
        <v/>
      </c>
      <c r="BJ642" s="299" t="str">
        <f>+'RNL - Lab 7'!$N$88</f>
        <v/>
      </c>
      <c r="BK642" s="299" t="str">
        <f>+'RNL - Lab 7'!$N$89</f>
        <v/>
      </c>
      <c r="BL642" s="299" t="str">
        <f>+'RNL - Lab 7'!$N$90</f>
        <v/>
      </c>
      <c r="BM642" s="299" t="str">
        <f>+'RNL - Lab 7'!$N$91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8'!$N$25</f>
        <v/>
      </c>
      <c r="D643" s="299" t="str">
        <f>+'RNL - Lab 8'!$N$26</f>
        <v/>
      </c>
      <c r="E643" s="299" t="str">
        <f>+'RNL - Lab 8'!$N$27</f>
        <v/>
      </c>
      <c r="F643" s="299" t="str">
        <f>+'RNL - Lab 8'!$N$28</f>
        <v/>
      </c>
      <c r="G643" s="299" t="str">
        <f>+'RNL - Lab 8'!$N$29</f>
        <v/>
      </c>
      <c r="H643" s="299" t="str">
        <f>+'RNL - Lab 8'!$N$30</f>
        <v/>
      </c>
      <c r="I643" s="299" t="str">
        <f>+'RNL - Lab 8'!$N$31</f>
        <v/>
      </c>
      <c r="J643" s="299" t="str">
        <f>+'RNL - Lab 8'!$N$32</f>
        <v/>
      </c>
      <c r="K643" s="299" t="str">
        <f>+'RNL - Lab 8'!$N$33</f>
        <v/>
      </c>
      <c r="L643" s="299" t="str">
        <f>+'RNL - Lab 8'!$N$34</f>
        <v/>
      </c>
      <c r="M643" s="299" t="str">
        <f>+'RNL - Lab 8'!$N$35</f>
        <v/>
      </c>
      <c r="N643" s="299" t="str">
        <f>+'RNL - Lab 8'!$N$36</f>
        <v/>
      </c>
      <c r="O643" s="299" t="str">
        <f>+'RNL - Lab 8'!$N$37</f>
        <v/>
      </c>
      <c r="P643" s="299" t="str">
        <f>+'RNL - Lab 8'!$N$39</f>
        <v/>
      </c>
      <c r="Q643" s="299" t="str">
        <f>+'RNL - Lab 8'!$N$40</f>
        <v/>
      </c>
      <c r="R643" s="299" t="str">
        <f>+'RNL - Lab 8'!$N$41</f>
        <v/>
      </c>
      <c r="S643" s="299" t="str">
        <f>+'RNL - Lab 8'!$N$42</f>
        <v/>
      </c>
      <c r="T643" s="299" t="str">
        <f>+'RNL - Lab 8'!$N$43</f>
        <v/>
      </c>
      <c r="U643" s="299" t="str">
        <f>+'RNL - Lab 8'!$N$44</f>
        <v/>
      </c>
      <c r="V643" s="299" t="str">
        <f>+'RNL - Lab 8'!$N$45</f>
        <v/>
      </c>
      <c r="W643" s="299" t="str">
        <f>+'RNL - Lab 8'!$N$46</f>
        <v/>
      </c>
      <c r="X643" s="299" t="str">
        <f>+'RNL - Lab 8'!$N$47</f>
        <v/>
      </c>
      <c r="Y643" s="299" t="str">
        <f>+'RNL - Lab 8'!$N$48</f>
        <v/>
      </c>
      <c r="Z643" s="299" t="str">
        <f>+'RNL - Lab 8'!$N$49</f>
        <v/>
      </c>
      <c r="AA643" s="299" t="str">
        <f>+'RNL - Lab 8'!$N$50</f>
        <v/>
      </c>
      <c r="AB643" s="299" t="str">
        <f>+'RNL - Lab 8'!$N$51</f>
        <v/>
      </c>
      <c r="AC643" s="299" t="str">
        <f>+'RNL - Lab 8'!$N$52</f>
        <v/>
      </c>
      <c r="AD643" s="299" t="str">
        <f>+'RNL - Lab 8'!$N$53</f>
        <v/>
      </c>
      <c r="AE643" s="299" t="str">
        <f>+'RNL - Lab 8'!$N$54</f>
        <v/>
      </c>
      <c r="AF643" s="299" t="str">
        <f>+'RNL - Lab 8'!$N$55</f>
        <v/>
      </c>
      <c r="AG643" s="299" t="str">
        <f>+'RNL - Lab 8'!$N$56</f>
        <v/>
      </c>
      <c r="AH643" s="299" t="str">
        <f>+'RNL - Lab 8'!$N$57</f>
        <v/>
      </c>
      <c r="AI643" s="299" t="str">
        <f>+'RNL - Lab 8'!$N$58</f>
        <v/>
      </c>
      <c r="AJ643" s="299" t="str">
        <f>+'RNL - Lab 8'!$N$59</f>
        <v/>
      </c>
      <c r="AK643" s="299" t="str">
        <f>+'RNL - Lab 8'!$N$60</f>
        <v/>
      </c>
      <c r="AL643" s="299" t="str">
        <f>+'RNL - Lab 8'!$N$62</f>
        <v/>
      </c>
      <c r="AM643" s="299" t="str">
        <f>+'RNL - Lab 8'!$N$63</f>
        <v/>
      </c>
      <c r="AN643" s="299" t="str">
        <f>+'RNL - Lab 8'!$N$64</f>
        <v/>
      </c>
      <c r="AO643" s="299" t="str">
        <f>+'RNL - Lab 8'!$N$65</f>
        <v/>
      </c>
      <c r="AP643" s="299" t="str">
        <f>+'RNL - Lab 8'!$N$66</f>
        <v/>
      </c>
      <c r="AQ643" s="299" t="str">
        <f>+'RNL - Lab 8'!$N$67</f>
        <v/>
      </c>
      <c r="AR643" s="299" t="str">
        <f>+'RNL - Lab 8'!$N$68</f>
        <v/>
      </c>
      <c r="AS643" s="299" t="str">
        <f>+'RNL - Lab 8'!$N$69</f>
        <v/>
      </c>
      <c r="AT643" s="299" t="str">
        <f>+'RNL - Lab 8'!$N$70</f>
        <v/>
      </c>
      <c r="AU643" s="299" t="str">
        <f>+'RNL - Lab 8'!$N$71</f>
        <v/>
      </c>
      <c r="AV643" s="299" t="str">
        <f>+'RNL - Lab 8'!$N$72</f>
        <v/>
      </c>
      <c r="AW643" s="299" t="str">
        <f>+'RNL - Lab 8'!$N$73</f>
        <v/>
      </c>
      <c r="AX643" s="299" t="str">
        <f>+'RNL - Lab 8'!$N$75</f>
        <v/>
      </c>
      <c r="AY643" s="299" t="str">
        <f>+'RNL - Lab 8'!$N$76</f>
        <v/>
      </c>
      <c r="AZ643" s="299" t="str">
        <f>+'RNL - Lab 8'!$N$77</f>
        <v/>
      </c>
      <c r="BA643" s="299" t="str">
        <f>+'RNL - Lab 8'!$N$78</f>
        <v/>
      </c>
      <c r="BB643" s="299" t="str">
        <f>+'RNL - Lab 8'!$N$79</f>
        <v/>
      </c>
      <c r="BC643" s="299" t="str">
        <f>+'RNL - Lab 8'!$N$80</f>
        <v/>
      </c>
      <c r="BD643" s="299" t="str">
        <f>+'RNL - Lab 8'!$N$81</f>
        <v/>
      </c>
      <c r="BE643" s="299" t="str">
        <f>+'RNL - Lab 8'!$N$82</f>
        <v/>
      </c>
      <c r="BF643" s="299" t="str">
        <f>+'RNL - Lab 8'!$N$84</f>
        <v/>
      </c>
      <c r="BG643" s="299" t="str">
        <f>+'RNL - Lab 8'!$N$85</f>
        <v/>
      </c>
      <c r="BH643" s="299" t="str">
        <f>+'RNL - Lab 8'!$N$86</f>
        <v/>
      </c>
      <c r="BI643" s="299" t="str">
        <f>+'RNL - Lab 8'!$N$87</f>
        <v/>
      </c>
      <c r="BJ643" s="299" t="str">
        <f>+'RNL - Lab 8'!$N$88</f>
        <v/>
      </c>
      <c r="BK643" s="299" t="str">
        <f>+'RNL - Lab 8'!$N$89</f>
        <v/>
      </c>
      <c r="BL643" s="299" t="str">
        <f>+'RNL - Lab 8'!$N$90</f>
        <v/>
      </c>
      <c r="BM643" s="299" t="str">
        <f>+'RNL - Lab 8'!$N$91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9'!$N$25</f>
        <v/>
      </c>
      <c r="D644" s="299" t="str">
        <f>+'RNL - Lab 9'!$N$26</f>
        <v/>
      </c>
      <c r="E644" s="299" t="str">
        <f>+'RNL - Lab 9'!$N$27</f>
        <v/>
      </c>
      <c r="F644" s="299" t="str">
        <f>+'RNL - Lab 9'!$N$28</f>
        <v/>
      </c>
      <c r="G644" s="299" t="str">
        <f>+'RNL - Lab 9'!$N$29</f>
        <v/>
      </c>
      <c r="H644" s="299" t="str">
        <f>+'RNL - Lab 9'!$N$30</f>
        <v/>
      </c>
      <c r="I644" s="299" t="str">
        <f>+'RNL - Lab 9'!$N$31</f>
        <v/>
      </c>
      <c r="J644" s="299" t="str">
        <f>+'RNL - Lab 9'!$N$32</f>
        <v/>
      </c>
      <c r="K644" s="299" t="str">
        <f>+'RNL - Lab 9'!$N$33</f>
        <v/>
      </c>
      <c r="L644" s="299" t="str">
        <f>+'RNL - Lab 9'!$N$34</f>
        <v/>
      </c>
      <c r="M644" s="299" t="str">
        <f>+'RNL - Lab 9'!$N$35</f>
        <v/>
      </c>
      <c r="N644" s="299" t="str">
        <f>+'RNL - Lab 9'!$N$36</f>
        <v/>
      </c>
      <c r="O644" s="299" t="str">
        <f>+'RNL - Lab 9'!$N$37</f>
        <v/>
      </c>
      <c r="P644" s="299" t="str">
        <f>+'RNL - Lab 9'!$N$39</f>
        <v/>
      </c>
      <c r="Q644" s="299" t="str">
        <f>+'RNL - Lab 9'!$N$40</f>
        <v/>
      </c>
      <c r="R644" s="299" t="str">
        <f>+'RNL - Lab 9'!$N$41</f>
        <v/>
      </c>
      <c r="S644" s="299" t="str">
        <f>+'RNL - Lab 9'!$N$42</f>
        <v/>
      </c>
      <c r="T644" s="299" t="str">
        <f>+'RNL - Lab 9'!$N$43</f>
        <v/>
      </c>
      <c r="U644" s="299" t="str">
        <f>+'RNL - Lab 9'!$N$44</f>
        <v/>
      </c>
      <c r="V644" s="299" t="str">
        <f>+'RNL - Lab 9'!$N$45</f>
        <v/>
      </c>
      <c r="W644" s="299" t="str">
        <f>+'RNL - Lab 9'!$N$46</f>
        <v/>
      </c>
      <c r="X644" s="299" t="str">
        <f>+'RNL - Lab 9'!$N$47</f>
        <v/>
      </c>
      <c r="Y644" s="299" t="str">
        <f>+'RNL - Lab 9'!$N$48</f>
        <v/>
      </c>
      <c r="Z644" s="299" t="str">
        <f>+'RNL - Lab 9'!$N$49</f>
        <v/>
      </c>
      <c r="AA644" s="299" t="str">
        <f>+'RNL - Lab 9'!$N$50</f>
        <v/>
      </c>
      <c r="AB644" s="299" t="str">
        <f>+'RNL - Lab 9'!$N$51</f>
        <v/>
      </c>
      <c r="AC644" s="299" t="str">
        <f>+'RNL - Lab 9'!$N$52</f>
        <v/>
      </c>
      <c r="AD644" s="299" t="str">
        <f>+'RNL - Lab 9'!$N$53</f>
        <v/>
      </c>
      <c r="AE644" s="299" t="str">
        <f>+'RNL - Lab 9'!$N$54</f>
        <v/>
      </c>
      <c r="AF644" s="299" t="str">
        <f>+'RNL - Lab 9'!$N$55</f>
        <v/>
      </c>
      <c r="AG644" s="299" t="str">
        <f>+'RNL - Lab 9'!$N$56</f>
        <v/>
      </c>
      <c r="AH644" s="299" t="str">
        <f>+'RNL - Lab 9'!$N$57</f>
        <v/>
      </c>
      <c r="AI644" s="299" t="str">
        <f>+'RNL - Lab 9'!$N$58</f>
        <v/>
      </c>
      <c r="AJ644" s="299" t="str">
        <f>+'RNL - Lab 9'!$N$59</f>
        <v/>
      </c>
      <c r="AK644" s="299" t="str">
        <f>+'RNL - Lab 9'!$N$60</f>
        <v/>
      </c>
      <c r="AL644" s="299" t="str">
        <f>+'RNL - Lab 9'!$N$62</f>
        <v/>
      </c>
      <c r="AM644" s="299" t="str">
        <f>+'RNL - Lab 9'!$N$63</f>
        <v/>
      </c>
      <c r="AN644" s="299" t="str">
        <f>+'RNL - Lab 9'!$N$64</f>
        <v/>
      </c>
      <c r="AO644" s="299" t="str">
        <f>+'RNL - Lab 9'!$N$65</f>
        <v/>
      </c>
      <c r="AP644" s="299" t="str">
        <f>+'RNL - Lab 9'!$N$66</f>
        <v/>
      </c>
      <c r="AQ644" s="299" t="str">
        <f>+'RNL - Lab 9'!$N$67</f>
        <v/>
      </c>
      <c r="AR644" s="299" t="str">
        <f>+'RNL - Lab 9'!$N$68</f>
        <v/>
      </c>
      <c r="AS644" s="299" t="str">
        <f>+'RNL - Lab 9'!$N$69</f>
        <v/>
      </c>
      <c r="AT644" s="299" t="str">
        <f>+'RNL - Lab 9'!$N$70</f>
        <v/>
      </c>
      <c r="AU644" s="299" t="str">
        <f>+'RNL - Lab 9'!$N$71</f>
        <v/>
      </c>
      <c r="AV644" s="299" t="str">
        <f>+'RNL - Lab 9'!$N$72</f>
        <v/>
      </c>
      <c r="AW644" s="299" t="str">
        <f>+'RNL - Lab 9'!$N$73</f>
        <v/>
      </c>
      <c r="AX644" s="299" t="str">
        <f>+'RNL - Lab 9'!$N$75</f>
        <v/>
      </c>
      <c r="AY644" s="299" t="str">
        <f>+'RNL - Lab 9'!$N$76</f>
        <v/>
      </c>
      <c r="AZ644" s="299" t="str">
        <f>+'RNL - Lab 9'!$N$77</f>
        <v/>
      </c>
      <c r="BA644" s="299" t="str">
        <f>+'RNL - Lab 9'!$N$78</f>
        <v/>
      </c>
      <c r="BB644" s="299" t="str">
        <f>+'RNL - Lab 9'!$N$79</f>
        <v/>
      </c>
      <c r="BC644" s="299" t="str">
        <f>+'RNL - Lab 9'!$N$80</f>
        <v/>
      </c>
      <c r="BD644" s="299" t="str">
        <f>+'RNL - Lab 9'!$N$81</f>
        <v/>
      </c>
      <c r="BE644" s="299" t="str">
        <f>+'RNL - Lab 9'!$N$82</f>
        <v/>
      </c>
      <c r="BF644" s="299" t="str">
        <f>+'RNL - Lab 9'!$N$84</f>
        <v/>
      </c>
      <c r="BG644" s="299" t="str">
        <f>+'RNL - Lab 9'!$N$85</f>
        <v/>
      </c>
      <c r="BH644" s="299" t="str">
        <f>+'RNL - Lab 9'!$N$86</f>
        <v/>
      </c>
      <c r="BI644" s="299" t="str">
        <f>+'RNL - Lab 9'!$N$87</f>
        <v/>
      </c>
      <c r="BJ644" s="299" t="str">
        <f>+'RNL - Lab 9'!$N$88</f>
        <v/>
      </c>
      <c r="BK644" s="299" t="str">
        <f>+'RNL - Lab 9'!$N$89</f>
        <v/>
      </c>
      <c r="BL644" s="299" t="str">
        <f>+'RNL - Lab 9'!$N$90</f>
        <v/>
      </c>
      <c r="BM644" s="299" t="str">
        <f>+'RNL - Lab 9'!$N$91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10'!$N$25</f>
        <v/>
      </c>
      <c r="D645" s="299" t="str">
        <f>+'RNL - Lab 10'!$N$26</f>
        <v/>
      </c>
      <c r="E645" s="299" t="str">
        <f>+'RNL - Lab 10'!$N$27</f>
        <v/>
      </c>
      <c r="F645" s="299" t="str">
        <f>+'RNL - Lab 10'!$N$28</f>
        <v/>
      </c>
      <c r="G645" s="299" t="str">
        <f>+'RNL - Lab 10'!$N$29</f>
        <v/>
      </c>
      <c r="H645" s="299" t="str">
        <f>+'RNL - Lab 10'!$N$30</f>
        <v/>
      </c>
      <c r="I645" s="299" t="str">
        <f>+'RNL - Lab 10'!$N$31</f>
        <v/>
      </c>
      <c r="J645" s="299" t="str">
        <f>+'RNL - Lab 10'!$N$32</f>
        <v/>
      </c>
      <c r="K645" s="299" t="str">
        <f>+'RNL - Lab 10'!$N$33</f>
        <v/>
      </c>
      <c r="L645" s="299" t="str">
        <f>+'RNL - Lab 10'!$N$34</f>
        <v/>
      </c>
      <c r="M645" s="299" t="str">
        <f>+'RNL - Lab 10'!$N$35</f>
        <v/>
      </c>
      <c r="N645" s="299" t="str">
        <f>+'RNL - Lab 10'!$N$36</f>
        <v/>
      </c>
      <c r="O645" s="299" t="str">
        <f>+'RNL - Lab 10'!$N$37</f>
        <v/>
      </c>
      <c r="P645" s="299" t="str">
        <f>+'RNL - Lab 10'!$N$39</f>
        <v/>
      </c>
      <c r="Q645" s="299" t="str">
        <f>+'RNL - Lab 10'!$N$40</f>
        <v/>
      </c>
      <c r="R645" s="299" t="str">
        <f>+'RNL - Lab 10'!$N$41</f>
        <v/>
      </c>
      <c r="S645" s="299" t="str">
        <f>+'RNL - Lab 10'!$N$42</f>
        <v/>
      </c>
      <c r="T645" s="299" t="str">
        <f>+'RNL - Lab 10'!$N$43</f>
        <v/>
      </c>
      <c r="U645" s="299" t="str">
        <f>+'RNL - Lab 10'!$N$44</f>
        <v/>
      </c>
      <c r="V645" s="299" t="str">
        <f>+'RNL - Lab 10'!$N$45</f>
        <v/>
      </c>
      <c r="W645" s="299" t="str">
        <f>+'RNL - Lab 10'!$N$46</f>
        <v/>
      </c>
      <c r="X645" s="299" t="str">
        <f>+'RNL - Lab 10'!$N$47</f>
        <v/>
      </c>
      <c r="Y645" s="299" t="str">
        <f>+'RNL - Lab 10'!$N$48</f>
        <v/>
      </c>
      <c r="Z645" s="299" t="str">
        <f>+'RNL - Lab 10'!$N$49</f>
        <v/>
      </c>
      <c r="AA645" s="299" t="str">
        <f>+'RNL - Lab 10'!$N$50</f>
        <v/>
      </c>
      <c r="AB645" s="299" t="str">
        <f>+'RNL - Lab 10'!$N$51</f>
        <v/>
      </c>
      <c r="AC645" s="299" t="str">
        <f>+'RNL - Lab 10'!$N$52</f>
        <v/>
      </c>
      <c r="AD645" s="299" t="str">
        <f>+'RNL - Lab 10'!$N$53</f>
        <v/>
      </c>
      <c r="AE645" s="299" t="str">
        <f>+'RNL - Lab 10'!$N$54</f>
        <v/>
      </c>
      <c r="AF645" s="299" t="str">
        <f>+'RNL - Lab 10'!$N$55</f>
        <v/>
      </c>
      <c r="AG645" s="299" t="str">
        <f>+'RNL - Lab 10'!$N$56</f>
        <v/>
      </c>
      <c r="AH645" s="299" t="str">
        <f>+'RNL - Lab 10'!$N$57</f>
        <v/>
      </c>
      <c r="AI645" s="299" t="str">
        <f>+'RNL - Lab 10'!$N$58</f>
        <v/>
      </c>
      <c r="AJ645" s="299" t="str">
        <f>+'RNL - Lab 10'!$N$59</f>
        <v/>
      </c>
      <c r="AK645" s="299" t="str">
        <f>+'RNL - Lab 10'!$N$60</f>
        <v/>
      </c>
      <c r="AL645" s="299" t="str">
        <f>+'RNL - Lab 10'!$N$62</f>
        <v/>
      </c>
      <c r="AM645" s="299" t="str">
        <f>+'RNL - Lab 10'!$N$63</f>
        <v/>
      </c>
      <c r="AN645" s="299" t="str">
        <f>+'RNL - Lab 10'!$N$64</f>
        <v/>
      </c>
      <c r="AO645" s="299" t="str">
        <f>+'RNL - Lab 10'!$N$65</f>
        <v/>
      </c>
      <c r="AP645" s="299" t="str">
        <f>+'RNL - Lab 10'!$N$66</f>
        <v/>
      </c>
      <c r="AQ645" s="299" t="str">
        <f>+'RNL - Lab 10'!$N$67</f>
        <v/>
      </c>
      <c r="AR645" s="299" t="str">
        <f>+'RNL - Lab 10'!$N$68</f>
        <v/>
      </c>
      <c r="AS645" s="299" t="str">
        <f>+'RNL - Lab 10'!$N$69</f>
        <v/>
      </c>
      <c r="AT645" s="299" t="str">
        <f>+'RNL - Lab 10'!$N$70</f>
        <v/>
      </c>
      <c r="AU645" s="299" t="str">
        <f>+'RNL - Lab 10'!$N$71</f>
        <v/>
      </c>
      <c r="AV645" s="299" t="str">
        <f>+'RNL - Lab 10'!$N$72</f>
        <v/>
      </c>
      <c r="AW645" s="299" t="str">
        <f>+'RNL - Lab 10'!$N$73</f>
        <v/>
      </c>
      <c r="AX645" s="299" t="str">
        <f>+'RNL - Lab 10'!$N$75</f>
        <v/>
      </c>
      <c r="AY645" s="299" t="str">
        <f>+'RNL - Lab 10'!$N$76</f>
        <v/>
      </c>
      <c r="AZ645" s="299" t="str">
        <f>+'RNL - Lab 10'!$N$77</f>
        <v/>
      </c>
      <c r="BA645" s="299" t="str">
        <f>+'RNL - Lab 10'!$N$78</f>
        <v/>
      </c>
      <c r="BB645" s="299" t="str">
        <f>+'RNL - Lab 10'!$N$79</f>
        <v/>
      </c>
      <c r="BC645" s="299" t="str">
        <f>+'RNL - Lab 10'!$N$80</f>
        <v/>
      </c>
      <c r="BD645" s="299" t="str">
        <f>+'RNL - Lab 10'!$N$81</f>
        <v/>
      </c>
      <c r="BE645" s="299" t="str">
        <f>+'RNL - Lab 10'!$N$82</f>
        <v/>
      </c>
      <c r="BF645" s="299" t="str">
        <f>+'RNL - Lab 10'!$N$84</f>
        <v/>
      </c>
      <c r="BG645" s="299" t="str">
        <f>+'RNL - Lab 10'!$N$85</f>
        <v/>
      </c>
      <c r="BH645" s="299" t="str">
        <f>+'RNL - Lab 10'!$N$86</f>
        <v/>
      </c>
      <c r="BI645" s="299" t="str">
        <f>+'RNL - Lab 10'!$N$87</f>
        <v/>
      </c>
      <c r="BJ645" s="299" t="str">
        <f>+'RNL - Lab 10'!$N$88</f>
        <v/>
      </c>
      <c r="BK645" s="299" t="str">
        <f>+'RNL - Lab 10'!$N$89</f>
        <v/>
      </c>
      <c r="BL645" s="299" t="str">
        <f>+'RNL - Lab 10'!$N$90</f>
        <v/>
      </c>
      <c r="BM645" s="299" t="str">
        <f>+'RNL - Lab 10'!$N$91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1'!$BF$25</f>
        <v>0</v>
      </c>
      <c r="D655" s="299">
        <f>+'RNL - Lab 1'!$BF$26</f>
        <v>0</v>
      </c>
      <c r="E655" s="299">
        <f>+'RNL - Lab 1'!$BF$27</f>
        <v>0</v>
      </c>
      <c r="F655" s="299">
        <f>+'RNL - Lab 1'!$BF$28</f>
        <v>0</v>
      </c>
      <c r="G655" s="299">
        <f>+'RNL - Lab 1'!$BF$29</f>
        <v>0</v>
      </c>
      <c r="H655" s="299">
        <f>+'RNL - Lab 1'!$BF$30</f>
        <v>0</v>
      </c>
      <c r="I655" s="299">
        <f>+'RNL - Lab 1'!$BF$31</f>
        <v>0</v>
      </c>
      <c r="J655" s="299">
        <f>+'RNL - Lab 1'!$BF$32</f>
        <v>0</v>
      </c>
      <c r="K655" s="299">
        <f>+'RNL - Lab 1'!$BF$33</f>
        <v>0</v>
      </c>
      <c r="L655" s="299">
        <f>+'RNL - Lab 1'!$BF$34</f>
        <v>0</v>
      </c>
      <c r="M655" s="299">
        <f>+'RNL - Lab 1'!$BF$35</f>
        <v>0</v>
      </c>
      <c r="N655" s="299">
        <f>+'RNL - Lab 1'!$BF$36</f>
        <v>0</v>
      </c>
      <c r="O655" s="299">
        <f>+'RNL - Lab 1'!$BF$37</f>
        <v>0</v>
      </c>
      <c r="P655" s="299">
        <f>+'RNL - Lab 1'!$BF$39</f>
        <v>0</v>
      </c>
      <c r="Q655" s="299">
        <f>+'RNL - Lab 1'!$BF$40</f>
        <v>0</v>
      </c>
      <c r="R655" s="299">
        <f>+'RNL - Lab 1'!$BF$41</f>
        <v>0</v>
      </c>
      <c r="S655" s="299">
        <f>+'RNL - Lab 1'!$BF$42</f>
        <v>0</v>
      </c>
      <c r="T655" s="299">
        <f>+'RNL - Lab 1'!$BF$43</f>
        <v>0</v>
      </c>
      <c r="U655" s="299">
        <f>+'RNL - Lab 1'!$BF$44</f>
        <v>0</v>
      </c>
      <c r="V655" s="299">
        <f>+'RNL - Lab 1'!$BF$45</f>
        <v>0</v>
      </c>
      <c r="W655" s="300">
        <f>+'RNL - Lab 1'!$BF$46</f>
        <v>0</v>
      </c>
      <c r="X655" s="300">
        <f>+'RNL - Lab 1'!$BF$47</f>
        <v>0</v>
      </c>
      <c r="Y655" s="299">
        <f>+'RNL - Lab 1'!$BF$48</f>
        <v>0</v>
      </c>
      <c r="Z655" s="299">
        <f>+'RNL - Lab 1'!$BF$49</f>
        <v>0</v>
      </c>
      <c r="AA655" s="299">
        <f>+'RNL - Lab 1'!$BF$50</f>
        <v>0</v>
      </c>
      <c r="AB655" s="299">
        <f>+'RNL - Lab 1'!$BF$51</f>
        <v>0</v>
      </c>
      <c r="AC655" s="299">
        <f>+'RNL - Lab 1'!$BF$52</f>
        <v>0</v>
      </c>
      <c r="AD655" s="299">
        <f>+'RNL - Lab 1'!$BF$53</f>
        <v>0</v>
      </c>
      <c r="AE655" s="299">
        <f>+'RNL - Lab 1'!$BF$54</f>
        <v>0</v>
      </c>
      <c r="AF655" s="299">
        <f>+'RNL - Lab 1'!$BF$55</f>
        <v>0</v>
      </c>
      <c r="AG655" s="299">
        <f>+'RNL - Lab 1'!$BF$56</f>
        <v>0</v>
      </c>
      <c r="AH655" s="299">
        <f>+'RNL - Lab 1'!$BF$57</f>
        <v>0</v>
      </c>
      <c r="AI655" s="299">
        <f>+'RNL - Lab 1'!$BF$58</f>
        <v>0</v>
      </c>
      <c r="AJ655" s="299">
        <f>+'RNL - Lab 1'!$BF$59</f>
        <v>0</v>
      </c>
      <c r="AK655" s="299">
        <f>+'RNL - Lab 1'!$BF$60</f>
        <v>0</v>
      </c>
      <c r="AL655" s="299">
        <f>+'RNL - Lab 1'!$BF$62</f>
        <v>0</v>
      </c>
      <c r="AM655" s="299">
        <f>+'RNL - Lab 1'!$BF$63</f>
        <v>0</v>
      </c>
      <c r="AN655" s="299">
        <f>+'RNL - Lab 1'!$BF$64</f>
        <v>0</v>
      </c>
      <c r="AO655" s="299">
        <f>+'RNL - Lab 1'!$BF$65</f>
        <v>0</v>
      </c>
      <c r="AP655" s="299">
        <f>+'RNL - Lab 1'!$BF$66</f>
        <v>0</v>
      </c>
      <c r="AQ655" s="299">
        <f>+'RNL - Lab 1'!$BF$67</f>
        <v>0</v>
      </c>
      <c r="AR655" s="299">
        <f>+'RNL - Lab 1'!$BF$68</f>
        <v>0</v>
      </c>
      <c r="AS655" s="299">
        <f>+'RNL - Lab 1'!$BF$69</f>
        <v>0</v>
      </c>
      <c r="AT655" s="299">
        <f>+'RNL - Lab 1'!$BF$70</f>
        <v>0</v>
      </c>
      <c r="AU655" s="299">
        <f>+'RNL - Lab 1'!$BF$71</f>
        <v>0</v>
      </c>
      <c r="AV655" s="299">
        <f>+'RNL - Lab 1'!$BF$72</f>
        <v>0</v>
      </c>
      <c r="AW655" s="299">
        <f>+'RNL - Lab 1'!$BF$73</f>
        <v>0</v>
      </c>
      <c r="AX655" s="299">
        <f>+'RNL - Lab 1'!$BF$75</f>
        <v>0</v>
      </c>
      <c r="AY655" s="299">
        <f>+'RNL - Lab 1'!$BF$76</f>
        <v>0</v>
      </c>
      <c r="AZ655" s="299">
        <f>+'RNL - Lab 1'!$BF$77</f>
        <v>0</v>
      </c>
      <c r="BA655" s="299">
        <f>+'RNL - Lab 1'!$BF$78</f>
        <v>0</v>
      </c>
      <c r="BB655" s="299">
        <f>+'RNL - Lab 1'!$BF$79</f>
        <v>0</v>
      </c>
      <c r="BC655" s="299">
        <f>+'RNL - Lab 1'!$BF$80</f>
        <v>0</v>
      </c>
      <c r="BD655" s="299">
        <f>+'RNL - Lab 1'!$BF$81</f>
        <v>0</v>
      </c>
      <c r="BE655" s="299">
        <f>+'RNL - Lab 1'!$BF$82</f>
        <v>0</v>
      </c>
      <c r="BF655" s="299">
        <f>+'RNL - Lab 1'!$BF$84</f>
        <v>0</v>
      </c>
      <c r="BG655" s="299">
        <f>+'RNL - Lab 1'!$BF$85</f>
        <v>0</v>
      </c>
      <c r="BH655" s="299">
        <f>+'RNL - Lab 1'!$BF$86</f>
        <v>0</v>
      </c>
      <c r="BI655" s="299">
        <f>+'RNL - Lab 1'!$BF$87</f>
        <v>0</v>
      </c>
      <c r="BJ655" s="299">
        <f>+'RNL - Lab 1'!$BF$88</f>
        <v>0</v>
      </c>
      <c r="BK655" s="299">
        <f>+'RNL - Lab 1'!$BF$89</f>
        <v>0</v>
      </c>
      <c r="BL655" s="299">
        <f>+'RNL - Lab 1'!$BF$90</f>
        <v>0</v>
      </c>
      <c r="BM655" s="299">
        <f>+'RNL - Lab 1'!$BF$91</f>
        <v>0</v>
      </c>
    </row>
    <row r="656" spans="2:83" s="26" customFormat="1" ht="1.5" customHeight="1" x14ac:dyDescent="0.25">
      <c r="B656" s="289" t="s">
        <v>84</v>
      </c>
      <c r="C656" s="299">
        <f>+'RNL - Lab 2'!$BF$25</f>
        <v>0</v>
      </c>
      <c r="D656" s="299">
        <f>+'RNL - Lab 2'!$BF$26</f>
        <v>0</v>
      </c>
      <c r="E656" s="299">
        <f>+'RNL - Lab 2'!$BF$27</f>
        <v>0</v>
      </c>
      <c r="F656" s="299">
        <f>+'RNL - Lab 2'!$BF$28</f>
        <v>0</v>
      </c>
      <c r="G656" s="299">
        <f>+'RNL - Lab 2'!$BF$29</f>
        <v>0</v>
      </c>
      <c r="H656" s="299">
        <f>+'RNL - Lab 2'!$BF$30</f>
        <v>0</v>
      </c>
      <c r="I656" s="299">
        <f>+'RNL - Lab 2'!$BF$31</f>
        <v>0</v>
      </c>
      <c r="J656" s="299">
        <f>+'RNL - Lab 2'!$BF$32</f>
        <v>0</v>
      </c>
      <c r="K656" s="299">
        <f>+'RNL - Lab 2'!$BF$33</f>
        <v>0</v>
      </c>
      <c r="L656" s="299">
        <f>+'RNL - Lab 2'!$BF$34</f>
        <v>0</v>
      </c>
      <c r="M656" s="299">
        <f>+'RNL - Lab 2'!$BF$35</f>
        <v>0</v>
      </c>
      <c r="N656" s="299">
        <f>+'RNL - Lab 2'!$BF$36</f>
        <v>0</v>
      </c>
      <c r="O656" s="299">
        <f>+'RNL - Lab 2'!$BF$37</f>
        <v>0</v>
      </c>
      <c r="P656" s="299">
        <f>+'RNL - Lab 2'!$BF$39</f>
        <v>0</v>
      </c>
      <c r="Q656" s="299">
        <f>+'RNL - Lab 2'!$BF$40</f>
        <v>0</v>
      </c>
      <c r="R656" s="299">
        <f>+'RNL - Lab 2'!$BF$41</f>
        <v>0</v>
      </c>
      <c r="S656" s="299">
        <f>+'RNL - Lab 2'!$BF$42</f>
        <v>0</v>
      </c>
      <c r="T656" s="299">
        <f>+'RNL - Lab 2'!$BF$43</f>
        <v>0</v>
      </c>
      <c r="U656" s="299">
        <f>+'RNL - Lab 2'!$BF$44</f>
        <v>0</v>
      </c>
      <c r="V656" s="299">
        <f>+'RNL - Lab 2'!$BF$45</f>
        <v>0</v>
      </c>
      <c r="W656" s="300">
        <f>+'RNL - Lab 2'!$BF$46</f>
        <v>0</v>
      </c>
      <c r="X656" s="300">
        <f>+'RNL - Lab 2'!$BF$47</f>
        <v>0</v>
      </c>
      <c r="Y656" s="299">
        <f>+'RNL - Lab 2'!$BF$48</f>
        <v>0</v>
      </c>
      <c r="Z656" s="299">
        <f>+'RNL - Lab 2'!$BF$49</f>
        <v>0</v>
      </c>
      <c r="AA656" s="299">
        <f>+'RNL - Lab 2'!$BF$50</f>
        <v>0</v>
      </c>
      <c r="AB656" s="299">
        <f>+'RNL - Lab 2'!$BF$51</f>
        <v>0</v>
      </c>
      <c r="AC656" s="299">
        <f>+'RNL - Lab 2'!$BF$52</f>
        <v>0</v>
      </c>
      <c r="AD656" s="299">
        <f>+'RNL - Lab 2'!$BF$53</f>
        <v>0</v>
      </c>
      <c r="AE656" s="299">
        <f>+'RNL - Lab 2'!$BF$54</f>
        <v>0</v>
      </c>
      <c r="AF656" s="299">
        <f>+'RNL - Lab 2'!$BF$55</f>
        <v>0</v>
      </c>
      <c r="AG656" s="299">
        <f>+'RNL - Lab 2'!$BF$56</f>
        <v>0</v>
      </c>
      <c r="AH656" s="299">
        <f>+'RNL - Lab 2'!$BF$57</f>
        <v>0</v>
      </c>
      <c r="AI656" s="299">
        <f>+'RNL - Lab 2'!$BF$58</f>
        <v>0</v>
      </c>
      <c r="AJ656" s="299">
        <f>+'RNL - Lab 2'!$BF$59</f>
        <v>0</v>
      </c>
      <c r="AK656" s="299">
        <f>+'RNL - Lab 2'!$BF$60</f>
        <v>0</v>
      </c>
      <c r="AL656" s="299">
        <f>+'RNL - Lab 2'!$BF$62</f>
        <v>0</v>
      </c>
      <c r="AM656" s="299">
        <f>+'RNL - Lab 2'!$BF$63</f>
        <v>0</v>
      </c>
      <c r="AN656" s="299">
        <f>+'RNL - Lab 2'!$BF$64</f>
        <v>0</v>
      </c>
      <c r="AO656" s="299">
        <f>+'RNL - Lab 2'!$BF$65</f>
        <v>0</v>
      </c>
      <c r="AP656" s="299">
        <f>+'RNL - Lab 2'!$BF$66</f>
        <v>0</v>
      </c>
      <c r="AQ656" s="299">
        <f>+'RNL - Lab 2'!$BF$67</f>
        <v>0</v>
      </c>
      <c r="AR656" s="299">
        <f>+'RNL - Lab 2'!$BF$68</f>
        <v>0</v>
      </c>
      <c r="AS656" s="299">
        <f>+'RNL - Lab 2'!$BF$69</f>
        <v>0</v>
      </c>
      <c r="AT656" s="299">
        <f>+'RNL - Lab 2'!$BF$70</f>
        <v>0</v>
      </c>
      <c r="AU656" s="299">
        <f>+'RNL - Lab 2'!$BF$71</f>
        <v>0</v>
      </c>
      <c r="AV656" s="299">
        <f>+'RNL - Lab 2'!$BF$72</f>
        <v>0</v>
      </c>
      <c r="AW656" s="299">
        <f>+'RNL - Lab 2'!$BF$73</f>
        <v>0</v>
      </c>
      <c r="AX656" s="299">
        <f>+'RNL - Lab 2'!$BF$75</f>
        <v>0</v>
      </c>
      <c r="AY656" s="299">
        <f>+'RNL - Lab 2'!$BF$76</f>
        <v>0</v>
      </c>
      <c r="AZ656" s="299">
        <f>+'RNL - Lab 2'!$BF$77</f>
        <v>0</v>
      </c>
      <c r="BA656" s="299">
        <f>+'RNL - Lab 2'!$BF$78</f>
        <v>0</v>
      </c>
      <c r="BB656" s="299">
        <f>+'RNL - Lab 2'!$BF$79</f>
        <v>0</v>
      </c>
      <c r="BC656" s="299">
        <f>+'RNL - Lab 2'!$BF$80</f>
        <v>0</v>
      </c>
      <c r="BD656" s="299">
        <f>+'RNL - Lab 2'!$BF$81</f>
        <v>0</v>
      </c>
      <c r="BE656" s="299">
        <f>+'RNL - Lab 2'!$BF$82</f>
        <v>0</v>
      </c>
      <c r="BF656" s="299">
        <f>+'RNL - Lab 2'!$BF$84</f>
        <v>0</v>
      </c>
      <c r="BG656" s="299">
        <f>+'RNL - Lab 2'!$BF$85</f>
        <v>0</v>
      </c>
      <c r="BH656" s="299">
        <f>+'RNL - Lab 2'!$BF$86</f>
        <v>0</v>
      </c>
      <c r="BI656" s="299">
        <f>+'RNL - Lab 2'!$BF$87</f>
        <v>0</v>
      </c>
      <c r="BJ656" s="299">
        <f>+'RNL - Lab 2'!$BF$88</f>
        <v>0</v>
      </c>
      <c r="BK656" s="299">
        <f>+'RNL - Lab 2'!$BF$89</f>
        <v>0</v>
      </c>
      <c r="BL656" s="299">
        <f>+'RNL - Lab 2'!$BF$90</f>
        <v>0</v>
      </c>
      <c r="BM656" s="299">
        <f>+'RNL - Lab 2'!$BF$91</f>
        <v>0</v>
      </c>
    </row>
    <row r="657" spans="2:65" s="26" customFormat="1" ht="1.5" customHeight="1" x14ac:dyDescent="0.25">
      <c r="B657" s="289" t="s">
        <v>85</v>
      </c>
      <c r="C657" s="299">
        <f>+'RNL - Lab 3'!$BF$25</f>
        <v>0</v>
      </c>
      <c r="D657" s="299">
        <f>+'RNL - Lab 3'!$BF$26</f>
        <v>0</v>
      </c>
      <c r="E657" s="299">
        <f>+'RNL - Lab 3'!$BF$27</f>
        <v>0</v>
      </c>
      <c r="F657" s="299">
        <f>+'RNL - Lab 3'!$BF$28</f>
        <v>0</v>
      </c>
      <c r="G657" s="299">
        <f>+'RNL - Lab 3'!$BF$29</f>
        <v>0</v>
      </c>
      <c r="H657" s="299">
        <f>+'RNL - Lab 3'!$BF$30</f>
        <v>0</v>
      </c>
      <c r="I657" s="299">
        <f>+'RNL - Lab 3'!$BF$31</f>
        <v>0</v>
      </c>
      <c r="J657" s="299">
        <f>+'RNL - Lab 3'!$BF$32</f>
        <v>0</v>
      </c>
      <c r="K657" s="299">
        <f>+'RNL - Lab 3'!$BF$33</f>
        <v>0</v>
      </c>
      <c r="L657" s="299">
        <f>+'RNL - Lab 3'!$BF$34</f>
        <v>0</v>
      </c>
      <c r="M657" s="299">
        <f>+'RNL - Lab 3'!$BF$35</f>
        <v>0</v>
      </c>
      <c r="N657" s="299">
        <f>+'RNL - Lab 3'!$BF$36</f>
        <v>0</v>
      </c>
      <c r="O657" s="299">
        <f>+'RNL - Lab 3'!$BF$37</f>
        <v>0</v>
      </c>
      <c r="P657" s="299">
        <f>+'RNL - Lab 3'!$BF$39</f>
        <v>0</v>
      </c>
      <c r="Q657" s="299">
        <f>+'RNL - Lab 3'!$BF$40</f>
        <v>0</v>
      </c>
      <c r="R657" s="299">
        <f>+'RNL - Lab 3'!$BF$41</f>
        <v>0</v>
      </c>
      <c r="S657" s="299">
        <f>+'RNL - Lab 3'!$BF$42</f>
        <v>0</v>
      </c>
      <c r="T657" s="299">
        <f>+'RNL - Lab 3'!$BF$43</f>
        <v>0</v>
      </c>
      <c r="U657" s="299">
        <f>+'RNL - Lab 3'!$BF$44</f>
        <v>0</v>
      </c>
      <c r="V657" s="299">
        <f>+'RNL - Lab 3'!$BF$45</f>
        <v>0</v>
      </c>
      <c r="W657" s="300">
        <f>+'RNL - Lab 3'!$BF$46</f>
        <v>0</v>
      </c>
      <c r="X657" s="300">
        <f>+'RNL - Lab 3'!$BF$47</f>
        <v>0</v>
      </c>
      <c r="Y657" s="299">
        <f>+'RNL - Lab 3'!$BF$48</f>
        <v>0</v>
      </c>
      <c r="Z657" s="299">
        <f>+'RNL - Lab 3'!$BF$49</f>
        <v>0</v>
      </c>
      <c r="AA657" s="299">
        <f>+'RNL - Lab 3'!$BF$50</f>
        <v>0</v>
      </c>
      <c r="AB657" s="299">
        <f>+'RNL - Lab 3'!$BF$51</f>
        <v>0</v>
      </c>
      <c r="AC657" s="299">
        <f>+'RNL - Lab 3'!$BF$52</f>
        <v>0</v>
      </c>
      <c r="AD657" s="299">
        <f>+'RNL - Lab 3'!$BF$53</f>
        <v>0</v>
      </c>
      <c r="AE657" s="299">
        <f>+'RNL - Lab 3'!$BF$54</f>
        <v>0</v>
      </c>
      <c r="AF657" s="299">
        <f>+'RNL - Lab 3'!$BF$55</f>
        <v>0</v>
      </c>
      <c r="AG657" s="299">
        <f>+'RNL - Lab 3'!$BF$56</f>
        <v>0</v>
      </c>
      <c r="AH657" s="299">
        <f>+'RNL - Lab 3'!$BF$57</f>
        <v>0</v>
      </c>
      <c r="AI657" s="299">
        <f>+'RNL - Lab 3'!$BF$58</f>
        <v>0</v>
      </c>
      <c r="AJ657" s="299">
        <f>+'RNL - Lab 3'!$BF$59</f>
        <v>0</v>
      </c>
      <c r="AK657" s="299">
        <f>+'RNL - Lab 3'!$BF$60</f>
        <v>0</v>
      </c>
      <c r="AL657" s="299">
        <f>+'RNL - Lab 3'!$BF$62</f>
        <v>0</v>
      </c>
      <c r="AM657" s="299">
        <f>+'RNL - Lab 3'!$BF$63</f>
        <v>0</v>
      </c>
      <c r="AN657" s="299">
        <f>+'RNL - Lab 3'!$BF$64</f>
        <v>0</v>
      </c>
      <c r="AO657" s="299">
        <f>+'RNL - Lab 3'!$BF$65</f>
        <v>0</v>
      </c>
      <c r="AP657" s="299">
        <f>+'RNL - Lab 3'!$BF$66</f>
        <v>0</v>
      </c>
      <c r="AQ657" s="299">
        <f>+'RNL - Lab 3'!$BF$67</f>
        <v>0</v>
      </c>
      <c r="AR657" s="299">
        <f>+'RNL - Lab 3'!$BF$68</f>
        <v>0</v>
      </c>
      <c r="AS657" s="299">
        <f>+'RNL - Lab 3'!$BF$69</f>
        <v>0</v>
      </c>
      <c r="AT657" s="299">
        <f>+'RNL - Lab 3'!$BF$70</f>
        <v>0</v>
      </c>
      <c r="AU657" s="299">
        <f>+'RNL - Lab 3'!$BF$71</f>
        <v>0</v>
      </c>
      <c r="AV657" s="299">
        <f>+'RNL - Lab 3'!$BF$72</f>
        <v>0</v>
      </c>
      <c r="AW657" s="299">
        <f>+'RNL - Lab 3'!$BF$73</f>
        <v>0</v>
      </c>
      <c r="AX657" s="299">
        <f>+'RNL - Lab 3'!$BF$75</f>
        <v>0</v>
      </c>
      <c r="AY657" s="299">
        <f>+'RNL - Lab 3'!$BF$76</f>
        <v>0</v>
      </c>
      <c r="AZ657" s="299">
        <f>+'RNL - Lab 3'!$BF$77</f>
        <v>0</v>
      </c>
      <c r="BA657" s="299">
        <f>+'RNL - Lab 3'!$BF$78</f>
        <v>0</v>
      </c>
      <c r="BB657" s="299">
        <f>+'RNL - Lab 3'!$BF$79</f>
        <v>0</v>
      </c>
      <c r="BC657" s="299">
        <f>+'RNL - Lab 3'!$BF$80</f>
        <v>0</v>
      </c>
      <c r="BD657" s="299">
        <f>+'RNL - Lab 3'!$BF$81</f>
        <v>0</v>
      </c>
      <c r="BE657" s="299">
        <f>+'RNL - Lab 3'!$BF$82</f>
        <v>0</v>
      </c>
      <c r="BF657" s="299">
        <f>+'RNL - Lab 3'!$BF$84</f>
        <v>0</v>
      </c>
      <c r="BG657" s="299">
        <f>+'RNL - Lab 3'!$BF$85</f>
        <v>0</v>
      </c>
      <c r="BH657" s="299">
        <f>+'RNL - Lab 3'!$BF$86</f>
        <v>0</v>
      </c>
      <c r="BI657" s="299">
        <f>+'RNL - Lab 3'!$BF$87</f>
        <v>0</v>
      </c>
      <c r="BJ657" s="299">
        <f>+'RNL - Lab 3'!$BF$88</f>
        <v>0</v>
      </c>
      <c r="BK657" s="299">
        <f>+'RNL - Lab 3'!$BF$89</f>
        <v>0</v>
      </c>
      <c r="BL657" s="299">
        <f>+'RNL - Lab 3'!$BF$90</f>
        <v>0</v>
      </c>
      <c r="BM657" s="299">
        <f>+'RNL - Lab 3'!$BF$91</f>
        <v>0</v>
      </c>
    </row>
    <row r="658" spans="2:65" s="26" customFormat="1" ht="1.5" customHeight="1" x14ac:dyDescent="0.25">
      <c r="B658" s="289" t="s">
        <v>86</v>
      </c>
      <c r="C658" s="299">
        <f>+'RNL - Lab 4'!$BF$25</f>
        <v>0</v>
      </c>
      <c r="D658" s="299">
        <f>+'RNL - Lab 4'!$BF$26</f>
        <v>0</v>
      </c>
      <c r="E658" s="299">
        <f>+'RNL - Lab 4'!$BF$27</f>
        <v>0</v>
      </c>
      <c r="F658" s="299">
        <f>+'RNL - Lab 4'!$BF$28</f>
        <v>0</v>
      </c>
      <c r="G658" s="299">
        <f>+'RNL - Lab 4'!$BF$29</f>
        <v>0</v>
      </c>
      <c r="H658" s="299">
        <f>+'RNL - Lab 4'!$BF$30</f>
        <v>0</v>
      </c>
      <c r="I658" s="299">
        <f>+'RNL - Lab 4'!$BF$31</f>
        <v>0</v>
      </c>
      <c r="J658" s="299">
        <f>+'RNL - Lab 4'!$BF$32</f>
        <v>0</v>
      </c>
      <c r="K658" s="299">
        <f>+'RNL - Lab 4'!$BF$33</f>
        <v>0</v>
      </c>
      <c r="L658" s="299">
        <f>+'RNL - Lab 4'!$BF$34</f>
        <v>0</v>
      </c>
      <c r="M658" s="299">
        <f>+'RNL - Lab 4'!$BF$35</f>
        <v>0</v>
      </c>
      <c r="N658" s="299">
        <f>+'RNL - Lab 4'!$BF$36</f>
        <v>0</v>
      </c>
      <c r="O658" s="299">
        <f>+'RNL - Lab 4'!$BF$37</f>
        <v>0</v>
      </c>
      <c r="P658" s="299">
        <f>+'RNL - Lab 4'!$BF$39</f>
        <v>0</v>
      </c>
      <c r="Q658" s="299">
        <f>+'RNL - Lab 4'!$BF$40</f>
        <v>0</v>
      </c>
      <c r="R658" s="299">
        <f>+'RNL - Lab 4'!$BF$41</f>
        <v>0</v>
      </c>
      <c r="S658" s="299">
        <f>+'RNL - Lab 4'!$BF$42</f>
        <v>0</v>
      </c>
      <c r="T658" s="299">
        <f>+'RNL - Lab 4'!$BF$43</f>
        <v>0</v>
      </c>
      <c r="U658" s="299">
        <f>+'RNL - Lab 4'!$BF$44</f>
        <v>0</v>
      </c>
      <c r="V658" s="299">
        <f>+'RNL - Lab 4'!$BF$45</f>
        <v>0</v>
      </c>
      <c r="W658" s="300">
        <f>+'RNL - Lab 4'!$BF$46</f>
        <v>0</v>
      </c>
      <c r="X658" s="300">
        <f>+'RNL - Lab 4'!$BF$47</f>
        <v>0</v>
      </c>
      <c r="Y658" s="299">
        <f>+'RNL - Lab 4'!$BF$48</f>
        <v>0</v>
      </c>
      <c r="Z658" s="299">
        <f>+'RNL - Lab 4'!$BF$49</f>
        <v>0</v>
      </c>
      <c r="AA658" s="299">
        <f>+'RNL - Lab 4'!$BF$50</f>
        <v>0</v>
      </c>
      <c r="AB658" s="299">
        <f>+'RNL - Lab 4'!$BF$51</f>
        <v>0</v>
      </c>
      <c r="AC658" s="299">
        <f>+'RNL - Lab 4'!$BF$52</f>
        <v>0</v>
      </c>
      <c r="AD658" s="299">
        <f>+'RNL - Lab 4'!$BF$53</f>
        <v>0</v>
      </c>
      <c r="AE658" s="299">
        <f>+'RNL - Lab 4'!$BF$54</f>
        <v>0</v>
      </c>
      <c r="AF658" s="299">
        <f>+'RNL - Lab 4'!$BF$55</f>
        <v>0</v>
      </c>
      <c r="AG658" s="299">
        <f>+'RNL - Lab 4'!$BF$56</f>
        <v>0</v>
      </c>
      <c r="AH658" s="299">
        <f>+'RNL - Lab 4'!$BF$57</f>
        <v>0</v>
      </c>
      <c r="AI658" s="299">
        <f>+'RNL - Lab 4'!$BF$58</f>
        <v>0</v>
      </c>
      <c r="AJ658" s="299">
        <f>+'RNL - Lab 4'!$BF$59</f>
        <v>0</v>
      </c>
      <c r="AK658" s="299">
        <f>+'RNL - Lab 4'!$BF$60</f>
        <v>0</v>
      </c>
      <c r="AL658" s="299">
        <f>+'RNL - Lab 4'!$BF$62</f>
        <v>0</v>
      </c>
      <c r="AM658" s="299">
        <f>+'RNL - Lab 4'!$BF$63</f>
        <v>0</v>
      </c>
      <c r="AN658" s="299">
        <f>+'RNL - Lab 4'!$BF$64</f>
        <v>0</v>
      </c>
      <c r="AO658" s="299">
        <f>+'RNL - Lab 4'!$BF$65</f>
        <v>0</v>
      </c>
      <c r="AP658" s="299">
        <f>+'RNL - Lab 4'!$BF$66</f>
        <v>0</v>
      </c>
      <c r="AQ658" s="299">
        <f>+'RNL - Lab 4'!$BF$67</f>
        <v>0</v>
      </c>
      <c r="AR658" s="299">
        <f>+'RNL - Lab 4'!$BF$68</f>
        <v>0</v>
      </c>
      <c r="AS658" s="299">
        <f>+'RNL - Lab 4'!$BF$69</f>
        <v>0</v>
      </c>
      <c r="AT658" s="299">
        <f>+'RNL - Lab 4'!$BF$70</f>
        <v>0</v>
      </c>
      <c r="AU658" s="299">
        <f>+'RNL - Lab 4'!$BF$71</f>
        <v>0</v>
      </c>
      <c r="AV658" s="299">
        <f>+'RNL - Lab 4'!$BF$72</f>
        <v>0</v>
      </c>
      <c r="AW658" s="299">
        <f>+'RNL - Lab 4'!$BF$73</f>
        <v>0</v>
      </c>
      <c r="AX658" s="299">
        <f>+'RNL - Lab 4'!$BF$75</f>
        <v>0</v>
      </c>
      <c r="AY658" s="299">
        <f>+'RNL - Lab 4'!$BF$76</f>
        <v>0</v>
      </c>
      <c r="AZ658" s="299">
        <f>+'RNL - Lab 4'!$BF$77</f>
        <v>0</v>
      </c>
      <c r="BA658" s="299">
        <f>+'RNL - Lab 4'!$BF$78</f>
        <v>0</v>
      </c>
      <c r="BB658" s="299">
        <f>+'RNL - Lab 4'!$BF$79</f>
        <v>0</v>
      </c>
      <c r="BC658" s="299">
        <f>+'RNL - Lab 4'!$BF$80</f>
        <v>0</v>
      </c>
      <c r="BD658" s="299">
        <f>+'RNL - Lab 4'!$BF$81</f>
        <v>0</v>
      </c>
      <c r="BE658" s="299">
        <f>+'RNL - Lab 4'!$BF$82</f>
        <v>0</v>
      </c>
      <c r="BF658" s="299">
        <f>+'RNL - Lab 4'!$BF$84</f>
        <v>0</v>
      </c>
      <c r="BG658" s="299">
        <f>+'RNL - Lab 4'!$BF$85</f>
        <v>0</v>
      </c>
      <c r="BH658" s="299">
        <f>+'RNL - Lab 4'!$BF$86</f>
        <v>0</v>
      </c>
      <c r="BI658" s="299">
        <f>+'RNL - Lab 4'!$BF$87</f>
        <v>0</v>
      </c>
      <c r="BJ658" s="299">
        <f>+'RNL - Lab 4'!$BF$88</f>
        <v>0</v>
      </c>
      <c r="BK658" s="299">
        <f>+'RNL - Lab 4'!$BF$89</f>
        <v>0</v>
      </c>
      <c r="BL658" s="299">
        <f>+'RNL - Lab 4'!$BF$90</f>
        <v>0</v>
      </c>
      <c r="BM658" s="299">
        <f>+'RNL - Lab 4'!$BF$91</f>
        <v>0</v>
      </c>
    </row>
    <row r="659" spans="2:65" s="26" customFormat="1" ht="1.5" customHeight="1" x14ac:dyDescent="0.25">
      <c r="B659" s="289" t="s">
        <v>87</v>
      </c>
      <c r="C659" s="299">
        <f>+'RNL - Lab 5'!$BF$25</f>
        <v>0</v>
      </c>
      <c r="D659" s="299">
        <f>+'RNL - Lab 5'!$BF$26</f>
        <v>0</v>
      </c>
      <c r="E659" s="299">
        <f>+'RNL - Lab 5'!$BF$27</f>
        <v>0</v>
      </c>
      <c r="F659" s="299">
        <f>+'RNL - Lab 5'!$BF$28</f>
        <v>0</v>
      </c>
      <c r="G659" s="299">
        <f>+'RNL - Lab 5'!$BF$29</f>
        <v>0</v>
      </c>
      <c r="H659" s="299">
        <f>+'RNL - Lab 5'!$BF$30</f>
        <v>0</v>
      </c>
      <c r="I659" s="299">
        <f>+'RNL - Lab 5'!$BF$31</f>
        <v>0</v>
      </c>
      <c r="J659" s="299">
        <f>+'RNL - Lab 5'!$BF$32</f>
        <v>0</v>
      </c>
      <c r="K659" s="299">
        <f>+'RNL - Lab 5'!$BF$33</f>
        <v>0</v>
      </c>
      <c r="L659" s="299">
        <f>+'RNL - Lab 5'!$BF$34</f>
        <v>0</v>
      </c>
      <c r="M659" s="299">
        <f>+'RNL - Lab 5'!$BF$35</f>
        <v>0</v>
      </c>
      <c r="N659" s="299">
        <f>+'RNL - Lab 5'!$BF$36</f>
        <v>0</v>
      </c>
      <c r="O659" s="299">
        <f>+'RNL - Lab 5'!$BF$37</f>
        <v>0</v>
      </c>
      <c r="P659" s="299">
        <f>+'RNL - Lab 5'!$BF$39</f>
        <v>0</v>
      </c>
      <c r="Q659" s="299">
        <f>+'RNL - Lab 5'!$BF$40</f>
        <v>0</v>
      </c>
      <c r="R659" s="299">
        <f>+'RNL - Lab 5'!$BF$41</f>
        <v>0</v>
      </c>
      <c r="S659" s="299">
        <f>+'RNL - Lab 5'!$BF$42</f>
        <v>0</v>
      </c>
      <c r="T659" s="299">
        <f>+'RNL - Lab 5'!$BF$43</f>
        <v>0</v>
      </c>
      <c r="U659" s="299">
        <f>+'RNL - Lab 5'!$BF$44</f>
        <v>0</v>
      </c>
      <c r="V659" s="299">
        <f>+'RNL - Lab 5'!$BF$45</f>
        <v>0</v>
      </c>
      <c r="W659" s="300">
        <f>+'RNL - Lab 5'!$BF$46</f>
        <v>0</v>
      </c>
      <c r="X659" s="300">
        <f>+'RNL - Lab 5'!$BF$47</f>
        <v>0</v>
      </c>
      <c r="Y659" s="299">
        <f>+'RNL - Lab 5'!$BF$48</f>
        <v>0</v>
      </c>
      <c r="Z659" s="299">
        <f>+'RNL - Lab 5'!$BF$49</f>
        <v>0</v>
      </c>
      <c r="AA659" s="299">
        <f>+'RNL - Lab 5'!$BF$50</f>
        <v>0</v>
      </c>
      <c r="AB659" s="299">
        <f>+'RNL - Lab 5'!$BF$51</f>
        <v>0</v>
      </c>
      <c r="AC659" s="299">
        <f>+'RNL - Lab 5'!$BF$52</f>
        <v>0</v>
      </c>
      <c r="AD659" s="299">
        <f>+'RNL - Lab 5'!$BF$53</f>
        <v>0</v>
      </c>
      <c r="AE659" s="299">
        <f>+'RNL - Lab 5'!$BF$54</f>
        <v>0</v>
      </c>
      <c r="AF659" s="299">
        <f>+'RNL - Lab 5'!$BF$55</f>
        <v>0</v>
      </c>
      <c r="AG659" s="299">
        <f>+'RNL - Lab 5'!$BF$56</f>
        <v>0</v>
      </c>
      <c r="AH659" s="299">
        <f>+'RNL - Lab 5'!$BF$57</f>
        <v>0</v>
      </c>
      <c r="AI659" s="299">
        <f>+'RNL - Lab 5'!$BF$58</f>
        <v>0</v>
      </c>
      <c r="AJ659" s="299">
        <f>+'RNL - Lab 5'!$BF$59</f>
        <v>0</v>
      </c>
      <c r="AK659" s="299">
        <f>+'RNL - Lab 5'!$BF$60</f>
        <v>0</v>
      </c>
      <c r="AL659" s="299">
        <f>+'RNL - Lab 5'!$BF$62</f>
        <v>0</v>
      </c>
      <c r="AM659" s="299">
        <f>+'RNL - Lab 5'!$BF$63</f>
        <v>0</v>
      </c>
      <c r="AN659" s="299">
        <f>+'RNL - Lab 5'!$BF$64</f>
        <v>0</v>
      </c>
      <c r="AO659" s="299">
        <f>+'RNL - Lab 5'!$BF$65</f>
        <v>0</v>
      </c>
      <c r="AP659" s="299">
        <f>+'RNL - Lab 5'!$BF$66</f>
        <v>0</v>
      </c>
      <c r="AQ659" s="299">
        <f>+'RNL - Lab 5'!$BF$67</f>
        <v>0</v>
      </c>
      <c r="AR659" s="299">
        <f>+'RNL - Lab 5'!$BF$68</f>
        <v>0</v>
      </c>
      <c r="AS659" s="299">
        <f>+'RNL - Lab 5'!$BF$69</f>
        <v>0</v>
      </c>
      <c r="AT659" s="299">
        <f>+'RNL - Lab 5'!$BF$70</f>
        <v>0</v>
      </c>
      <c r="AU659" s="299">
        <f>+'RNL - Lab 5'!$BF$71</f>
        <v>0</v>
      </c>
      <c r="AV659" s="299">
        <f>+'RNL - Lab 5'!$BF$72</f>
        <v>0</v>
      </c>
      <c r="AW659" s="299">
        <f>+'RNL - Lab 5'!$BF$73</f>
        <v>0</v>
      </c>
      <c r="AX659" s="299">
        <f>+'RNL - Lab 5'!$BF$75</f>
        <v>0</v>
      </c>
      <c r="AY659" s="299">
        <f>+'RNL - Lab 5'!$BF$76</f>
        <v>0</v>
      </c>
      <c r="AZ659" s="299">
        <f>+'RNL - Lab 5'!$BF$77</f>
        <v>0</v>
      </c>
      <c r="BA659" s="299">
        <f>+'RNL - Lab 5'!$BF$78</f>
        <v>0</v>
      </c>
      <c r="BB659" s="299">
        <f>+'RNL - Lab 5'!$BF$79</f>
        <v>0</v>
      </c>
      <c r="BC659" s="299">
        <f>+'RNL - Lab 5'!$BF$80</f>
        <v>0</v>
      </c>
      <c r="BD659" s="299">
        <f>+'RNL - Lab 5'!$BF$81</f>
        <v>0</v>
      </c>
      <c r="BE659" s="299">
        <f>+'RNL - Lab 5'!$BF$82</f>
        <v>0</v>
      </c>
      <c r="BF659" s="299">
        <f>+'RNL - Lab 5'!$BF$84</f>
        <v>0</v>
      </c>
      <c r="BG659" s="299">
        <f>+'RNL - Lab 5'!$BF$85</f>
        <v>0</v>
      </c>
      <c r="BH659" s="299">
        <f>+'RNL - Lab 5'!$BF$86</f>
        <v>0</v>
      </c>
      <c r="BI659" s="299">
        <f>+'RNL - Lab 5'!$BF$87</f>
        <v>0</v>
      </c>
      <c r="BJ659" s="299">
        <f>+'RNL - Lab 5'!$BF$88</f>
        <v>0</v>
      </c>
      <c r="BK659" s="299">
        <f>+'RNL - Lab 5'!$BF$89</f>
        <v>0</v>
      </c>
      <c r="BL659" s="299">
        <f>+'RNL - Lab 5'!$BF$90</f>
        <v>0</v>
      </c>
      <c r="BM659" s="299">
        <f>+'RNL - Lab 5'!$BF$91</f>
        <v>0</v>
      </c>
    </row>
    <row r="660" spans="2:65" s="26" customFormat="1" ht="1.5" customHeight="1" x14ac:dyDescent="0.25">
      <c r="B660" s="289" t="s">
        <v>88</v>
      </c>
      <c r="C660" s="299">
        <f>+'RNL - Lab 6'!$BF$25</f>
        <v>0</v>
      </c>
      <c r="D660" s="299">
        <f>+'RNL - Lab 6'!$BF$26</f>
        <v>0</v>
      </c>
      <c r="E660" s="299">
        <f>+'RNL - Lab 6'!$BF$27</f>
        <v>0</v>
      </c>
      <c r="F660" s="299">
        <f>+'RNL - Lab 6'!$BF$28</f>
        <v>0</v>
      </c>
      <c r="G660" s="299">
        <f>+'RNL - Lab 6'!$BF$29</f>
        <v>0</v>
      </c>
      <c r="H660" s="299">
        <f>+'RNL - Lab 6'!$BF$30</f>
        <v>0</v>
      </c>
      <c r="I660" s="299">
        <f>+'RNL - Lab 6'!$BF$31</f>
        <v>0</v>
      </c>
      <c r="J660" s="299">
        <f>+'RNL - Lab 6'!$BF$32</f>
        <v>0</v>
      </c>
      <c r="K660" s="299">
        <f>+'RNL - Lab 6'!$BF$33</f>
        <v>0</v>
      </c>
      <c r="L660" s="299">
        <f>+'RNL - Lab 6'!$BF$34</f>
        <v>0</v>
      </c>
      <c r="M660" s="299">
        <f>+'RNL - Lab 6'!$BF$35</f>
        <v>0</v>
      </c>
      <c r="N660" s="299">
        <f>+'RNL - Lab 6'!$BF$36</f>
        <v>0</v>
      </c>
      <c r="O660" s="299">
        <f>+'RNL - Lab 6'!$BF$37</f>
        <v>0</v>
      </c>
      <c r="P660" s="299">
        <f>+'RNL - Lab 6'!$BF$39</f>
        <v>0</v>
      </c>
      <c r="Q660" s="299">
        <f>+'RNL - Lab 6'!$BF$40</f>
        <v>0</v>
      </c>
      <c r="R660" s="299">
        <f>+'RNL - Lab 6'!$BF$41</f>
        <v>0</v>
      </c>
      <c r="S660" s="299">
        <f>+'RNL - Lab 6'!$BF$42</f>
        <v>0</v>
      </c>
      <c r="T660" s="299">
        <f>+'RNL - Lab 6'!$BF$43</f>
        <v>0</v>
      </c>
      <c r="U660" s="299">
        <f>+'RNL - Lab 6'!$BF$44</f>
        <v>0</v>
      </c>
      <c r="V660" s="299">
        <f>+'RNL - Lab 6'!$BF$45</f>
        <v>0</v>
      </c>
      <c r="W660" s="300">
        <f>+'RNL - Lab 6'!$BF$46</f>
        <v>0</v>
      </c>
      <c r="X660" s="300">
        <f>+'RNL - Lab 6'!$BF$47</f>
        <v>0</v>
      </c>
      <c r="Y660" s="299">
        <f>+'RNL - Lab 6'!$BF$48</f>
        <v>0</v>
      </c>
      <c r="Z660" s="299">
        <f>+'RNL - Lab 6'!$BF$49</f>
        <v>0</v>
      </c>
      <c r="AA660" s="299">
        <f>+'RNL - Lab 6'!$BF$50</f>
        <v>0</v>
      </c>
      <c r="AB660" s="299">
        <f>+'RNL - Lab 6'!$BF$51</f>
        <v>0</v>
      </c>
      <c r="AC660" s="299">
        <f>+'RNL - Lab 6'!$BF$52</f>
        <v>0</v>
      </c>
      <c r="AD660" s="299">
        <f>+'RNL - Lab 6'!$BF$53</f>
        <v>0</v>
      </c>
      <c r="AE660" s="299">
        <f>+'RNL - Lab 6'!$BF$54</f>
        <v>0</v>
      </c>
      <c r="AF660" s="299">
        <f>+'RNL - Lab 6'!$BF$55</f>
        <v>0</v>
      </c>
      <c r="AG660" s="299">
        <f>+'RNL - Lab 6'!$BF$56</f>
        <v>0</v>
      </c>
      <c r="AH660" s="299">
        <f>+'RNL - Lab 6'!$BF$57</f>
        <v>0</v>
      </c>
      <c r="AI660" s="299">
        <f>+'RNL - Lab 6'!$BF$58</f>
        <v>0</v>
      </c>
      <c r="AJ660" s="299">
        <f>+'RNL - Lab 6'!$BF$59</f>
        <v>0</v>
      </c>
      <c r="AK660" s="299">
        <f>+'RNL - Lab 6'!$BF$60</f>
        <v>0</v>
      </c>
      <c r="AL660" s="299">
        <f>+'RNL - Lab 6'!$BF$62</f>
        <v>0</v>
      </c>
      <c r="AM660" s="299">
        <f>+'RNL - Lab 6'!$BF$63</f>
        <v>0</v>
      </c>
      <c r="AN660" s="299">
        <f>+'RNL - Lab 6'!$BF$64</f>
        <v>0</v>
      </c>
      <c r="AO660" s="299">
        <f>+'RNL - Lab 6'!$BF$65</f>
        <v>0</v>
      </c>
      <c r="AP660" s="299">
        <f>+'RNL - Lab 6'!$BF$66</f>
        <v>0</v>
      </c>
      <c r="AQ660" s="299">
        <f>+'RNL - Lab 6'!$BF$67</f>
        <v>0</v>
      </c>
      <c r="AR660" s="299">
        <f>+'RNL - Lab 6'!$BF$68</f>
        <v>0</v>
      </c>
      <c r="AS660" s="299">
        <f>+'RNL - Lab 6'!$BF$69</f>
        <v>0</v>
      </c>
      <c r="AT660" s="299">
        <f>+'RNL - Lab 6'!$BF$70</f>
        <v>0</v>
      </c>
      <c r="AU660" s="299">
        <f>+'RNL - Lab 6'!$BF$71</f>
        <v>0</v>
      </c>
      <c r="AV660" s="299">
        <f>+'RNL - Lab 6'!$BF$72</f>
        <v>0</v>
      </c>
      <c r="AW660" s="299">
        <f>+'RNL - Lab 6'!$BF$73</f>
        <v>0</v>
      </c>
      <c r="AX660" s="299">
        <f>+'RNL - Lab 6'!$BF$75</f>
        <v>0</v>
      </c>
      <c r="AY660" s="299">
        <f>+'RNL - Lab 6'!$BF$76</f>
        <v>0</v>
      </c>
      <c r="AZ660" s="299">
        <f>+'RNL - Lab 6'!$BF$77</f>
        <v>0</v>
      </c>
      <c r="BA660" s="299">
        <f>+'RNL - Lab 6'!$BF$78</f>
        <v>0</v>
      </c>
      <c r="BB660" s="299">
        <f>+'RNL - Lab 6'!$BF$79</f>
        <v>0</v>
      </c>
      <c r="BC660" s="299">
        <f>+'RNL - Lab 6'!$BF$80</f>
        <v>0</v>
      </c>
      <c r="BD660" s="299">
        <f>+'RNL - Lab 6'!$BF$81</f>
        <v>0</v>
      </c>
      <c r="BE660" s="299">
        <f>+'RNL - Lab 6'!$BF$82</f>
        <v>0</v>
      </c>
      <c r="BF660" s="299">
        <f>+'RNL - Lab 6'!$BF$84</f>
        <v>0</v>
      </c>
      <c r="BG660" s="299">
        <f>+'RNL - Lab 6'!$BF$85</f>
        <v>0</v>
      </c>
      <c r="BH660" s="299">
        <f>+'RNL - Lab 6'!$BF$86</f>
        <v>0</v>
      </c>
      <c r="BI660" s="299">
        <f>+'RNL - Lab 6'!$BF$87</f>
        <v>0</v>
      </c>
      <c r="BJ660" s="299">
        <f>+'RNL - Lab 6'!$BF$88</f>
        <v>0</v>
      </c>
      <c r="BK660" s="299">
        <f>+'RNL - Lab 6'!$BF$89</f>
        <v>0</v>
      </c>
      <c r="BL660" s="299">
        <f>+'RNL - Lab 6'!$BF$90</f>
        <v>0</v>
      </c>
      <c r="BM660" s="299">
        <f>+'RNL - Lab 6'!$BF$91</f>
        <v>0</v>
      </c>
    </row>
    <row r="661" spans="2:65" s="26" customFormat="1" ht="1.5" customHeight="1" x14ac:dyDescent="0.25">
      <c r="B661" s="289" t="s">
        <v>89</v>
      </c>
      <c r="C661" s="299">
        <f>+'RNL - Lab 7'!$BF$25</f>
        <v>0</v>
      </c>
      <c r="D661" s="299">
        <f>+'RNL - Lab 7'!$BF$26</f>
        <v>0</v>
      </c>
      <c r="E661" s="299">
        <f>+'RNL - Lab 7'!$BF$27</f>
        <v>0</v>
      </c>
      <c r="F661" s="299">
        <f>+'RNL - Lab 7'!$BF$28</f>
        <v>0</v>
      </c>
      <c r="G661" s="299">
        <f>+'RNL - Lab 7'!$BF$29</f>
        <v>0</v>
      </c>
      <c r="H661" s="299">
        <f>+'RNL - Lab 7'!$BF$30</f>
        <v>0</v>
      </c>
      <c r="I661" s="299">
        <f>+'RNL - Lab 7'!$BF$31</f>
        <v>0</v>
      </c>
      <c r="J661" s="299">
        <f>+'RNL - Lab 7'!$BF$32</f>
        <v>0</v>
      </c>
      <c r="K661" s="299">
        <f>+'RNL - Lab 7'!$BF$33</f>
        <v>0</v>
      </c>
      <c r="L661" s="299">
        <f>+'RNL - Lab 7'!$BF$34</f>
        <v>0</v>
      </c>
      <c r="M661" s="299">
        <f>+'RNL - Lab 7'!$BF$35</f>
        <v>0</v>
      </c>
      <c r="N661" s="299">
        <f>+'RNL - Lab 7'!$BF$36</f>
        <v>0</v>
      </c>
      <c r="O661" s="299">
        <f>+'RNL - Lab 7'!$BF$37</f>
        <v>0</v>
      </c>
      <c r="P661" s="299">
        <f>+'RNL - Lab 7'!$BF$39</f>
        <v>0</v>
      </c>
      <c r="Q661" s="299">
        <f>+'RNL - Lab 7'!$BF$40</f>
        <v>0</v>
      </c>
      <c r="R661" s="299">
        <f>+'RNL - Lab 7'!$BF$41</f>
        <v>0</v>
      </c>
      <c r="S661" s="299">
        <f>+'RNL - Lab 7'!$BF$42</f>
        <v>0</v>
      </c>
      <c r="T661" s="299">
        <f>+'RNL - Lab 7'!$BF$43</f>
        <v>0</v>
      </c>
      <c r="U661" s="299">
        <f>+'RNL - Lab 7'!$BF$44</f>
        <v>0</v>
      </c>
      <c r="V661" s="299">
        <f>+'RNL - Lab 7'!$BF$45</f>
        <v>0</v>
      </c>
      <c r="W661" s="300">
        <f>+'RNL - Lab 7'!$BF$46</f>
        <v>0</v>
      </c>
      <c r="X661" s="300">
        <f>+'RNL - Lab 7'!$BF$47</f>
        <v>0</v>
      </c>
      <c r="Y661" s="299">
        <f>+'RNL - Lab 7'!$BF$48</f>
        <v>0</v>
      </c>
      <c r="Z661" s="299">
        <f>+'RNL - Lab 7'!$BF$49</f>
        <v>0</v>
      </c>
      <c r="AA661" s="299">
        <f>+'RNL - Lab 7'!$BF$50</f>
        <v>0</v>
      </c>
      <c r="AB661" s="299">
        <f>+'RNL - Lab 7'!$BF$51</f>
        <v>0</v>
      </c>
      <c r="AC661" s="299">
        <f>+'RNL - Lab 7'!$BF$52</f>
        <v>0</v>
      </c>
      <c r="AD661" s="299">
        <f>+'RNL - Lab 7'!$BF$53</f>
        <v>0</v>
      </c>
      <c r="AE661" s="299">
        <f>+'RNL - Lab 7'!$BF$54</f>
        <v>0</v>
      </c>
      <c r="AF661" s="299">
        <f>+'RNL - Lab 7'!$BF$55</f>
        <v>0</v>
      </c>
      <c r="AG661" s="299">
        <f>+'RNL - Lab 7'!$BF$56</f>
        <v>0</v>
      </c>
      <c r="AH661" s="299">
        <f>+'RNL - Lab 7'!$BF$57</f>
        <v>0</v>
      </c>
      <c r="AI661" s="299">
        <f>+'RNL - Lab 7'!$BF$58</f>
        <v>0</v>
      </c>
      <c r="AJ661" s="299">
        <f>+'RNL - Lab 7'!$BF$59</f>
        <v>0</v>
      </c>
      <c r="AK661" s="299">
        <f>+'RNL - Lab 7'!$BF$60</f>
        <v>0</v>
      </c>
      <c r="AL661" s="299">
        <f>+'RNL - Lab 7'!$BF$62</f>
        <v>0</v>
      </c>
      <c r="AM661" s="299">
        <f>+'RNL - Lab 7'!$BF$63</f>
        <v>0</v>
      </c>
      <c r="AN661" s="299">
        <f>+'RNL - Lab 7'!$BF$64</f>
        <v>0</v>
      </c>
      <c r="AO661" s="299">
        <f>+'RNL - Lab 7'!$BF$65</f>
        <v>0</v>
      </c>
      <c r="AP661" s="299">
        <f>+'RNL - Lab 7'!$BF$66</f>
        <v>0</v>
      </c>
      <c r="AQ661" s="299">
        <f>+'RNL - Lab 7'!$BF$67</f>
        <v>0</v>
      </c>
      <c r="AR661" s="299">
        <f>+'RNL - Lab 7'!$BF$68</f>
        <v>0</v>
      </c>
      <c r="AS661" s="299">
        <f>+'RNL - Lab 7'!$BF$69</f>
        <v>0</v>
      </c>
      <c r="AT661" s="299">
        <f>+'RNL - Lab 7'!$BF$70</f>
        <v>0</v>
      </c>
      <c r="AU661" s="299">
        <f>+'RNL - Lab 7'!$BF$71</f>
        <v>0</v>
      </c>
      <c r="AV661" s="299">
        <f>+'RNL - Lab 7'!$BF$72</f>
        <v>0</v>
      </c>
      <c r="AW661" s="299">
        <f>+'RNL - Lab 7'!$BF$73</f>
        <v>0</v>
      </c>
      <c r="AX661" s="299">
        <f>+'RNL - Lab 7'!$BF$75</f>
        <v>0</v>
      </c>
      <c r="AY661" s="299">
        <f>+'RNL - Lab 7'!$BF$76</f>
        <v>0</v>
      </c>
      <c r="AZ661" s="299">
        <f>+'RNL - Lab 7'!$BF$77</f>
        <v>0</v>
      </c>
      <c r="BA661" s="299">
        <f>+'RNL - Lab 7'!$BF$78</f>
        <v>0</v>
      </c>
      <c r="BB661" s="299">
        <f>+'RNL - Lab 7'!$BF$79</f>
        <v>0</v>
      </c>
      <c r="BC661" s="299">
        <f>+'RNL - Lab 7'!$BF$80</f>
        <v>0</v>
      </c>
      <c r="BD661" s="299">
        <f>+'RNL - Lab 7'!$BF$81</f>
        <v>0</v>
      </c>
      <c r="BE661" s="299">
        <f>+'RNL - Lab 7'!$BF$82</f>
        <v>0</v>
      </c>
      <c r="BF661" s="299">
        <f>+'RNL - Lab 7'!$BF$84</f>
        <v>0</v>
      </c>
      <c r="BG661" s="299">
        <f>+'RNL - Lab 7'!$BF$85</f>
        <v>0</v>
      </c>
      <c r="BH661" s="299">
        <f>+'RNL - Lab 7'!$BF$86</f>
        <v>0</v>
      </c>
      <c r="BI661" s="299">
        <f>+'RNL - Lab 7'!$BF$87</f>
        <v>0</v>
      </c>
      <c r="BJ661" s="299">
        <f>+'RNL - Lab 7'!$BF$88</f>
        <v>0</v>
      </c>
      <c r="BK661" s="299">
        <f>+'RNL - Lab 7'!$BF$89</f>
        <v>0</v>
      </c>
      <c r="BL661" s="299">
        <f>+'RNL - Lab 7'!$BF$90</f>
        <v>0</v>
      </c>
      <c r="BM661" s="299">
        <f>+'RNL - Lab 7'!$BF$91</f>
        <v>0</v>
      </c>
    </row>
    <row r="662" spans="2:65" s="26" customFormat="1" ht="1.5" customHeight="1" x14ac:dyDescent="0.25">
      <c r="B662" s="289" t="s">
        <v>90</v>
      </c>
      <c r="C662" s="299">
        <f>+'RNL - Lab 8'!$BF$25</f>
        <v>0</v>
      </c>
      <c r="D662" s="299">
        <f>+'RNL - Lab 8'!$BF$26</f>
        <v>0</v>
      </c>
      <c r="E662" s="299">
        <f>+'RNL - Lab 8'!$BF$27</f>
        <v>0</v>
      </c>
      <c r="F662" s="299">
        <f>+'RNL - Lab 8'!$BF$28</f>
        <v>0</v>
      </c>
      <c r="G662" s="299">
        <f>+'RNL - Lab 8'!$BF$29</f>
        <v>0</v>
      </c>
      <c r="H662" s="299">
        <f>+'RNL - Lab 8'!$BF$30</f>
        <v>0</v>
      </c>
      <c r="I662" s="299">
        <f>+'RNL - Lab 8'!$BF$31</f>
        <v>0</v>
      </c>
      <c r="J662" s="299">
        <f>+'RNL - Lab 8'!$BF$32</f>
        <v>0</v>
      </c>
      <c r="K662" s="299">
        <f>+'RNL - Lab 8'!$BF$33</f>
        <v>0</v>
      </c>
      <c r="L662" s="299">
        <f>+'RNL - Lab 8'!$BF$34</f>
        <v>0</v>
      </c>
      <c r="M662" s="299">
        <f>+'RNL - Lab 8'!$BF$35</f>
        <v>0</v>
      </c>
      <c r="N662" s="299">
        <f>+'RNL - Lab 8'!$BF$36</f>
        <v>0</v>
      </c>
      <c r="O662" s="299">
        <f>+'RNL - Lab 8'!$BF$37</f>
        <v>0</v>
      </c>
      <c r="P662" s="299">
        <f>+'RNL - Lab 8'!$BF$39</f>
        <v>0</v>
      </c>
      <c r="Q662" s="299">
        <f>+'RNL - Lab 8'!$BF$40</f>
        <v>0</v>
      </c>
      <c r="R662" s="299">
        <f>+'RNL - Lab 8'!$BF$41</f>
        <v>0</v>
      </c>
      <c r="S662" s="299">
        <f>+'RNL - Lab 8'!$BF$42</f>
        <v>0</v>
      </c>
      <c r="T662" s="299">
        <f>+'RNL - Lab 8'!$BF$43</f>
        <v>0</v>
      </c>
      <c r="U662" s="299">
        <f>+'RNL - Lab 8'!$BF$44</f>
        <v>0</v>
      </c>
      <c r="V662" s="299">
        <f>+'RNL - Lab 8'!$BF$45</f>
        <v>0</v>
      </c>
      <c r="W662" s="300">
        <f>+'RNL - Lab 8'!$BF$46</f>
        <v>0</v>
      </c>
      <c r="X662" s="300">
        <f>+'RNL - Lab 8'!$BF$47</f>
        <v>0</v>
      </c>
      <c r="Y662" s="299">
        <f>+'RNL - Lab 8'!$BF$48</f>
        <v>0</v>
      </c>
      <c r="Z662" s="299">
        <f>+'RNL - Lab 8'!$BF$49</f>
        <v>0</v>
      </c>
      <c r="AA662" s="299">
        <f>+'RNL - Lab 8'!$BF$50</f>
        <v>0</v>
      </c>
      <c r="AB662" s="299">
        <f>+'RNL - Lab 8'!$BF$51</f>
        <v>0</v>
      </c>
      <c r="AC662" s="299">
        <f>+'RNL - Lab 8'!$BF$52</f>
        <v>0</v>
      </c>
      <c r="AD662" s="299">
        <f>+'RNL - Lab 8'!$BF$53</f>
        <v>0</v>
      </c>
      <c r="AE662" s="299">
        <f>+'RNL - Lab 8'!$BF$54</f>
        <v>0</v>
      </c>
      <c r="AF662" s="299">
        <f>+'RNL - Lab 8'!$BF$55</f>
        <v>0</v>
      </c>
      <c r="AG662" s="299">
        <f>+'RNL - Lab 8'!$BF$56</f>
        <v>0</v>
      </c>
      <c r="AH662" s="299">
        <f>+'RNL - Lab 8'!$BF$57</f>
        <v>0</v>
      </c>
      <c r="AI662" s="299">
        <f>+'RNL - Lab 8'!$BF$58</f>
        <v>0</v>
      </c>
      <c r="AJ662" s="299">
        <f>+'RNL - Lab 8'!$BF$59</f>
        <v>0</v>
      </c>
      <c r="AK662" s="299">
        <f>+'RNL - Lab 8'!$BF$60</f>
        <v>0</v>
      </c>
      <c r="AL662" s="299">
        <f>+'RNL - Lab 8'!$BF$62</f>
        <v>0</v>
      </c>
      <c r="AM662" s="299">
        <f>+'RNL - Lab 8'!$BF$63</f>
        <v>0</v>
      </c>
      <c r="AN662" s="299">
        <f>+'RNL - Lab 8'!$BF$64</f>
        <v>0</v>
      </c>
      <c r="AO662" s="299">
        <f>+'RNL - Lab 8'!$BF$65</f>
        <v>0</v>
      </c>
      <c r="AP662" s="299">
        <f>+'RNL - Lab 8'!$BF$66</f>
        <v>0</v>
      </c>
      <c r="AQ662" s="299">
        <f>+'RNL - Lab 8'!$BF$67</f>
        <v>0</v>
      </c>
      <c r="AR662" s="299">
        <f>+'RNL - Lab 8'!$BF$68</f>
        <v>0</v>
      </c>
      <c r="AS662" s="299">
        <f>+'RNL - Lab 8'!$BF$69</f>
        <v>0</v>
      </c>
      <c r="AT662" s="299">
        <f>+'RNL - Lab 8'!$BF$70</f>
        <v>0</v>
      </c>
      <c r="AU662" s="299">
        <f>+'RNL - Lab 8'!$BF$71</f>
        <v>0</v>
      </c>
      <c r="AV662" s="299">
        <f>+'RNL - Lab 8'!$BF$72</f>
        <v>0</v>
      </c>
      <c r="AW662" s="299">
        <f>+'RNL - Lab 8'!$BF$73</f>
        <v>0</v>
      </c>
      <c r="AX662" s="299">
        <f>+'RNL - Lab 8'!$BF$75</f>
        <v>0</v>
      </c>
      <c r="AY662" s="299">
        <f>+'RNL - Lab 8'!$BF$76</f>
        <v>0</v>
      </c>
      <c r="AZ662" s="299">
        <f>+'RNL - Lab 8'!$BF$77</f>
        <v>0</v>
      </c>
      <c r="BA662" s="299">
        <f>+'RNL - Lab 8'!$BF$78</f>
        <v>0</v>
      </c>
      <c r="BB662" s="299">
        <f>+'RNL - Lab 8'!$BF$79</f>
        <v>0</v>
      </c>
      <c r="BC662" s="299">
        <f>+'RNL - Lab 8'!$BF$80</f>
        <v>0</v>
      </c>
      <c r="BD662" s="299">
        <f>+'RNL - Lab 8'!$BF$81</f>
        <v>0</v>
      </c>
      <c r="BE662" s="299">
        <f>+'RNL - Lab 8'!$BF$82</f>
        <v>0</v>
      </c>
      <c r="BF662" s="299">
        <f>+'RNL - Lab 8'!$BF$84</f>
        <v>0</v>
      </c>
      <c r="BG662" s="299">
        <f>+'RNL - Lab 8'!$BF$85</f>
        <v>0</v>
      </c>
      <c r="BH662" s="299">
        <f>+'RNL - Lab 8'!$BF$86</f>
        <v>0</v>
      </c>
      <c r="BI662" s="299">
        <f>+'RNL - Lab 8'!$BF$87</f>
        <v>0</v>
      </c>
      <c r="BJ662" s="299">
        <f>+'RNL - Lab 8'!$BF$88</f>
        <v>0</v>
      </c>
      <c r="BK662" s="299">
        <f>+'RNL - Lab 8'!$BF$89</f>
        <v>0</v>
      </c>
      <c r="BL662" s="299">
        <f>+'RNL - Lab 8'!$BF$90</f>
        <v>0</v>
      </c>
      <c r="BM662" s="299">
        <f>+'RNL - Lab 8'!$BF$91</f>
        <v>0</v>
      </c>
    </row>
    <row r="663" spans="2:65" s="26" customFormat="1" ht="1.5" customHeight="1" x14ac:dyDescent="0.25">
      <c r="B663" s="289" t="s">
        <v>91</v>
      </c>
      <c r="C663" s="299">
        <f>+'RNL - Lab 9'!$BF$25</f>
        <v>0</v>
      </c>
      <c r="D663" s="299">
        <f>+'RNL - Lab 9'!$BF$26</f>
        <v>0</v>
      </c>
      <c r="E663" s="299">
        <f>+'RNL - Lab 9'!$BF$27</f>
        <v>0</v>
      </c>
      <c r="F663" s="299">
        <f>+'RNL - Lab 9'!$BF$28</f>
        <v>0</v>
      </c>
      <c r="G663" s="299">
        <f>+'RNL - Lab 9'!$BF$29</f>
        <v>0</v>
      </c>
      <c r="H663" s="299">
        <f>+'RNL - Lab 9'!$BF$30</f>
        <v>0</v>
      </c>
      <c r="I663" s="299">
        <f>+'RNL - Lab 9'!$BF$31</f>
        <v>0</v>
      </c>
      <c r="J663" s="299">
        <f>+'RNL - Lab 9'!$BF$32</f>
        <v>0</v>
      </c>
      <c r="K663" s="299">
        <f>+'RNL - Lab 9'!$BF$33</f>
        <v>0</v>
      </c>
      <c r="L663" s="299">
        <f>+'RNL - Lab 9'!$BF$34</f>
        <v>0</v>
      </c>
      <c r="M663" s="299">
        <f>+'RNL - Lab 9'!$BF$35</f>
        <v>0</v>
      </c>
      <c r="N663" s="299">
        <f>+'RNL - Lab 9'!$BF$36</f>
        <v>0</v>
      </c>
      <c r="O663" s="299">
        <f>+'RNL - Lab 9'!$BF$37</f>
        <v>0</v>
      </c>
      <c r="P663" s="299">
        <f>+'RNL - Lab 9'!$BF$39</f>
        <v>0</v>
      </c>
      <c r="Q663" s="299">
        <f>+'RNL - Lab 9'!$BF$40</f>
        <v>0</v>
      </c>
      <c r="R663" s="299">
        <f>+'RNL - Lab 9'!$BF$41</f>
        <v>0</v>
      </c>
      <c r="S663" s="299">
        <f>+'RNL - Lab 9'!$BF$42</f>
        <v>0</v>
      </c>
      <c r="T663" s="299">
        <f>+'RNL - Lab 9'!$BF$43</f>
        <v>0</v>
      </c>
      <c r="U663" s="299">
        <f>+'RNL - Lab 9'!$BF$44</f>
        <v>0</v>
      </c>
      <c r="V663" s="299">
        <f>+'RNL - Lab 9'!$BF$45</f>
        <v>0</v>
      </c>
      <c r="W663" s="300">
        <f>+'RNL - Lab 9'!$BF$46</f>
        <v>0</v>
      </c>
      <c r="X663" s="300">
        <f>+'RNL - Lab 9'!$BF$47</f>
        <v>0</v>
      </c>
      <c r="Y663" s="299">
        <f>+'RNL - Lab 9'!$BF$48</f>
        <v>0</v>
      </c>
      <c r="Z663" s="299">
        <f>+'RNL - Lab 9'!$BF$49</f>
        <v>0</v>
      </c>
      <c r="AA663" s="299">
        <f>+'RNL - Lab 9'!$BF$50</f>
        <v>0</v>
      </c>
      <c r="AB663" s="299">
        <f>+'RNL - Lab 9'!$BF$51</f>
        <v>0</v>
      </c>
      <c r="AC663" s="299">
        <f>+'RNL - Lab 9'!$BF$52</f>
        <v>0</v>
      </c>
      <c r="AD663" s="299">
        <f>+'RNL - Lab 9'!$BF$53</f>
        <v>0</v>
      </c>
      <c r="AE663" s="299">
        <f>+'RNL - Lab 9'!$BF$54</f>
        <v>0</v>
      </c>
      <c r="AF663" s="299">
        <f>+'RNL - Lab 9'!$BF$55</f>
        <v>0</v>
      </c>
      <c r="AG663" s="299">
        <f>+'RNL - Lab 9'!$BF$56</f>
        <v>0</v>
      </c>
      <c r="AH663" s="299">
        <f>+'RNL - Lab 9'!$BF$57</f>
        <v>0</v>
      </c>
      <c r="AI663" s="299">
        <f>+'RNL - Lab 9'!$BF$58</f>
        <v>0</v>
      </c>
      <c r="AJ663" s="299">
        <f>+'RNL - Lab 9'!$BF$59</f>
        <v>0</v>
      </c>
      <c r="AK663" s="299">
        <f>+'RNL - Lab 9'!$BF$60</f>
        <v>0</v>
      </c>
      <c r="AL663" s="299">
        <f>+'RNL - Lab 9'!$BF$62</f>
        <v>0</v>
      </c>
      <c r="AM663" s="299">
        <f>+'RNL - Lab 9'!$BF$63</f>
        <v>0</v>
      </c>
      <c r="AN663" s="299">
        <f>+'RNL - Lab 9'!$BF$64</f>
        <v>0</v>
      </c>
      <c r="AO663" s="299">
        <f>+'RNL - Lab 9'!$BF$65</f>
        <v>0</v>
      </c>
      <c r="AP663" s="299">
        <f>+'RNL - Lab 9'!$BF$66</f>
        <v>0</v>
      </c>
      <c r="AQ663" s="299">
        <f>+'RNL - Lab 9'!$BF$67</f>
        <v>0</v>
      </c>
      <c r="AR663" s="299">
        <f>+'RNL - Lab 9'!$BF$68</f>
        <v>0</v>
      </c>
      <c r="AS663" s="299">
        <f>+'RNL - Lab 9'!$BF$69</f>
        <v>0</v>
      </c>
      <c r="AT663" s="299">
        <f>+'RNL - Lab 9'!$BF$70</f>
        <v>0</v>
      </c>
      <c r="AU663" s="299">
        <f>+'RNL - Lab 9'!$BF$71</f>
        <v>0</v>
      </c>
      <c r="AV663" s="299">
        <f>+'RNL - Lab 9'!$BF$72</f>
        <v>0</v>
      </c>
      <c r="AW663" s="299">
        <f>+'RNL - Lab 9'!$BF$73</f>
        <v>0</v>
      </c>
      <c r="AX663" s="299">
        <f>+'RNL - Lab 9'!$BF$75</f>
        <v>0</v>
      </c>
      <c r="AY663" s="299">
        <f>+'RNL - Lab 9'!$BF$76</f>
        <v>0</v>
      </c>
      <c r="AZ663" s="299">
        <f>+'RNL - Lab 9'!$BF$77</f>
        <v>0</v>
      </c>
      <c r="BA663" s="299">
        <f>+'RNL - Lab 9'!$BF$78</f>
        <v>0</v>
      </c>
      <c r="BB663" s="299">
        <f>+'RNL - Lab 9'!$BF$79</f>
        <v>0</v>
      </c>
      <c r="BC663" s="299">
        <f>+'RNL - Lab 9'!$BF$80</f>
        <v>0</v>
      </c>
      <c r="BD663" s="299">
        <f>+'RNL - Lab 9'!$BF$81</f>
        <v>0</v>
      </c>
      <c r="BE663" s="299">
        <f>+'RNL - Lab 9'!$BF$82</f>
        <v>0</v>
      </c>
      <c r="BF663" s="299">
        <f>+'RNL - Lab 9'!$BF$84</f>
        <v>0</v>
      </c>
      <c r="BG663" s="299">
        <f>+'RNL - Lab 9'!$BF$85</f>
        <v>0</v>
      </c>
      <c r="BH663" s="299">
        <f>+'RNL - Lab 9'!$BF$86</f>
        <v>0</v>
      </c>
      <c r="BI663" s="299">
        <f>+'RNL - Lab 9'!$BF$87</f>
        <v>0</v>
      </c>
      <c r="BJ663" s="299">
        <f>+'RNL - Lab 9'!$BF$88</f>
        <v>0</v>
      </c>
      <c r="BK663" s="299">
        <f>+'RNL - Lab 9'!$BF$89</f>
        <v>0</v>
      </c>
      <c r="BL663" s="299">
        <f>+'RNL - Lab 9'!$BF$90</f>
        <v>0</v>
      </c>
      <c r="BM663" s="299">
        <f>+'RNL - Lab 9'!$BF$91</f>
        <v>0</v>
      </c>
    </row>
    <row r="664" spans="2:65" s="26" customFormat="1" ht="1.5" customHeight="1" x14ac:dyDescent="0.25">
      <c r="B664" s="289" t="s">
        <v>92</v>
      </c>
      <c r="C664" s="299">
        <f>+'RNL - Lab 10'!$BF$25</f>
        <v>0</v>
      </c>
      <c r="D664" s="299">
        <f>+'RNL - Lab 10'!$BF$26</f>
        <v>0</v>
      </c>
      <c r="E664" s="299">
        <f>+'RNL - Lab 10'!$BF$27</f>
        <v>0</v>
      </c>
      <c r="F664" s="299">
        <f>+'RNL - Lab 10'!$BF$28</f>
        <v>0</v>
      </c>
      <c r="G664" s="299">
        <f>+'RNL - Lab 10'!$BF$29</f>
        <v>0</v>
      </c>
      <c r="H664" s="299">
        <f>+'RNL - Lab 10'!$BF$30</f>
        <v>0</v>
      </c>
      <c r="I664" s="299">
        <f>+'RNL - Lab 10'!$BF$31</f>
        <v>0</v>
      </c>
      <c r="J664" s="299">
        <f>+'RNL - Lab 10'!$BF$32</f>
        <v>0</v>
      </c>
      <c r="K664" s="299">
        <f>+'RNL - Lab 10'!$BF$33</f>
        <v>0</v>
      </c>
      <c r="L664" s="299">
        <f>+'RNL - Lab 10'!$BF$34</f>
        <v>0</v>
      </c>
      <c r="M664" s="299">
        <f>+'RNL - Lab 10'!$BF$35</f>
        <v>0</v>
      </c>
      <c r="N664" s="299">
        <f>+'RNL - Lab 10'!$BF$36</f>
        <v>0</v>
      </c>
      <c r="O664" s="299">
        <f>+'RNL - Lab 10'!$BF$37</f>
        <v>0</v>
      </c>
      <c r="P664" s="299">
        <f>+'RNL - Lab 10'!$BF$39</f>
        <v>0</v>
      </c>
      <c r="Q664" s="299">
        <f>+'RNL - Lab 10'!$BF$40</f>
        <v>0</v>
      </c>
      <c r="R664" s="299">
        <f>+'RNL - Lab 10'!$BF$41</f>
        <v>0</v>
      </c>
      <c r="S664" s="299">
        <f>+'RNL - Lab 10'!$BF$42</f>
        <v>0</v>
      </c>
      <c r="T664" s="299">
        <f>+'RNL - Lab 10'!$BF$43</f>
        <v>0</v>
      </c>
      <c r="U664" s="299">
        <f>+'RNL - Lab 10'!$BF$44</f>
        <v>0</v>
      </c>
      <c r="V664" s="299">
        <f>+'RNL - Lab 10'!$BF$45</f>
        <v>0</v>
      </c>
      <c r="W664" s="300">
        <f>+'RNL - Lab 10'!$BF$46</f>
        <v>0</v>
      </c>
      <c r="X664" s="300">
        <f>+'RNL - Lab 10'!$BF$47</f>
        <v>0</v>
      </c>
      <c r="Y664" s="299">
        <f>+'RNL - Lab 10'!$BF$48</f>
        <v>0</v>
      </c>
      <c r="Z664" s="299">
        <f>+'RNL - Lab 10'!$BF$49</f>
        <v>0</v>
      </c>
      <c r="AA664" s="299">
        <f>+'RNL - Lab 10'!$BF$50</f>
        <v>0</v>
      </c>
      <c r="AB664" s="299">
        <f>+'RNL - Lab 10'!$BF$51</f>
        <v>0</v>
      </c>
      <c r="AC664" s="299">
        <f>+'RNL - Lab 10'!$BF$52</f>
        <v>0</v>
      </c>
      <c r="AD664" s="299">
        <f>+'RNL - Lab 10'!$BF$53</f>
        <v>0</v>
      </c>
      <c r="AE664" s="299">
        <f>+'RNL - Lab 10'!$BF$54</f>
        <v>0</v>
      </c>
      <c r="AF664" s="299">
        <f>+'RNL - Lab 10'!$BF$55</f>
        <v>0</v>
      </c>
      <c r="AG664" s="299">
        <f>+'RNL - Lab 10'!$BF$56</f>
        <v>0</v>
      </c>
      <c r="AH664" s="299">
        <f>+'RNL - Lab 10'!$BF$57</f>
        <v>0</v>
      </c>
      <c r="AI664" s="299">
        <f>+'RNL - Lab 10'!$BF$58</f>
        <v>0</v>
      </c>
      <c r="AJ664" s="299">
        <f>+'RNL - Lab 10'!$BF$59</f>
        <v>0</v>
      </c>
      <c r="AK664" s="299">
        <f>+'RNL - Lab 10'!$BF$60</f>
        <v>0</v>
      </c>
      <c r="AL664" s="299">
        <f>+'RNL - Lab 10'!$BF$62</f>
        <v>0</v>
      </c>
      <c r="AM664" s="299">
        <f>+'RNL - Lab 10'!$BF$63</f>
        <v>0</v>
      </c>
      <c r="AN664" s="299">
        <f>+'RNL - Lab 10'!$BF$64</f>
        <v>0</v>
      </c>
      <c r="AO664" s="299">
        <f>+'RNL - Lab 10'!$BF$65</f>
        <v>0</v>
      </c>
      <c r="AP664" s="299">
        <f>+'RNL - Lab 10'!$BF$66</f>
        <v>0</v>
      </c>
      <c r="AQ664" s="299">
        <f>+'RNL - Lab 10'!$BF$67</f>
        <v>0</v>
      </c>
      <c r="AR664" s="299">
        <f>+'RNL - Lab 10'!$BF$68</f>
        <v>0</v>
      </c>
      <c r="AS664" s="299">
        <f>+'RNL - Lab 10'!$BF$69</f>
        <v>0</v>
      </c>
      <c r="AT664" s="299">
        <f>+'RNL - Lab 10'!$BF$70</f>
        <v>0</v>
      </c>
      <c r="AU664" s="299">
        <f>+'RNL - Lab 10'!$BF$71</f>
        <v>0</v>
      </c>
      <c r="AV664" s="299">
        <f>+'RNL - Lab 10'!$BF$72</f>
        <v>0</v>
      </c>
      <c r="AW664" s="299">
        <f>+'RNL - Lab 10'!$BF$73</f>
        <v>0</v>
      </c>
      <c r="AX664" s="299">
        <f>+'RNL - Lab 10'!$BF$75</f>
        <v>0</v>
      </c>
      <c r="AY664" s="299">
        <f>+'RNL - Lab 10'!$BF$76</f>
        <v>0</v>
      </c>
      <c r="AZ664" s="299">
        <f>+'RNL - Lab 10'!$BF$77</f>
        <v>0</v>
      </c>
      <c r="BA664" s="299">
        <f>+'RNL - Lab 10'!$BF$78</f>
        <v>0</v>
      </c>
      <c r="BB664" s="299">
        <f>+'RNL - Lab 10'!$BF$79</f>
        <v>0</v>
      </c>
      <c r="BC664" s="299">
        <f>+'RNL - Lab 10'!$BF$80</f>
        <v>0</v>
      </c>
      <c r="BD664" s="299">
        <f>+'RNL - Lab 10'!$BF$81</f>
        <v>0</v>
      </c>
      <c r="BE664" s="299">
        <f>+'RNL - Lab 10'!$BF$82</f>
        <v>0</v>
      </c>
      <c r="BF664" s="299">
        <f>+'RNL - Lab 10'!$BF$84</f>
        <v>0</v>
      </c>
      <c r="BG664" s="299">
        <f>+'RNL - Lab 10'!$BF$85</f>
        <v>0</v>
      </c>
      <c r="BH664" s="299">
        <f>+'RNL - Lab 10'!$BF$86</f>
        <v>0</v>
      </c>
      <c r="BI664" s="299">
        <f>+'RNL - Lab 10'!$BF$87</f>
        <v>0</v>
      </c>
      <c r="BJ664" s="299">
        <f>+'RNL - Lab 10'!$BF$88</f>
        <v>0</v>
      </c>
      <c r="BK664" s="299">
        <f>+'RNL - Lab 10'!$BF$89</f>
        <v>0</v>
      </c>
      <c r="BL664" s="299">
        <f>+'RNL - Lab 10'!$BF$90</f>
        <v>0</v>
      </c>
      <c r="BM664" s="299">
        <f>+'RNL - Lab 10'!$BF$91</f>
        <v>0</v>
      </c>
    </row>
    <row r="665" spans="2:65" s="26" customFormat="1" ht="1.5" customHeight="1" x14ac:dyDescent="0.25">
      <c r="B665" s="289" t="s">
        <v>488</v>
      </c>
      <c r="C665" s="299">
        <f>+RNLConsolidado!$BF$25</f>
        <v>0</v>
      </c>
      <c r="D665" s="299">
        <f>+RNLConsolidado!$BF$26</f>
        <v>0</v>
      </c>
      <c r="E665" s="299">
        <f>+RNLConsolidado!$BF$27</f>
        <v>0</v>
      </c>
      <c r="F665" s="299">
        <f>+RNLConsolidado!$BF$28</f>
        <v>0</v>
      </c>
      <c r="G665" s="299">
        <f>+RNLConsolidado!$BF$29</f>
        <v>0</v>
      </c>
      <c r="H665" s="299">
        <f>+RNLConsolidado!$BF$30</f>
        <v>0</v>
      </c>
      <c r="I665" s="299">
        <f>+RNLConsolidado!$BF$31</f>
        <v>0</v>
      </c>
      <c r="J665" s="299">
        <f>+RNLConsolidado!$BF$32</f>
        <v>0</v>
      </c>
      <c r="K665" s="299">
        <f>+RNLConsolidado!$BF$33</f>
        <v>0</v>
      </c>
      <c r="L665" s="299">
        <f>+RNLConsolidado!$BF$34</f>
        <v>0</v>
      </c>
      <c r="M665" s="299">
        <f>+RNLConsolidado!$BF$35</f>
        <v>0</v>
      </c>
      <c r="N665" s="299">
        <f>+RNLConsolidado!$BF$36</f>
        <v>0</v>
      </c>
      <c r="O665" s="299">
        <f>+RNLConsolidado!$BF$37</f>
        <v>0</v>
      </c>
      <c r="P665" s="299">
        <f>+RNLConsolidado!$BF$39</f>
        <v>0</v>
      </c>
      <c r="Q665" s="299">
        <f>+RNLConsolidado!$BF$40</f>
        <v>0</v>
      </c>
      <c r="R665" s="299">
        <f>+RNLConsolidado!$BF$41</f>
        <v>0</v>
      </c>
      <c r="S665" s="299">
        <f>+RNLConsolidado!$BF$42</f>
        <v>0</v>
      </c>
      <c r="T665" s="299">
        <f>+RNLConsolidado!$BF$43</f>
        <v>0</v>
      </c>
      <c r="U665" s="299">
        <f>+RNLConsolidado!$BF$44</f>
        <v>0</v>
      </c>
      <c r="V665" s="299">
        <f>+RNLConsolidado!$BF$45</f>
        <v>0</v>
      </c>
      <c r="W665" s="299">
        <f>+RNLConsolidado!$BF$46</f>
        <v>0</v>
      </c>
      <c r="X665" s="299">
        <f>+RNLConsolidado!$BF$47</f>
        <v>0</v>
      </c>
      <c r="Y665" s="299">
        <f>+RNLConsolidado!$BF$48</f>
        <v>0</v>
      </c>
      <c r="Z665" s="299">
        <f>+RNLConsolidado!$BF$49</f>
        <v>0</v>
      </c>
      <c r="AA665" s="299">
        <f>+RNLConsolidado!$BF$50</f>
        <v>0</v>
      </c>
      <c r="AB665" s="299">
        <f>+RNLConsolidado!$BF$51</f>
        <v>0</v>
      </c>
      <c r="AC665" s="299">
        <f>+RNLConsolidado!$BF$52</f>
        <v>0</v>
      </c>
      <c r="AD665" s="299">
        <f>+RNLConsolidado!$BF$53</f>
        <v>0</v>
      </c>
      <c r="AE665" s="299">
        <f>+RNLConsolidado!$BF$54</f>
        <v>0</v>
      </c>
      <c r="AF665" s="299">
        <f>+RNLConsolidado!$BF$55</f>
        <v>0</v>
      </c>
      <c r="AG665" s="299">
        <f>+RNLConsolidado!$BF$56</f>
        <v>0</v>
      </c>
      <c r="AH665" s="299">
        <f>+RNLConsolidado!$BF$57</f>
        <v>0</v>
      </c>
      <c r="AI665" s="299">
        <f>+RNLConsolidado!$BF$58</f>
        <v>0</v>
      </c>
      <c r="AJ665" s="299">
        <f>+RNLConsolidado!$BF$59</f>
        <v>0</v>
      </c>
      <c r="AK665" s="299">
        <f>+RNLConsolidado!$BF$60</f>
        <v>0</v>
      </c>
      <c r="AL665" s="299">
        <f>+RNLConsolidado!$BF$62</f>
        <v>0</v>
      </c>
      <c r="AM665" s="299">
        <f>+RNLConsolidado!$BF$63</f>
        <v>0</v>
      </c>
      <c r="AN665" s="299">
        <f>+RNLConsolidado!$BF$64</f>
        <v>0</v>
      </c>
      <c r="AO665" s="299">
        <f>+RNLConsolidado!$BF$65</f>
        <v>0</v>
      </c>
      <c r="AP665" s="299">
        <f>+RNLConsolidado!$BF$66</f>
        <v>0</v>
      </c>
      <c r="AQ665" s="299">
        <f>+RNLConsolidado!$BF$67</f>
        <v>0</v>
      </c>
      <c r="AR665" s="299">
        <f>+RNLConsolidado!$BF$68</f>
        <v>0</v>
      </c>
      <c r="AS665" s="299">
        <f>+RNLConsolidado!$BF$69</f>
        <v>0</v>
      </c>
      <c r="AT665" s="299">
        <f>+RNLConsolidado!$BF$70</f>
        <v>0</v>
      </c>
      <c r="AU665" s="299">
        <f>+RNLConsolidado!$BF$71</f>
        <v>0</v>
      </c>
      <c r="AV665" s="299">
        <f>+RNLConsolidado!$BF$72</f>
        <v>0</v>
      </c>
      <c r="AW665" s="299">
        <f>+RNLConsolidado!$BF$73</f>
        <v>0</v>
      </c>
      <c r="AX665" s="299">
        <f>+RNLConsolidado!$BF$75</f>
        <v>0</v>
      </c>
      <c r="AY665" s="299">
        <f>+RNLConsolidado!$BF$76</f>
        <v>0</v>
      </c>
      <c r="AZ665" s="299">
        <f>+RNLConsolidado!$BF$77</f>
        <v>0</v>
      </c>
      <c r="BA665" s="299">
        <f>+RNLConsolidado!$BF$78</f>
        <v>0</v>
      </c>
      <c r="BB665" s="299">
        <f>+RNLConsolidado!$BF$79</f>
        <v>0</v>
      </c>
      <c r="BC665" s="299">
        <f>+RNLConsolidado!$BF$80</f>
        <v>0</v>
      </c>
      <c r="BD665" s="299">
        <f>+RNLConsolidado!$BF$81</f>
        <v>0</v>
      </c>
      <c r="BE665" s="299">
        <f>+RNLConsolidado!$BF$82</f>
        <v>0</v>
      </c>
      <c r="BF665" s="299">
        <f>+RNLConsolidado!$BF$84</f>
        <v>0</v>
      </c>
      <c r="BG665" s="299">
        <f>+RNLConsolidado!$BF$85</f>
        <v>0</v>
      </c>
      <c r="BH665" s="299">
        <f>+RNLConsolidado!$BF$86</f>
        <v>0</v>
      </c>
      <c r="BI665" s="299">
        <f>+RNLConsolidado!$BF$87</f>
        <v>0</v>
      </c>
      <c r="BJ665" s="299">
        <f>+RNLConsolidado!$BF$88</f>
        <v>0</v>
      </c>
      <c r="BK665" s="299">
        <f>+RNLConsolidado!$BF$89</f>
        <v>0</v>
      </c>
      <c r="BL665" s="299">
        <f>+RNLConsolidado!$BF$90</f>
        <v>0</v>
      </c>
      <c r="BM665" s="299">
        <f>+RNLConsolidado!$BF$91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Y+39n7Y5pDW9oITp0mN9hBh27TJOtU/RAPLBzWAEjY6k4WlfczYw+1rzbublvHUbeX2HZHIW00da50IhyYTKDQ==" saltValue="0lJGGzFEA+YEPcBXVgV4TA=="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E670"/>
  <sheetViews>
    <sheetView zoomScale="70" zoomScaleNormal="70" workbookViewId="0">
      <selection activeCell="Z7" sqref="Z7:AS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630</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688</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1'!$Q$25</f>
        <v/>
      </c>
      <c r="D636" s="299" t="str">
        <f>+'RNL - Lab 1'!$Q$26</f>
        <v/>
      </c>
      <c r="E636" s="299" t="str">
        <f>+'RNL - Lab 1'!$Q$27</f>
        <v/>
      </c>
      <c r="F636" s="299" t="str">
        <f>+'RNL - Lab 1'!$Q$28</f>
        <v/>
      </c>
      <c r="G636" s="299" t="str">
        <f>+'RNL - Lab 1'!$Q$29</f>
        <v/>
      </c>
      <c r="H636" s="299" t="str">
        <f>+'RNL - Lab 1'!$Q$30</f>
        <v/>
      </c>
      <c r="I636" s="299" t="str">
        <f>+'RNL - Lab 1'!$Q$31</f>
        <v/>
      </c>
      <c r="J636" s="299" t="str">
        <f>+'RNL - Lab 1'!$Q$32</f>
        <v/>
      </c>
      <c r="K636" s="299" t="str">
        <f>+'RNL - Lab 1'!$Q$33</f>
        <v/>
      </c>
      <c r="L636" s="299" t="str">
        <f>+'RNL - Lab 1'!$Q$34</f>
        <v/>
      </c>
      <c r="M636" s="299" t="str">
        <f>+'RNL - Lab 1'!$Q$35</f>
        <v/>
      </c>
      <c r="N636" s="299" t="str">
        <f>+'RNL - Lab 1'!$Q$36</f>
        <v/>
      </c>
      <c r="O636" s="299" t="str">
        <f>+'RNL - Lab 1'!$Q$37</f>
        <v/>
      </c>
      <c r="P636" s="299" t="str">
        <f>+'RNL - Lab 1'!$Q$39</f>
        <v/>
      </c>
      <c r="Q636" s="299" t="str">
        <f>+'RNL - Lab 1'!$Q$40</f>
        <v/>
      </c>
      <c r="R636" s="299" t="str">
        <f>+'RNL - Lab 1'!$Q$41</f>
        <v/>
      </c>
      <c r="S636" s="299" t="str">
        <f>+'RNL - Lab 1'!$Q$42</f>
        <v/>
      </c>
      <c r="T636" s="299" t="str">
        <f>+'RNL - Lab 1'!$Q$43</f>
        <v/>
      </c>
      <c r="U636" s="299" t="str">
        <f>+'RNL - Lab 1'!$Q$44</f>
        <v/>
      </c>
      <c r="V636" s="299" t="str">
        <f>+'RNL - Lab 1'!$Q$45</f>
        <v/>
      </c>
      <c r="W636" s="299" t="str">
        <f>+'RNL - Lab 1'!$Q$46</f>
        <v/>
      </c>
      <c r="X636" s="299" t="str">
        <f>+'RNL - Lab 1'!$Q$47</f>
        <v/>
      </c>
      <c r="Y636" s="299" t="str">
        <f>+'RNL - Lab 1'!$Q$48</f>
        <v/>
      </c>
      <c r="Z636" s="299" t="str">
        <f>+'RNL - Lab 1'!$Q$49</f>
        <v/>
      </c>
      <c r="AA636" s="299" t="str">
        <f>+'RNL - Lab 1'!$Q$50</f>
        <v/>
      </c>
      <c r="AB636" s="299" t="str">
        <f>+'RNL - Lab 1'!$Q$51</f>
        <v/>
      </c>
      <c r="AC636" s="299" t="str">
        <f>+'RNL - Lab 1'!$Q$52</f>
        <v/>
      </c>
      <c r="AD636" s="299" t="str">
        <f>+'RNL - Lab 1'!$Q$53</f>
        <v/>
      </c>
      <c r="AE636" s="299" t="str">
        <f>+'RNL - Lab 1'!$Q$54</f>
        <v/>
      </c>
      <c r="AF636" s="299" t="str">
        <f>+'RNL - Lab 1'!$Q$55</f>
        <v/>
      </c>
      <c r="AG636" s="299" t="str">
        <f>+'RNL - Lab 1'!$Q$56</f>
        <v/>
      </c>
      <c r="AH636" s="299" t="str">
        <f>+'RNL - Lab 1'!$Q$57</f>
        <v/>
      </c>
      <c r="AI636" s="299" t="str">
        <f>+'RNL - Lab 1'!$Q$58</f>
        <v/>
      </c>
      <c r="AJ636" s="299" t="str">
        <f>+'RNL - Lab 1'!$Q$59</f>
        <v/>
      </c>
      <c r="AK636" s="299" t="str">
        <f>+'RNL - Lab 1'!$Q$60</f>
        <v/>
      </c>
      <c r="AL636" s="299" t="str">
        <f>+'RNL - Lab 1'!$Q$62</f>
        <v/>
      </c>
      <c r="AM636" s="299" t="str">
        <f>+'RNL - Lab 1'!$Q$63</f>
        <v/>
      </c>
      <c r="AN636" s="299" t="str">
        <f>+'RNL - Lab 1'!$Q$64</f>
        <v/>
      </c>
      <c r="AO636" s="299" t="str">
        <f>+'RNL - Lab 1'!$Q$65</f>
        <v/>
      </c>
      <c r="AP636" s="299" t="str">
        <f>+'RNL - Lab 1'!$Q$66</f>
        <v/>
      </c>
      <c r="AQ636" s="299" t="str">
        <f>+'RNL - Lab 1'!$Q$67</f>
        <v/>
      </c>
      <c r="AR636" s="299" t="str">
        <f>+'RNL - Lab 1'!$Q$68</f>
        <v/>
      </c>
      <c r="AS636" s="299" t="str">
        <f>+'RNL - Lab 1'!$Q$69</f>
        <v/>
      </c>
      <c r="AT636" s="299" t="str">
        <f>+'RNL - Lab 1'!$Q$70</f>
        <v/>
      </c>
      <c r="AU636" s="299" t="str">
        <f>+'RNL - Lab 1'!$Q$71</f>
        <v/>
      </c>
      <c r="AV636" s="299" t="str">
        <f>+'RNL - Lab 1'!$Q$72</f>
        <v/>
      </c>
      <c r="AW636" s="299" t="str">
        <f>+'RNL - Lab 1'!$Q$73</f>
        <v/>
      </c>
      <c r="AX636" s="299" t="str">
        <f>+'RNL - Lab 1'!$Q$75</f>
        <v/>
      </c>
      <c r="AY636" s="299" t="str">
        <f>+'RNL - Lab 1'!$Q$76</f>
        <v/>
      </c>
      <c r="AZ636" s="299" t="str">
        <f>+'RNL - Lab 1'!$Q$77</f>
        <v/>
      </c>
      <c r="BA636" s="299" t="str">
        <f>+'RNL - Lab 1'!$Q$78</f>
        <v/>
      </c>
      <c r="BB636" s="299" t="str">
        <f>+'RNL - Lab 1'!$Q$79</f>
        <v/>
      </c>
      <c r="BC636" s="299" t="str">
        <f>+'RNL - Lab 1'!$Q$80</f>
        <v/>
      </c>
      <c r="BD636" s="299" t="str">
        <f>+'RNL - Lab 1'!$Q$81</f>
        <v/>
      </c>
      <c r="BE636" s="299" t="str">
        <f>+'RNL - Lab 1'!$Q$82</f>
        <v/>
      </c>
      <c r="BF636" s="299" t="str">
        <f>+'RNL - Lab 1'!$Q$84</f>
        <v/>
      </c>
      <c r="BG636" s="299" t="str">
        <f>+'RNL - Lab 1'!$Q$85</f>
        <v/>
      </c>
      <c r="BH636" s="299" t="str">
        <f>+'RNL - Lab 1'!$Q$86</f>
        <v/>
      </c>
      <c r="BI636" s="299" t="str">
        <f>+'RNL - Lab 1'!$Q$87</f>
        <v/>
      </c>
      <c r="BJ636" s="299" t="str">
        <f>+'RNL - Lab 1'!$Q$88</f>
        <v/>
      </c>
      <c r="BK636" s="299" t="str">
        <f>+'RNL - Lab 1'!$Q$89</f>
        <v/>
      </c>
      <c r="BL636" s="299" t="str">
        <f>+'RNL - Lab 1'!$Q$90</f>
        <v/>
      </c>
      <c r="BM636" s="299" t="str">
        <f>+'RNL - Lab 1'!$Q$91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2'!$Q$25</f>
        <v/>
      </c>
      <c r="D637" s="299" t="str">
        <f>+'RNL - Lab 2'!$Q$26</f>
        <v/>
      </c>
      <c r="E637" s="299" t="str">
        <f>+'RNL - Lab 2'!$Q$27</f>
        <v/>
      </c>
      <c r="F637" s="299" t="str">
        <f>+'RNL - Lab 2'!$Q$28</f>
        <v/>
      </c>
      <c r="G637" s="299" t="str">
        <f>+'RNL - Lab 2'!$Q$29</f>
        <v/>
      </c>
      <c r="H637" s="299" t="str">
        <f>+'RNL - Lab 2'!$Q$30</f>
        <v/>
      </c>
      <c r="I637" s="299" t="str">
        <f>+'RNL - Lab 2'!$Q$31</f>
        <v/>
      </c>
      <c r="J637" s="299" t="str">
        <f>+'RNL - Lab 2'!$Q$32</f>
        <v/>
      </c>
      <c r="K637" s="299" t="str">
        <f>+'RNL - Lab 2'!$Q$33</f>
        <v/>
      </c>
      <c r="L637" s="299" t="str">
        <f>+'RNL - Lab 2'!$Q$34</f>
        <v/>
      </c>
      <c r="M637" s="299" t="str">
        <f>+'RNL - Lab 2'!$Q$35</f>
        <v/>
      </c>
      <c r="N637" s="299" t="str">
        <f>+'RNL - Lab 2'!$Q$36</f>
        <v/>
      </c>
      <c r="O637" s="299" t="str">
        <f>+'RNL - Lab 2'!$Q$37</f>
        <v/>
      </c>
      <c r="P637" s="299" t="str">
        <f>+'RNL - Lab 2'!$Q$39</f>
        <v/>
      </c>
      <c r="Q637" s="299" t="str">
        <f>+'RNL - Lab 2'!$Q$40</f>
        <v/>
      </c>
      <c r="R637" s="299" t="str">
        <f>+'RNL - Lab 2'!$Q$41</f>
        <v/>
      </c>
      <c r="S637" s="299" t="str">
        <f>+'RNL - Lab 2'!$Q$42</f>
        <v/>
      </c>
      <c r="T637" s="299" t="str">
        <f>+'RNL - Lab 2'!$Q$43</f>
        <v/>
      </c>
      <c r="U637" s="299" t="str">
        <f>+'RNL - Lab 2'!$Q$44</f>
        <v/>
      </c>
      <c r="V637" s="299" t="str">
        <f>+'RNL - Lab 2'!$Q$45</f>
        <v/>
      </c>
      <c r="W637" s="299" t="str">
        <f>+'RNL - Lab 2'!$Q$46</f>
        <v/>
      </c>
      <c r="X637" s="299" t="str">
        <f>+'RNL - Lab 2'!$Q$47</f>
        <v/>
      </c>
      <c r="Y637" s="299" t="str">
        <f>+'RNL - Lab 2'!$Q$48</f>
        <v/>
      </c>
      <c r="Z637" s="299" t="str">
        <f>+'RNL - Lab 2'!$Q$49</f>
        <v/>
      </c>
      <c r="AA637" s="299" t="str">
        <f>+'RNL - Lab 2'!$Q$50</f>
        <v/>
      </c>
      <c r="AB637" s="299" t="str">
        <f>+'RNL - Lab 2'!$Q$51</f>
        <v/>
      </c>
      <c r="AC637" s="299" t="str">
        <f>+'RNL - Lab 2'!$Q$52</f>
        <v/>
      </c>
      <c r="AD637" s="299" t="str">
        <f>+'RNL - Lab 2'!$Q$53</f>
        <v/>
      </c>
      <c r="AE637" s="299" t="str">
        <f>+'RNL - Lab 2'!$Q$54</f>
        <v/>
      </c>
      <c r="AF637" s="299" t="str">
        <f>+'RNL - Lab 2'!$Q$55</f>
        <v/>
      </c>
      <c r="AG637" s="299" t="str">
        <f>+'RNL - Lab 2'!$Q$56</f>
        <v/>
      </c>
      <c r="AH637" s="299" t="str">
        <f>+'RNL - Lab 2'!$Q$57</f>
        <v/>
      </c>
      <c r="AI637" s="299" t="str">
        <f>+'RNL - Lab 2'!$Q$58</f>
        <v/>
      </c>
      <c r="AJ637" s="299" t="str">
        <f>+'RNL - Lab 2'!$Q$59</f>
        <v/>
      </c>
      <c r="AK637" s="299" t="str">
        <f>+'RNL - Lab 2'!$Q$60</f>
        <v/>
      </c>
      <c r="AL637" s="299" t="str">
        <f>+'RNL - Lab 2'!$Q$62</f>
        <v/>
      </c>
      <c r="AM637" s="299" t="str">
        <f>+'RNL - Lab 2'!$Q$63</f>
        <v/>
      </c>
      <c r="AN637" s="299" t="str">
        <f>+'RNL - Lab 2'!$Q$64</f>
        <v/>
      </c>
      <c r="AO637" s="299" t="str">
        <f>+'RNL - Lab 2'!$Q$65</f>
        <v/>
      </c>
      <c r="AP637" s="299" t="str">
        <f>+'RNL - Lab 2'!$Q$66</f>
        <v/>
      </c>
      <c r="AQ637" s="299" t="str">
        <f>+'RNL - Lab 2'!$Q$67</f>
        <v/>
      </c>
      <c r="AR637" s="299" t="str">
        <f>+'RNL - Lab 2'!$Q$68</f>
        <v/>
      </c>
      <c r="AS637" s="299" t="str">
        <f>+'RNL - Lab 2'!$Q$69</f>
        <v/>
      </c>
      <c r="AT637" s="299" t="str">
        <f>+'RNL - Lab 2'!$Q$70</f>
        <v/>
      </c>
      <c r="AU637" s="299" t="str">
        <f>+'RNL - Lab 2'!$Q$71</f>
        <v/>
      </c>
      <c r="AV637" s="299" t="str">
        <f>+'RNL - Lab 2'!$Q$72</f>
        <v/>
      </c>
      <c r="AW637" s="299" t="str">
        <f>+'RNL - Lab 2'!$Q$73</f>
        <v/>
      </c>
      <c r="AX637" s="299" t="str">
        <f>+'RNL - Lab 2'!$Q$75</f>
        <v/>
      </c>
      <c r="AY637" s="299" t="str">
        <f>+'RNL - Lab 2'!$Q$76</f>
        <v/>
      </c>
      <c r="AZ637" s="299" t="str">
        <f>+'RNL - Lab 2'!$Q$77</f>
        <v/>
      </c>
      <c r="BA637" s="299" t="str">
        <f>+'RNL - Lab 2'!$Q$78</f>
        <v/>
      </c>
      <c r="BB637" s="299" t="str">
        <f>+'RNL - Lab 2'!$Q$79</f>
        <v/>
      </c>
      <c r="BC637" s="299" t="str">
        <f>+'RNL - Lab 2'!$Q$80</f>
        <v/>
      </c>
      <c r="BD637" s="299" t="str">
        <f>+'RNL - Lab 2'!$Q$81</f>
        <v/>
      </c>
      <c r="BE637" s="299" t="str">
        <f>+'RNL - Lab 2'!$Q$82</f>
        <v/>
      </c>
      <c r="BF637" s="299" t="str">
        <f>+'RNL - Lab 2'!$Q$84</f>
        <v/>
      </c>
      <c r="BG637" s="299" t="str">
        <f>+'RNL - Lab 2'!$Q$85</f>
        <v/>
      </c>
      <c r="BH637" s="299" t="str">
        <f>+'RNL - Lab 2'!$Q$86</f>
        <v/>
      </c>
      <c r="BI637" s="299" t="str">
        <f>+'RNL - Lab 2'!$Q$87</f>
        <v/>
      </c>
      <c r="BJ637" s="299" t="str">
        <f>+'RNL - Lab 2'!$Q$88</f>
        <v/>
      </c>
      <c r="BK637" s="299" t="str">
        <f>+'RNL - Lab 2'!$Q$89</f>
        <v/>
      </c>
      <c r="BL637" s="299" t="str">
        <f>+'RNL - Lab 2'!$Q$90</f>
        <v/>
      </c>
      <c r="BM637" s="299" t="str">
        <f>+'RNL - Lab 2'!$Q$91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3'!$Q$25</f>
        <v/>
      </c>
      <c r="D638" s="299" t="str">
        <f>+'RNL - Lab 3'!$Q$26</f>
        <v/>
      </c>
      <c r="E638" s="299" t="str">
        <f>+'RNL - Lab 3'!$Q$27</f>
        <v/>
      </c>
      <c r="F638" s="299" t="str">
        <f>+'RNL - Lab 3'!$Q$28</f>
        <v/>
      </c>
      <c r="G638" s="299" t="str">
        <f>+'RNL - Lab 3'!$Q$29</f>
        <v/>
      </c>
      <c r="H638" s="299" t="str">
        <f>+'RNL - Lab 3'!$Q$30</f>
        <v/>
      </c>
      <c r="I638" s="299" t="str">
        <f>+'RNL - Lab 3'!$Q$31</f>
        <v/>
      </c>
      <c r="J638" s="299" t="str">
        <f>+'RNL - Lab 3'!$Q$32</f>
        <v/>
      </c>
      <c r="K638" s="299" t="str">
        <f>+'RNL - Lab 3'!$Q$33</f>
        <v/>
      </c>
      <c r="L638" s="299" t="str">
        <f>+'RNL - Lab 3'!$Q$34</f>
        <v/>
      </c>
      <c r="M638" s="299" t="str">
        <f>+'RNL - Lab 3'!$Q$35</f>
        <v/>
      </c>
      <c r="N638" s="299" t="str">
        <f>+'RNL - Lab 3'!$Q$36</f>
        <v/>
      </c>
      <c r="O638" s="299" t="str">
        <f>+'RNL - Lab 3'!$Q$37</f>
        <v/>
      </c>
      <c r="P638" s="299" t="str">
        <f>+'RNL - Lab 3'!$Q$39</f>
        <v/>
      </c>
      <c r="Q638" s="299" t="str">
        <f>+'RNL - Lab 3'!$Q$40</f>
        <v/>
      </c>
      <c r="R638" s="299" t="str">
        <f>+'RNL - Lab 3'!$Q$41</f>
        <v/>
      </c>
      <c r="S638" s="299" t="str">
        <f>+'RNL - Lab 3'!$Q$42</f>
        <v/>
      </c>
      <c r="T638" s="299" t="str">
        <f>+'RNL - Lab 3'!$Q$43</f>
        <v/>
      </c>
      <c r="U638" s="299" t="str">
        <f>+'RNL - Lab 3'!$Q$44</f>
        <v/>
      </c>
      <c r="V638" s="299" t="str">
        <f>+'RNL - Lab 3'!$Q$45</f>
        <v/>
      </c>
      <c r="W638" s="299" t="str">
        <f>+'RNL - Lab 3'!$Q$46</f>
        <v/>
      </c>
      <c r="X638" s="299" t="str">
        <f>+'RNL - Lab 3'!$Q$47</f>
        <v/>
      </c>
      <c r="Y638" s="299" t="str">
        <f>+'RNL - Lab 3'!$Q$48</f>
        <v/>
      </c>
      <c r="Z638" s="299" t="str">
        <f>+'RNL - Lab 3'!$Q$49</f>
        <v/>
      </c>
      <c r="AA638" s="299" t="str">
        <f>+'RNL - Lab 3'!$Q$50</f>
        <v/>
      </c>
      <c r="AB638" s="299" t="str">
        <f>+'RNL - Lab 3'!$Q$51</f>
        <v/>
      </c>
      <c r="AC638" s="299" t="str">
        <f>+'RNL - Lab 3'!$Q$52</f>
        <v/>
      </c>
      <c r="AD638" s="299" t="str">
        <f>+'RNL - Lab 3'!$Q$53</f>
        <v/>
      </c>
      <c r="AE638" s="299" t="str">
        <f>+'RNL - Lab 3'!$Q$54</f>
        <v/>
      </c>
      <c r="AF638" s="299" t="str">
        <f>+'RNL - Lab 3'!$Q$55</f>
        <v/>
      </c>
      <c r="AG638" s="299" t="str">
        <f>+'RNL - Lab 3'!$Q$56</f>
        <v/>
      </c>
      <c r="AH638" s="299" t="str">
        <f>+'RNL - Lab 3'!$Q$57</f>
        <v/>
      </c>
      <c r="AI638" s="299" t="str">
        <f>+'RNL - Lab 3'!$Q$58</f>
        <v/>
      </c>
      <c r="AJ638" s="299" t="str">
        <f>+'RNL - Lab 3'!$Q$59</f>
        <v/>
      </c>
      <c r="AK638" s="299" t="str">
        <f>+'RNL - Lab 3'!$Q$60</f>
        <v/>
      </c>
      <c r="AL638" s="299" t="str">
        <f>+'RNL - Lab 3'!$Q$62</f>
        <v/>
      </c>
      <c r="AM638" s="299" t="str">
        <f>+'RNL - Lab 3'!$Q$63</f>
        <v/>
      </c>
      <c r="AN638" s="299" t="str">
        <f>+'RNL - Lab 3'!$Q$64</f>
        <v/>
      </c>
      <c r="AO638" s="299" t="str">
        <f>+'RNL - Lab 3'!$Q$65</f>
        <v/>
      </c>
      <c r="AP638" s="299" t="str">
        <f>+'RNL - Lab 3'!$Q$66</f>
        <v/>
      </c>
      <c r="AQ638" s="299" t="str">
        <f>+'RNL - Lab 3'!$Q$67</f>
        <v/>
      </c>
      <c r="AR638" s="299" t="str">
        <f>+'RNL - Lab 3'!$Q$68</f>
        <v/>
      </c>
      <c r="AS638" s="299" t="str">
        <f>+'RNL - Lab 3'!$Q$69</f>
        <v/>
      </c>
      <c r="AT638" s="299" t="str">
        <f>+'RNL - Lab 3'!$Q$70</f>
        <v/>
      </c>
      <c r="AU638" s="299" t="str">
        <f>+'RNL - Lab 3'!$Q$71</f>
        <v/>
      </c>
      <c r="AV638" s="299" t="str">
        <f>+'RNL - Lab 3'!$Q$72</f>
        <v/>
      </c>
      <c r="AW638" s="299" t="str">
        <f>+'RNL - Lab 3'!$Q$73</f>
        <v/>
      </c>
      <c r="AX638" s="299" t="str">
        <f>+'RNL - Lab 3'!$Q$75</f>
        <v/>
      </c>
      <c r="AY638" s="299" t="str">
        <f>+'RNL - Lab 3'!$Q$76</f>
        <v/>
      </c>
      <c r="AZ638" s="299" t="str">
        <f>+'RNL - Lab 3'!$Q$77</f>
        <v/>
      </c>
      <c r="BA638" s="299" t="str">
        <f>+'RNL - Lab 3'!$Q$78</f>
        <v/>
      </c>
      <c r="BB638" s="299" t="str">
        <f>+'RNL - Lab 3'!$Q$79</f>
        <v/>
      </c>
      <c r="BC638" s="299" t="str">
        <f>+'RNL - Lab 3'!$Q$80</f>
        <v/>
      </c>
      <c r="BD638" s="299" t="str">
        <f>+'RNL - Lab 3'!$Q$81</f>
        <v/>
      </c>
      <c r="BE638" s="299" t="str">
        <f>+'RNL - Lab 3'!$Q$82</f>
        <v/>
      </c>
      <c r="BF638" s="299" t="str">
        <f>+'RNL - Lab 3'!$Q$84</f>
        <v/>
      </c>
      <c r="BG638" s="299" t="str">
        <f>+'RNL - Lab 3'!$Q$85</f>
        <v/>
      </c>
      <c r="BH638" s="299" t="str">
        <f>+'RNL - Lab 3'!$Q$86</f>
        <v/>
      </c>
      <c r="BI638" s="299" t="str">
        <f>+'RNL - Lab 3'!$Q$87</f>
        <v/>
      </c>
      <c r="BJ638" s="299" t="str">
        <f>+'RNL - Lab 3'!$Q$88</f>
        <v/>
      </c>
      <c r="BK638" s="299" t="str">
        <f>+'RNL - Lab 3'!$Q$89</f>
        <v/>
      </c>
      <c r="BL638" s="299" t="str">
        <f>+'RNL - Lab 3'!$Q$90</f>
        <v/>
      </c>
      <c r="BM638" s="299" t="str">
        <f>+'RNL - Lab 3'!$Q$91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4'!$Q$25</f>
        <v/>
      </c>
      <c r="D639" s="299" t="str">
        <f>+'RNL - Lab 4'!$Q$26</f>
        <v/>
      </c>
      <c r="E639" s="299" t="str">
        <f>+'RNL - Lab 4'!$Q$27</f>
        <v/>
      </c>
      <c r="F639" s="299" t="str">
        <f>+'RNL - Lab 4'!$Q$28</f>
        <v/>
      </c>
      <c r="G639" s="299" t="str">
        <f>+'RNL - Lab 4'!$Q$29</f>
        <v/>
      </c>
      <c r="H639" s="299" t="str">
        <f>+'RNL - Lab 4'!$Q$30</f>
        <v/>
      </c>
      <c r="I639" s="299" t="str">
        <f>+'RNL - Lab 4'!$Q$31</f>
        <v/>
      </c>
      <c r="J639" s="299" t="str">
        <f>+'RNL - Lab 4'!$Q$32</f>
        <v/>
      </c>
      <c r="K639" s="299" t="str">
        <f>+'RNL - Lab 4'!$Q$33</f>
        <v/>
      </c>
      <c r="L639" s="299" t="str">
        <f>+'RNL - Lab 4'!$Q$34</f>
        <v/>
      </c>
      <c r="M639" s="299" t="str">
        <f>+'RNL - Lab 4'!$Q$35</f>
        <v/>
      </c>
      <c r="N639" s="299" t="str">
        <f>+'RNL - Lab 4'!$Q$36</f>
        <v/>
      </c>
      <c r="O639" s="299" t="str">
        <f>+'RNL - Lab 4'!$Q$37</f>
        <v/>
      </c>
      <c r="P639" s="299" t="str">
        <f>+'RNL - Lab 4'!$Q$39</f>
        <v/>
      </c>
      <c r="Q639" s="299" t="str">
        <f>+'RNL - Lab 4'!$Q$40</f>
        <v/>
      </c>
      <c r="R639" s="299" t="str">
        <f>+'RNL - Lab 4'!$Q$41</f>
        <v/>
      </c>
      <c r="S639" s="299" t="str">
        <f>+'RNL - Lab 4'!$Q$42</f>
        <v/>
      </c>
      <c r="T639" s="299" t="str">
        <f>+'RNL - Lab 4'!$Q$43</f>
        <v/>
      </c>
      <c r="U639" s="299" t="str">
        <f>+'RNL - Lab 4'!$Q$44</f>
        <v/>
      </c>
      <c r="V639" s="299" t="str">
        <f>+'RNL - Lab 4'!$Q$45</f>
        <v/>
      </c>
      <c r="W639" s="299" t="str">
        <f>+'RNL - Lab 4'!$Q$46</f>
        <v/>
      </c>
      <c r="X639" s="299" t="str">
        <f>+'RNL - Lab 4'!$Q$47</f>
        <v/>
      </c>
      <c r="Y639" s="299" t="str">
        <f>+'RNL - Lab 4'!$Q$48</f>
        <v/>
      </c>
      <c r="Z639" s="299" t="str">
        <f>+'RNL - Lab 4'!$Q$49</f>
        <v/>
      </c>
      <c r="AA639" s="299" t="str">
        <f>+'RNL - Lab 4'!$Q$50</f>
        <v/>
      </c>
      <c r="AB639" s="299" t="str">
        <f>+'RNL - Lab 4'!$Q$51</f>
        <v/>
      </c>
      <c r="AC639" s="299" t="str">
        <f>+'RNL - Lab 4'!$Q$52</f>
        <v/>
      </c>
      <c r="AD639" s="299" t="str">
        <f>+'RNL - Lab 4'!$Q$53</f>
        <v/>
      </c>
      <c r="AE639" s="299" t="str">
        <f>+'RNL - Lab 4'!$Q$54</f>
        <v/>
      </c>
      <c r="AF639" s="299" t="str">
        <f>+'RNL - Lab 4'!$Q$55</f>
        <v/>
      </c>
      <c r="AG639" s="299" t="str">
        <f>+'RNL - Lab 4'!$Q$56</f>
        <v/>
      </c>
      <c r="AH639" s="299" t="str">
        <f>+'RNL - Lab 4'!$Q$57</f>
        <v/>
      </c>
      <c r="AI639" s="299" t="str">
        <f>+'RNL - Lab 4'!$Q$58</f>
        <v/>
      </c>
      <c r="AJ639" s="299" t="str">
        <f>+'RNL - Lab 4'!$Q$59</f>
        <v/>
      </c>
      <c r="AK639" s="299" t="str">
        <f>+'RNL - Lab 4'!$Q$60</f>
        <v/>
      </c>
      <c r="AL639" s="299" t="str">
        <f>+'RNL - Lab 4'!$Q$62</f>
        <v/>
      </c>
      <c r="AM639" s="299" t="str">
        <f>+'RNL - Lab 4'!$Q$63</f>
        <v/>
      </c>
      <c r="AN639" s="299" t="str">
        <f>+'RNL - Lab 4'!$Q$64</f>
        <v/>
      </c>
      <c r="AO639" s="299" t="str">
        <f>+'RNL - Lab 4'!$Q$65</f>
        <v/>
      </c>
      <c r="AP639" s="299" t="str">
        <f>+'RNL - Lab 4'!$Q$66</f>
        <v/>
      </c>
      <c r="AQ639" s="299" t="str">
        <f>+'RNL - Lab 4'!$Q$67</f>
        <v/>
      </c>
      <c r="AR639" s="299" t="str">
        <f>+'RNL - Lab 4'!$Q$68</f>
        <v/>
      </c>
      <c r="AS639" s="299" t="str">
        <f>+'RNL - Lab 4'!$Q$69</f>
        <v/>
      </c>
      <c r="AT639" s="299" t="str">
        <f>+'RNL - Lab 4'!$Q$70</f>
        <v/>
      </c>
      <c r="AU639" s="299" t="str">
        <f>+'RNL - Lab 4'!$Q$71</f>
        <v/>
      </c>
      <c r="AV639" s="299" t="str">
        <f>+'RNL - Lab 4'!$Q$72</f>
        <v/>
      </c>
      <c r="AW639" s="299" t="str">
        <f>+'RNL - Lab 4'!$Q$73</f>
        <v/>
      </c>
      <c r="AX639" s="299" t="str">
        <f>+'RNL - Lab 4'!$Q$75</f>
        <v/>
      </c>
      <c r="AY639" s="299" t="str">
        <f>+'RNL - Lab 4'!$Q$76</f>
        <v/>
      </c>
      <c r="AZ639" s="299" t="str">
        <f>+'RNL - Lab 4'!$Q$77</f>
        <v/>
      </c>
      <c r="BA639" s="299" t="str">
        <f>+'RNL - Lab 4'!$Q$78</f>
        <v/>
      </c>
      <c r="BB639" s="299" t="str">
        <f>+'RNL - Lab 4'!$Q$79</f>
        <v/>
      </c>
      <c r="BC639" s="299" t="str">
        <f>+'RNL - Lab 4'!$Q$80</f>
        <v/>
      </c>
      <c r="BD639" s="299" t="str">
        <f>+'RNL - Lab 4'!$Q$81</f>
        <v/>
      </c>
      <c r="BE639" s="299" t="str">
        <f>+'RNL - Lab 4'!$Q$82</f>
        <v/>
      </c>
      <c r="BF639" s="299" t="str">
        <f>+'RNL - Lab 4'!$Q$84</f>
        <v/>
      </c>
      <c r="BG639" s="299" t="str">
        <f>+'RNL - Lab 4'!$Q$85</f>
        <v/>
      </c>
      <c r="BH639" s="299" t="str">
        <f>+'RNL - Lab 4'!$Q$86</f>
        <v/>
      </c>
      <c r="BI639" s="299" t="str">
        <f>+'RNL - Lab 4'!$Q$87</f>
        <v/>
      </c>
      <c r="BJ639" s="299" t="str">
        <f>+'RNL - Lab 4'!$Q$88</f>
        <v/>
      </c>
      <c r="BK639" s="299" t="str">
        <f>+'RNL - Lab 4'!$Q$89</f>
        <v/>
      </c>
      <c r="BL639" s="299" t="str">
        <f>+'RNL - Lab 4'!$Q$90</f>
        <v/>
      </c>
      <c r="BM639" s="299" t="str">
        <f>+'RNL - Lab 4'!$Q$91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5'!$Q$25</f>
        <v/>
      </c>
      <c r="D640" s="299" t="str">
        <f>+'RNL - Lab 5'!$Q$26</f>
        <v/>
      </c>
      <c r="E640" s="299" t="str">
        <f>+'RNL - Lab 5'!$Q$27</f>
        <v/>
      </c>
      <c r="F640" s="299" t="str">
        <f>+'RNL - Lab 5'!$Q$28</f>
        <v/>
      </c>
      <c r="G640" s="299" t="str">
        <f>+'RNL - Lab 5'!$Q$29</f>
        <v/>
      </c>
      <c r="H640" s="299" t="str">
        <f>+'RNL - Lab 5'!$Q$30</f>
        <v/>
      </c>
      <c r="I640" s="299" t="str">
        <f>+'RNL - Lab 5'!$Q$31</f>
        <v/>
      </c>
      <c r="J640" s="299" t="str">
        <f>+'RNL - Lab 5'!$Q$32</f>
        <v/>
      </c>
      <c r="K640" s="299" t="str">
        <f>+'RNL - Lab 5'!$Q$33</f>
        <v/>
      </c>
      <c r="L640" s="299" t="str">
        <f>+'RNL - Lab 5'!$Q$34</f>
        <v/>
      </c>
      <c r="M640" s="299" t="str">
        <f>+'RNL - Lab 5'!$Q$35</f>
        <v/>
      </c>
      <c r="N640" s="299" t="str">
        <f>+'RNL - Lab 5'!$Q$36</f>
        <v/>
      </c>
      <c r="O640" s="299" t="str">
        <f>+'RNL - Lab 5'!$Q$37</f>
        <v/>
      </c>
      <c r="P640" s="299" t="str">
        <f>+'RNL - Lab 5'!$Q$39</f>
        <v/>
      </c>
      <c r="Q640" s="299" t="str">
        <f>+'RNL - Lab 5'!$Q$40</f>
        <v/>
      </c>
      <c r="R640" s="299" t="str">
        <f>+'RNL - Lab 5'!$Q$41</f>
        <v/>
      </c>
      <c r="S640" s="299" t="str">
        <f>+'RNL - Lab 5'!$Q$42</f>
        <v/>
      </c>
      <c r="T640" s="299" t="str">
        <f>+'RNL - Lab 5'!$Q$43</f>
        <v/>
      </c>
      <c r="U640" s="299" t="str">
        <f>+'RNL - Lab 5'!$Q$44</f>
        <v/>
      </c>
      <c r="V640" s="299" t="str">
        <f>+'RNL - Lab 5'!$Q$45</f>
        <v/>
      </c>
      <c r="W640" s="299" t="str">
        <f>+'RNL - Lab 5'!$Q$46</f>
        <v/>
      </c>
      <c r="X640" s="299" t="str">
        <f>+'RNL - Lab 5'!$Q$47</f>
        <v/>
      </c>
      <c r="Y640" s="299" t="str">
        <f>+'RNL - Lab 5'!$Q$48</f>
        <v/>
      </c>
      <c r="Z640" s="299" t="str">
        <f>+'RNL - Lab 5'!$Q$49</f>
        <v/>
      </c>
      <c r="AA640" s="299" t="str">
        <f>+'RNL - Lab 5'!$Q$50</f>
        <v/>
      </c>
      <c r="AB640" s="299" t="str">
        <f>+'RNL - Lab 5'!$Q$51</f>
        <v/>
      </c>
      <c r="AC640" s="299" t="str">
        <f>+'RNL - Lab 5'!$Q$52</f>
        <v/>
      </c>
      <c r="AD640" s="299" t="str">
        <f>+'RNL - Lab 5'!$Q$53</f>
        <v/>
      </c>
      <c r="AE640" s="299" t="str">
        <f>+'RNL - Lab 5'!$Q$54</f>
        <v/>
      </c>
      <c r="AF640" s="299" t="str">
        <f>+'RNL - Lab 5'!$Q$55</f>
        <v/>
      </c>
      <c r="AG640" s="299" t="str">
        <f>+'RNL - Lab 5'!$Q$56</f>
        <v/>
      </c>
      <c r="AH640" s="299" t="str">
        <f>+'RNL - Lab 5'!$Q$57</f>
        <v/>
      </c>
      <c r="AI640" s="299" t="str">
        <f>+'RNL - Lab 5'!$Q$58</f>
        <v/>
      </c>
      <c r="AJ640" s="299" t="str">
        <f>+'RNL - Lab 5'!$Q$59</f>
        <v/>
      </c>
      <c r="AK640" s="299" t="str">
        <f>+'RNL - Lab 5'!$Q$60</f>
        <v/>
      </c>
      <c r="AL640" s="299" t="str">
        <f>+'RNL - Lab 5'!$Q$62</f>
        <v/>
      </c>
      <c r="AM640" s="299" t="str">
        <f>+'RNL - Lab 5'!$Q$63</f>
        <v/>
      </c>
      <c r="AN640" s="299" t="str">
        <f>+'RNL - Lab 5'!$Q$64</f>
        <v/>
      </c>
      <c r="AO640" s="299" t="str">
        <f>+'RNL - Lab 5'!$Q$65</f>
        <v/>
      </c>
      <c r="AP640" s="299" t="str">
        <f>+'RNL - Lab 5'!$Q$66</f>
        <v/>
      </c>
      <c r="AQ640" s="299" t="str">
        <f>+'RNL - Lab 5'!$Q$67</f>
        <v/>
      </c>
      <c r="AR640" s="299" t="str">
        <f>+'RNL - Lab 5'!$Q$68</f>
        <v/>
      </c>
      <c r="AS640" s="299" t="str">
        <f>+'RNL - Lab 5'!$Q$69</f>
        <v/>
      </c>
      <c r="AT640" s="299" t="str">
        <f>+'RNL - Lab 5'!$Q$70</f>
        <v/>
      </c>
      <c r="AU640" s="299" t="str">
        <f>+'RNL - Lab 5'!$Q$71</f>
        <v/>
      </c>
      <c r="AV640" s="299" t="str">
        <f>+'RNL - Lab 5'!$Q$72</f>
        <v/>
      </c>
      <c r="AW640" s="299" t="str">
        <f>+'RNL - Lab 5'!$Q$73</f>
        <v/>
      </c>
      <c r="AX640" s="299" t="str">
        <f>+'RNL - Lab 5'!$Q$75</f>
        <v/>
      </c>
      <c r="AY640" s="299" t="str">
        <f>+'RNL - Lab 5'!$Q$76</f>
        <v/>
      </c>
      <c r="AZ640" s="299" t="str">
        <f>+'RNL - Lab 5'!$Q$77</f>
        <v/>
      </c>
      <c r="BA640" s="299" t="str">
        <f>+'RNL - Lab 5'!$Q$78</f>
        <v/>
      </c>
      <c r="BB640" s="299" t="str">
        <f>+'RNL - Lab 5'!$Q$79</f>
        <v/>
      </c>
      <c r="BC640" s="299" t="str">
        <f>+'RNL - Lab 5'!$Q$80</f>
        <v/>
      </c>
      <c r="BD640" s="299" t="str">
        <f>+'RNL - Lab 5'!$Q$81</f>
        <v/>
      </c>
      <c r="BE640" s="299" t="str">
        <f>+'RNL - Lab 5'!$Q$82</f>
        <v/>
      </c>
      <c r="BF640" s="299" t="str">
        <f>+'RNL - Lab 5'!$Q$84</f>
        <v/>
      </c>
      <c r="BG640" s="299" t="str">
        <f>+'RNL - Lab 5'!$Q$85</f>
        <v/>
      </c>
      <c r="BH640" s="299" t="str">
        <f>+'RNL - Lab 5'!$Q$86</f>
        <v/>
      </c>
      <c r="BI640" s="299" t="str">
        <f>+'RNL - Lab 5'!$Q$87</f>
        <v/>
      </c>
      <c r="BJ640" s="299" t="str">
        <f>+'RNL - Lab 5'!$Q$88</f>
        <v/>
      </c>
      <c r="BK640" s="299" t="str">
        <f>+'RNL - Lab 5'!$Q$89</f>
        <v/>
      </c>
      <c r="BL640" s="299" t="str">
        <f>+'RNL - Lab 5'!$Q$90</f>
        <v/>
      </c>
      <c r="BM640" s="299" t="str">
        <f>+'RNL - Lab 5'!$Q$91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6'!$Q$25</f>
        <v/>
      </c>
      <c r="D641" s="299" t="str">
        <f>+'RNL - Lab 6'!$Q$26</f>
        <v/>
      </c>
      <c r="E641" s="299" t="str">
        <f>+'RNL - Lab 6'!$Q$27</f>
        <v/>
      </c>
      <c r="F641" s="299" t="str">
        <f>+'RNL - Lab 6'!$Q$28</f>
        <v/>
      </c>
      <c r="G641" s="299" t="str">
        <f>+'RNL - Lab 6'!$Q$29</f>
        <v/>
      </c>
      <c r="H641" s="299" t="str">
        <f>+'RNL - Lab 6'!$Q$30</f>
        <v/>
      </c>
      <c r="I641" s="299" t="str">
        <f>+'RNL - Lab 6'!$Q$31</f>
        <v/>
      </c>
      <c r="J641" s="299" t="str">
        <f>+'RNL - Lab 6'!$Q$32</f>
        <v/>
      </c>
      <c r="K641" s="299" t="str">
        <f>+'RNL - Lab 6'!$Q$33</f>
        <v/>
      </c>
      <c r="L641" s="299" t="str">
        <f>+'RNL - Lab 6'!$Q$34</f>
        <v/>
      </c>
      <c r="M641" s="299" t="str">
        <f>+'RNL - Lab 6'!$Q$35</f>
        <v/>
      </c>
      <c r="N641" s="299" t="str">
        <f>+'RNL - Lab 6'!$Q$36</f>
        <v/>
      </c>
      <c r="O641" s="299" t="str">
        <f>+'RNL - Lab 6'!$Q$37</f>
        <v/>
      </c>
      <c r="P641" s="299" t="str">
        <f>+'RNL - Lab 6'!$Q$39</f>
        <v/>
      </c>
      <c r="Q641" s="299" t="str">
        <f>+'RNL - Lab 6'!$Q$40</f>
        <v/>
      </c>
      <c r="R641" s="299" t="str">
        <f>+'RNL - Lab 6'!$Q$41</f>
        <v/>
      </c>
      <c r="S641" s="299" t="str">
        <f>+'RNL - Lab 6'!$Q$42</f>
        <v/>
      </c>
      <c r="T641" s="299" t="str">
        <f>+'RNL - Lab 6'!$Q$43</f>
        <v/>
      </c>
      <c r="U641" s="299" t="str">
        <f>+'RNL - Lab 6'!$Q$44</f>
        <v/>
      </c>
      <c r="V641" s="299" t="str">
        <f>+'RNL - Lab 6'!$Q$45</f>
        <v/>
      </c>
      <c r="W641" s="299" t="str">
        <f>+'RNL - Lab 6'!$Q$46</f>
        <v/>
      </c>
      <c r="X641" s="299" t="str">
        <f>+'RNL - Lab 6'!$Q$47</f>
        <v/>
      </c>
      <c r="Y641" s="299" t="str">
        <f>+'RNL - Lab 6'!$Q$48</f>
        <v/>
      </c>
      <c r="Z641" s="299" t="str">
        <f>+'RNL - Lab 6'!$Q$49</f>
        <v/>
      </c>
      <c r="AA641" s="299" t="str">
        <f>+'RNL - Lab 6'!$Q$50</f>
        <v/>
      </c>
      <c r="AB641" s="299" t="str">
        <f>+'RNL - Lab 6'!$Q$51</f>
        <v/>
      </c>
      <c r="AC641" s="299" t="str">
        <f>+'RNL - Lab 6'!$Q$52</f>
        <v/>
      </c>
      <c r="AD641" s="299" t="str">
        <f>+'RNL - Lab 6'!$Q$53</f>
        <v/>
      </c>
      <c r="AE641" s="299" t="str">
        <f>+'RNL - Lab 6'!$Q$54</f>
        <v/>
      </c>
      <c r="AF641" s="299" t="str">
        <f>+'RNL - Lab 6'!$Q$55</f>
        <v/>
      </c>
      <c r="AG641" s="299" t="str">
        <f>+'RNL - Lab 6'!$Q$56</f>
        <v/>
      </c>
      <c r="AH641" s="299" t="str">
        <f>+'RNL - Lab 6'!$Q$57</f>
        <v/>
      </c>
      <c r="AI641" s="299" t="str">
        <f>+'RNL - Lab 6'!$Q$58</f>
        <v/>
      </c>
      <c r="AJ641" s="299" t="str">
        <f>+'RNL - Lab 6'!$Q$59</f>
        <v/>
      </c>
      <c r="AK641" s="299" t="str">
        <f>+'RNL - Lab 6'!$Q$60</f>
        <v/>
      </c>
      <c r="AL641" s="299" t="str">
        <f>+'RNL - Lab 6'!$Q$62</f>
        <v/>
      </c>
      <c r="AM641" s="299" t="str">
        <f>+'RNL - Lab 6'!$Q$63</f>
        <v/>
      </c>
      <c r="AN641" s="299" t="str">
        <f>+'RNL - Lab 6'!$Q$64</f>
        <v/>
      </c>
      <c r="AO641" s="299" t="str">
        <f>+'RNL - Lab 6'!$Q$65</f>
        <v/>
      </c>
      <c r="AP641" s="299" t="str">
        <f>+'RNL - Lab 6'!$Q$66</f>
        <v/>
      </c>
      <c r="AQ641" s="299" t="str">
        <f>+'RNL - Lab 6'!$Q$67</f>
        <v/>
      </c>
      <c r="AR641" s="299" t="str">
        <f>+'RNL - Lab 6'!$Q$68</f>
        <v/>
      </c>
      <c r="AS641" s="299" t="str">
        <f>+'RNL - Lab 6'!$Q$69</f>
        <v/>
      </c>
      <c r="AT641" s="299" t="str">
        <f>+'RNL - Lab 6'!$Q$70</f>
        <v/>
      </c>
      <c r="AU641" s="299" t="str">
        <f>+'RNL - Lab 6'!$Q$71</f>
        <v/>
      </c>
      <c r="AV641" s="299" t="str">
        <f>+'RNL - Lab 6'!$Q$72</f>
        <v/>
      </c>
      <c r="AW641" s="299" t="str">
        <f>+'RNL - Lab 6'!$Q$73</f>
        <v/>
      </c>
      <c r="AX641" s="299" t="str">
        <f>+'RNL - Lab 6'!$Q$75</f>
        <v/>
      </c>
      <c r="AY641" s="299" t="str">
        <f>+'RNL - Lab 6'!$Q$76</f>
        <v/>
      </c>
      <c r="AZ641" s="299" t="str">
        <f>+'RNL - Lab 6'!$Q$77</f>
        <v/>
      </c>
      <c r="BA641" s="299" t="str">
        <f>+'RNL - Lab 6'!$Q$78</f>
        <v/>
      </c>
      <c r="BB641" s="299" t="str">
        <f>+'RNL - Lab 6'!$Q$79</f>
        <v/>
      </c>
      <c r="BC641" s="299" t="str">
        <f>+'RNL - Lab 6'!$Q$80</f>
        <v/>
      </c>
      <c r="BD641" s="299" t="str">
        <f>+'RNL - Lab 6'!$Q$81</f>
        <v/>
      </c>
      <c r="BE641" s="299" t="str">
        <f>+'RNL - Lab 6'!$Q$82</f>
        <v/>
      </c>
      <c r="BF641" s="299" t="str">
        <f>+'RNL - Lab 6'!$Q$84</f>
        <v/>
      </c>
      <c r="BG641" s="299" t="str">
        <f>+'RNL - Lab 6'!$Q$85</f>
        <v/>
      </c>
      <c r="BH641" s="299" t="str">
        <f>+'RNL - Lab 6'!$Q$86</f>
        <v/>
      </c>
      <c r="BI641" s="299" t="str">
        <f>+'RNL - Lab 6'!$Q$87</f>
        <v/>
      </c>
      <c r="BJ641" s="299" t="str">
        <f>+'RNL - Lab 6'!$Q$88</f>
        <v/>
      </c>
      <c r="BK641" s="299" t="str">
        <f>+'RNL - Lab 6'!$Q$89</f>
        <v/>
      </c>
      <c r="BL641" s="299" t="str">
        <f>+'RNL - Lab 6'!$Q$90</f>
        <v/>
      </c>
      <c r="BM641" s="299" t="str">
        <f>+'RNL - Lab 6'!$Q$91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7'!$Q$25</f>
        <v/>
      </c>
      <c r="D642" s="299" t="str">
        <f>+'RNL - Lab 7'!$Q$26</f>
        <v/>
      </c>
      <c r="E642" s="299" t="str">
        <f>+'RNL - Lab 7'!$Q$27</f>
        <v/>
      </c>
      <c r="F642" s="299" t="str">
        <f>+'RNL - Lab 7'!$Q$28</f>
        <v/>
      </c>
      <c r="G642" s="299" t="str">
        <f>+'RNL - Lab 7'!$Q$29</f>
        <v/>
      </c>
      <c r="H642" s="299" t="str">
        <f>+'RNL - Lab 7'!$Q$30</f>
        <v/>
      </c>
      <c r="I642" s="299" t="str">
        <f>+'RNL - Lab 7'!$Q$31</f>
        <v/>
      </c>
      <c r="J642" s="299" t="str">
        <f>+'RNL - Lab 7'!$Q$32</f>
        <v/>
      </c>
      <c r="K642" s="299" t="str">
        <f>+'RNL - Lab 7'!$Q$33</f>
        <v/>
      </c>
      <c r="L642" s="299" t="str">
        <f>+'RNL - Lab 7'!$Q$34</f>
        <v/>
      </c>
      <c r="M642" s="299" t="str">
        <f>+'RNL - Lab 7'!$Q$35</f>
        <v/>
      </c>
      <c r="N642" s="299" t="str">
        <f>+'RNL - Lab 7'!$Q$36</f>
        <v/>
      </c>
      <c r="O642" s="299" t="str">
        <f>+'RNL - Lab 7'!$Q$37</f>
        <v/>
      </c>
      <c r="P642" s="299" t="str">
        <f>+'RNL - Lab 7'!$Q$39</f>
        <v/>
      </c>
      <c r="Q642" s="299" t="str">
        <f>+'RNL - Lab 7'!$Q$40</f>
        <v/>
      </c>
      <c r="R642" s="299" t="str">
        <f>+'RNL - Lab 7'!$Q$41</f>
        <v/>
      </c>
      <c r="S642" s="299" t="str">
        <f>+'RNL - Lab 7'!$Q$42</f>
        <v/>
      </c>
      <c r="T642" s="299" t="str">
        <f>+'RNL - Lab 7'!$Q$43</f>
        <v/>
      </c>
      <c r="U642" s="299" t="str">
        <f>+'RNL - Lab 7'!$Q$44</f>
        <v/>
      </c>
      <c r="V642" s="299" t="str">
        <f>+'RNL - Lab 7'!$Q$45</f>
        <v/>
      </c>
      <c r="W642" s="299" t="str">
        <f>+'RNL - Lab 7'!$Q$46</f>
        <v/>
      </c>
      <c r="X642" s="299" t="str">
        <f>+'RNL - Lab 7'!$Q$47</f>
        <v/>
      </c>
      <c r="Y642" s="299" t="str">
        <f>+'RNL - Lab 7'!$Q$48</f>
        <v/>
      </c>
      <c r="Z642" s="299" t="str">
        <f>+'RNL - Lab 7'!$Q$49</f>
        <v/>
      </c>
      <c r="AA642" s="299" t="str">
        <f>+'RNL - Lab 7'!$Q$50</f>
        <v/>
      </c>
      <c r="AB642" s="299" t="str">
        <f>+'RNL - Lab 7'!$Q$51</f>
        <v/>
      </c>
      <c r="AC642" s="299" t="str">
        <f>+'RNL - Lab 7'!$Q$52</f>
        <v/>
      </c>
      <c r="AD642" s="299" t="str">
        <f>+'RNL - Lab 7'!$Q$53</f>
        <v/>
      </c>
      <c r="AE642" s="299" t="str">
        <f>+'RNL - Lab 7'!$Q$54</f>
        <v/>
      </c>
      <c r="AF642" s="299" t="str">
        <f>+'RNL - Lab 7'!$Q$55</f>
        <v/>
      </c>
      <c r="AG642" s="299" t="str">
        <f>+'RNL - Lab 7'!$Q$56</f>
        <v/>
      </c>
      <c r="AH642" s="299" t="str">
        <f>+'RNL - Lab 7'!$Q$57</f>
        <v/>
      </c>
      <c r="AI642" s="299" t="str">
        <f>+'RNL - Lab 7'!$Q$58</f>
        <v/>
      </c>
      <c r="AJ642" s="299" t="str">
        <f>+'RNL - Lab 7'!$Q$59</f>
        <v/>
      </c>
      <c r="AK642" s="299" t="str">
        <f>+'RNL - Lab 7'!$Q$60</f>
        <v/>
      </c>
      <c r="AL642" s="299" t="str">
        <f>+'RNL - Lab 7'!$Q$62</f>
        <v/>
      </c>
      <c r="AM642" s="299" t="str">
        <f>+'RNL - Lab 7'!$Q$63</f>
        <v/>
      </c>
      <c r="AN642" s="299" t="str">
        <f>+'RNL - Lab 7'!$Q$64</f>
        <v/>
      </c>
      <c r="AO642" s="299" t="str">
        <f>+'RNL - Lab 7'!$Q$65</f>
        <v/>
      </c>
      <c r="AP642" s="299" t="str">
        <f>+'RNL - Lab 7'!$Q$66</f>
        <v/>
      </c>
      <c r="AQ642" s="299" t="str">
        <f>+'RNL - Lab 7'!$Q$67</f>
        <v/>
      </c>
      <c r="AR642" s="299" t="str">
        <f>+'RNL - Lab 7'!$Q$68</f>
        <v/>
      </c>
      <c r="AS642" s="299" t="str">
        <f>+'RNL - Lab 7'!$Q$69</f>
        <v/>
      </c>
      <c r="AT642" s="299" t="str">
        <f>+'RNL - Lab 7'!$Q$70</f>
        <v/>
      </c>
      <c r="AU642" s="299" t="str">
        <f>+'RNL - Lab 7'!$Q$71</f>
        <v/>
      </c>
      <c r="AV642" s="299" t="str">
        <f>+'RNL - Lab 7'!$Q$72</f>
        <v/>
      </c>
      <c r="AW642" s="299" t="str">
        <f>+'RNL - Lab 7'!$Q$73</f>
        <v/>
      </c>
      <c r="AX642" s="299" t="str">
        <f>+'RNL - Lab 7'!$Q$75</f>
        <v/>
      </c>
      <c r="AY642" s="299" t="str">
        <f>+'RNL - Lab 7'!$Q$76</f>
        <v/>
      </c>
      <c r="AZ642" s="299" t="str">
        <f>+'RNL - Lab 7'!$Q$77</f>
        <v/>
      </c>
      <c r="BA642" s="299" t="str">
        <f>+'RNL - Lab 7'!$Q$78</f>
        <v/>
      </c>
      <c r="BB642" s="299" t="str">
        <f>+'RNL - Lab 7'!$Q$79</f>
        <v/>
      </c>
      <c r="BC642" s="299" t="str">
        <f>+'RNL - Lab 7'!$Q$80</f>
        <v/>
      </c>
      <c r="BD642" s="299" t="str">
        <f>+'RNL - Lab 7'!$Q$81</f>
        <v/>
      </c>
      <c r="BE642" s="299" t="str">
        <f>+'RNL - Lab 7'!$Q$82</f>
        <v/>
      </c>
      <c r="BF642" s="299" t="str">
        <f>+'RNL - Lab 7'!$Q$84</f>
        <v/>
      </c>
      <c r="BG642" s="299" t="str">
        <f>+'RNL - Lab 7'!$Q$85</f>
        <v/>
      </c>
      <c r="BH642" s="299" t="str">
        <f>+'RNL - Lab 7'!$Q$86</f>
        <v/>
      </c>
      <c r="BI642" s="299" t="str">
        <f>+'RNL - Lab 7'!$Q$87</f>
        <v/>
      </c>
      <c r="BJ642" s="299" t="str">
        <f>+'RNL - Lab 7'!$Q$88</f>
        <v/>
      </c>
      <c r="BK642" s="299" t="str">
        <f>+'RNL - Lab 7'!$Q$89</f>
        <v/>
      </c>
      <c r="BL642" s="299" t="str">
        <f>+'RNL - Lab 7'!$Q$90</f>
        <v/>
      </c>
      <c r="BM642" s="299" t="str">
        <f>+'RNL - Lab 7'!$Q$91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8'!$Q$25</f>
        <v/>
      </c>
      <c r="D643" s="299" t="str">
        <f>+'RNL - Lab 8'!$Q$26</f>
        <v/>
      </c>
      <c r="E643" s="299" t="str">
        <f>+'RNL - Lab 8'!$Q$27</f>
        <v/>
      </c>
      <c r="F643" s="299" t="str">
        <f>+'RNL - Lab 8'!$Q$28</f>
        <v/>
      </c>
      <c r="G643" s="299" t="str">
        <f>+'RNL - Lab 8'!$Q$29</f>
        <v/>
      </c>
      <c r="H643" s="299" t="str">
        <f>+'RNL - Lab 8'!$Q$30</f>
        <v/>
      </c>
      <c r="I643" s="299" t="str">
        <f>+'RNL - Lab 8'!$Q$31</f>
        <v/>
      </c>
      <c r="J643" s="299" t="str">
        <f>+'RNL - Lab 8'!$Q$32</f>
        <v/>
      </c>
      <c r="K643" s="299" t="str">
        <f>+'RNL - Lab 8'!$Q$33</f>
        <v/>
      </c>
      <c r="L643" s="299" t="str">
        <f>+'RNL - Lab 8'!$Q$34</f>
        <v/>
      </c>
      <c r="M643" s="299" t="str">
        <f>+'RNL - Lab 8'!$Q$35</f>
        <v/>
      </c>
      <c r="N643" s="299" t="str">
        <f>+'RNL - Lab 8'!$Q$36</f>
        <v/>
      </c>
      <c r="O643" s="299" t="str">
        <f>+'RNL - Lab 8'!$Q$37</f>
        <v/>
      </c>
      <c r="P643" s="299" t="str">
        <f>+'RNL - Lab 8'!$Q$39</f>
        <v/>
      </c>
      <c r="Q643" s="299" t="str">
        <f>+'RNL - Lab 8'!$Q$40</f>
        <v/>
      </c>
      <c r="R643" s="299" t="str">
        <f>+'RNL - Lab 8'!$Q$41</f>
        <v/>
      </c>
      <c r="S643" s="299" t="str">
        <f>+'RNL - Lab 8'!$Q$42</f>
        <v/>
      </c>
      <c r="T643" s="299" t="str">
        <f>+'RNL - Lab 8'!$Q$43</f>
        <v/>
      </c>
      <c r="U643" s="299" t="str">
        <f>+'RNL - Lab 8'!$Q$44</f>
        <v/>
      </c>
      <c r="V643" s="299" t="str">
        <f>+'RNL - Lab 8'!$Q$45</f>
        <v/>
      </c>
      <c r="W643" s="299" t="str">
        <f>+'RNL - Lab 8'!$Q$46</f>
        <v/>
      </c>
      <c r="X643" s="299" t="str">
        <f>+'RNL - Lab 8'!$Q$47</f>
        <v/>
      </c>
      <c r="Y643" s="299" t="str">
        <f>+'RNL - Lab 8'!$Q$48</f>
        <v/>
      </c>
      <c r="Z643" s="299" t="str">
        <f>+'RNL - Lab 8'!$Q$49</f>
        <v/>
      </c>
      <c r="AA643" s="299" t="str">
        <f>+'RNL - Lab 8'!$Q$50</f>
        <v/>
      </c>
      <c r="AB643" s="299" t="str">
        <f>+'RNL - Lab 8'!$Q$51</f>
        <v/>
      </c>
      <c r="AC643" s="299" t="str">
        <f>+'RNL - Lab 8'!$Q$52</f>
        <v/>
      </c>
      <c r="AD643" s="299" t="str">
        <f>+'RNL - Lab 8'!$Q$53</f>
        <v/>
      </c>
      <c r="AE643" s="299" t="str">
        <f>+'RNL - Lab 8'!$Q$54</f>
        <v/>
      </c>
      <c r="AF643" s="299" t="str">
        <f>+'RNL - Lab 8'!$Q$55</f>
        <v/>
      </c>
      <c r="AG643" s="299" t="str">
        <f>+'RNL - Lab 8'!$Q$56</f>
        <v/>
      </c>
      <c r="AH643" s="299" t="str">
        <f>+'RNL - Lab 8'!$Q$57</f>
        <v/>
      </c>
      <c r="AI643" s="299" t="str">
        <f>+'RNL - Lab 8'!$Q$58</f>
        <v/>
      </c>
      <c r="AJ643" s="299" t="str">
        <f>+'RNL - Lab 8'!$Q$59</f>
        <v/>
      </c>
      <c r="AK643" s="299" t="str">
        <f>+'RNL - Lab 8'!$Q$60</f>
        <v/>
      </c>
      <c r="AL643" s="299" t="str">
        <f>+'RNL - Lab 8'!$Q$62</f>
        <v/>
      </c>
      <c r="AM643" s="299" t="str">
        <f>+'RNL - Lab 8'!$Q$63</f>
        <v/>
      </c>
      <c r="AN643" s="299" t="str">
        <f>+'RNL - Lab 8'!$Q$64</f>
        <v/>
      </c>
      <c r="AO643" s="299" t="str">
        <f>+'RNL - Lab 8'!$Q$65</f>
        <v/>
      </c>
      <c r="AP643" s="299" t="str">
        <f>+'RNL - Lab 8'!$Q$66</f>
        <v/>
      </c>
      <c r="AQ643" s="299" t="str">
        <f>+'RNL - Lab 8'!$Q$67</f>
        <v/>
      </c>
      <c r="AR643" s="299" t="str">
        <f>+'RNL - Lab 8'!$Q$68</f>
        <v/>
      </c>
      <c r="AS643" s="299" t="str">
        <f>+'RNL - Lab 8'!$Q$69</f>
        <v/>
      </c>
      <c r="AT643" s="299" t="str">
        <f>+'RNL - Lab 8'!$Q$70</f>
        <v/>
      </c>
      <c r="AU643" s="299" t="str">
        <f>+'RNL - Lab 8'!$Q$71</f>
        <v/>
      </c>
      <c r="AV643" s="299" t="str">
        <f>+'RNL - Lab 8'!$Q$72</f>
        <v/>
      </c>
      <c r="AW643" s="299" t="str">
        <f>+'RNL - Lab 8'!$Q$73</f>
        <v/>
      </c>
      <c r="AX643" s="299" t="str">
        <f>+'RNL - Lab 8'!$Q$75</f>
        <v/>
      </c>
      <c r="AY643" s="299" t="str">
        <f>+'RNL - Lab 8'!$Q$76</f>
        <v/>
      </c>
      <c r="AZ643" s="299" t="str">
        <f>+'RNL - Lab 8'!$Q$77</f>
        <v/>
      </c>
      <c r="BA643" s="299" t="str">
        <f>+'RNL - Lab 8'!$Q$78</f>
        <v/>
      </c>
      <c r="BB643" s="299" t="str">
        <f>+'RNL - Lab 8'!$Q$79</f>
        <v/>
      </c>
      <c r="BC643" s="299" t="str">
        <f>+'RNL - Lab 8'!$Q$80</f>
        <v/>
      </c>
      <c r="BD643" s="299" t="str">
        <f>+'RNL - Lab 8'!$Q$81</f>
        <v/>
      </c>
      <c r="BE643" s="299" t="str">
        <f>+'RNL - Lab 8'!$Q$82</f>
        <v/>
      </c>
      <c r="BF643" s="299" t="str">
        <f>+'RNL - Lab 8'!$Q$84</f>
        <v/>
      </c>
      <c r="BG643" s="299" t="str">
        <f>+'RNL - Lab 8'!$Q$85</f>
        <v/>
      </c>
      <c r="BH643" s="299" t="str">
        <f>+'RNL - Lab 8'!$Q$86</f>
        <v/>
      </c>
      <c r="BI643" s="299" t="str">
        <f>+'RNL - Lab 8'!$Q$87</f>
        <v/>
      </c>
      <c r="BJ643" s="299" t="str">
        <f>+'RNL - Lab 8'!$Q$88</f>
        <v/>
      </c>
      <c r="BK643" s="299" t="str">
        <f>+'RNL - Lab 8'!$Q$89</f>
        <v/>
      </c>
      <c r="BL643" s="299" t="str">
        <f>+'RNL - Lab 8'!$Q$90</f>
        <v/>
      </c>
      <c r="BM643" s="299" t="str">
        <f>+'RNL - Lab 8'!$Q$91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9'!$Q$25</f>
        <v/>
      </c>
      <c r="D644" s="299" t="str">
        <f>+'RNL - Lab 9'!$Q$26</f>
        <v/>
      </c>
      <c r="E644" s="299" t="str">
        <f>+'RNL - Lab 9'!$Q$27</f>
        <v/>
      </c>
      <c r="F644" s="299" t="str">
        <f>+'RNL - Lab 9'!$Q$28</f>
        <v/>
      </c>
      <c r="G644" s="299" t="str">
        <f>+'RNL - Lab 9'!$Q$29</f>
        <v/>
      </c>
      <c r="H644" s="299" t="str">
        <f>+'RNL - Lab 9'!$Q$30</f>
        <v/>
      </c>
      <c r="I644" s="299" t="str">
        <f>+'RNL - Lab 9'!$Q$31</f>
        <v/>
      </c>
      <c r="J644" s="299" t="str">
        <f>+'RNL - Lab 9'!$Q$32</f>
        <v/>
      </c>
      <c r="K644" s="299" t="str">
        <f>+'RNL - Lab 9'!$Q$33</f>
        <v/>
      </c>
      <c r="L644" s="299" t="str">
        <f>+'RNL - Lab 9'!$Q$34</f>
        <v/>
      </c>
      <c r="M644" s="299" t="str">
        <f>+'RNL - Lab 9'!$Q$35</f>
        <v/>
      </c>
      <c r="N644" s="299" t="str">
        <f>+'RNL - Lab 9'!$Q$36</f>
        <v/>
      </c>
      <c r="O644" s="299" t="str">
        <f>+'RNL - Lab 9'!$Q$37</f>
        <v/>
      </c>
      <c r="P644" s="299" t="str">
        <f>+'RNL - Lab 9'!$Q$39</f>
        <v/>
      </c>
      <c r="Q644" s="299" t="str">
        <f>+'RNL - Lab 9'!$Q$40</f>
        <v/>
      </c>
      <c r="R644" s="299" t="str">
        <f>+'RNL - Lab 9'!$Q$41</f>
        <v/>
      </c>
      <c r="S644" s="299" t="str">
        <f>+'RNL - Lab 9'!$Q$42</f>
        <v/>
      </c>
      <c r="T644" s="299" t="str">
        <f>+'RNL - Lab 9'!$Q$43</f>
        <v/>
      </c>
      <c r="U644" s="299" t="str">
        <f>+'RNL - Lab 9'!$Q$44</f>
        <v/>
      </c>
      <c r="V644" s="299" t="str">
        <f>+'RNL - Lab 9'!$Q$45</f>
        <v/>
      </c>
      <c r="W644" s="299" t="str">
        <f>+'RNL - Lab 9'!$Q$46</f>
        <v/>
      </c>
      <c r="X644" s="299" t="str">
        <f>+'RNL - Lab 9'!$Q$47</f>
        <v/>
      </c>
      <c r="Y644" s="299" t="str">
        <f>+'RNL - Lab 9'!$Q$48</f>
        <v/>
      </c>
      <c r="Z644" s="299" t="str">
        <f>+'RNL - Lab 9'!$Q$49</f>
        <v/>
      </c>
      <c r="AA644" s="299" t="str">
        <f>+'RNL - Lab 9'!$Q$50</f>
        <v/>
      </c>
      <c r="AB644" s="299" t="str">
        <f>+'RNL - Lab 9'!$Q$51</f>
        <v/>
      </c>
      <c r="AC644" s="299" t="str">
        <f>+'RNL - Lab 9'!$Q$52</f>
        <v/>
      </c>
      <c r="AD644" s="299" t="str">
        <f>+'RNL - Lab 9'!$Q$53</f>
        <v/>
      </c>
      <c r="AE644" s="299" t="str">
        <f>+'RNL - Lab 9'!$Q$54</f>
        <v/>
      </c>
      <c r="AF644" s="299" t="str">
        <f>+'RNL - Lab 9'!$Q$55</f>
        <v/>
      </c>
      <c r="AG644" s="299" t="str">
        <f>+'RNL - Lab 9'!$Q$56</f>
        <v/>
      </c>
      <c r="AH644" s="299" t="str">
        <f>+'RNL - Lab 9'!$Q$57</f>
        <v/>
      </c>
      <c r="AI644" s="299" t="str">
        <f>+'RNL - Lab 9'!$Q$58</f>
        <v/>
      </c>
      <c r="AJ644" s="299" t="str">
        <f>+'RNL - Lab 9'!$Q$59</f>
        <v/>
      </c>
      <c r="AK644" s="299" t="str">
        <f>+'RNL - Lab 9'!$Q$60</f>
        <v/>
      </c>
      <c r="AL644" s="299" t="str">
        <f>+'RNL - Lab 9'!$Q$62</f>
        <v/>
      </c>
      <c r="AM644" s="299" t="str">
        <f>+'RNL - Lab 9'!$Q$63</f>
        <v/>
      </c>
      <c r="AN644" s="299" t="str">
        <f>+'RNL - Lab 9'!$Q$64</f>
        <v/>
      </c>
      <c r="AO644" s="299" t="str">
        <f>+'RNL - Lab 9'!$Q$65</f>
        <v/>
      </c>
      <c r="AP644" s="299" t="str">
        <f>+'RNL - Lab 9'!$Q$66</f>
        <v/>
      </c>
      <c r="AQ644" s="299" t="str">
        <f>+'RNL - Lab 9'!$Q$67</f>
        <v/>
      </c>
      <c r="AR644" s="299" t="str">
        <f>+'RNL - Lab 9'!$Q$68</f>
        <v/>
      </c>
      <c r="AS644" s="299" t="str">
        <f>+'RNL - Lab 9'!$Q$69</f>
        <v/>
      </c>
      <c r="AT644" s="299" t="str">
        <f>+'RNL - Lab 9'!$Q$70</f>
        <v/>
      </c>
      <c r="AU644" s="299" t="str">
        <f>+'RNL - Lab 9'!$Q$71</f>
        <v/>
      </c>
      <c r="AV644" s="299" t="str">
        <f>+'RNL - Lab 9'!$Q$72</f>
        <v/>
      </c>
      <c r="AW644" s="299" t="str">
        <f>+'RNL - Lab 9'!$Q$73</f>
        <v/>
      </c>
      <c r="AX644" s="299" t="str">
        <f>+'RNL - Lab 9'!$Q$75</f>
        <v/>
      </c>
      <c r="AY644" s="299" t="str">
        <f>+'RNL - Lab 9'!$Q$76</f>
        <v/>
      </c>
      <c r="AZ644" s="299" t="str">
        <f>+'RNL - Lab 9'!$Q$77</f>
        <v/>
      </c>
      <c r="BA644" s="299" t="str">
        <f>+'RNL - Lab 9'!$Q$78</f>
        <v/>
      </c>
      <c r="BB644" s="299" t="str">
        <f>+'RNL - Lab 9'!$Q$79</f>
        <v/>
      </c>
      <c r="BC644" s="299" t="str">
        <f>+'RNL - Lab 9'!$Q$80</f>
        <v/>
      </c>
      <c r="BD644" s="299" t="str">
        <f>+'RNL - Lab 9'!$Q$81</f>
        <v/>
      </c>
      <c r="BE644" s="299" t="str">
        <f>+'RNL - Lab 9'!$Q$82</f>
        <v/>
      </c>
      <c r="BF644" s="299" t="str">
        <f>+'RNL - Lab 9'!$Q$84</f>
        <v/>
      </c>
      <c r="BG644" s="299" t="str">
        <f>+'RNL - Lab 9'!$Q$85</f>
        <v/>
      </c>
      <c r="BH644" s="299" t="str">
        <f>+'RNL - Lab 9'!$Q$86</f>
        <v/>
      </c>
      <c r="BI644" s="299" t="str">
        <f>+'RNL - Lab 9'!$Q$87</f>
        <v/>
      </c>
      <c r="BJ644" s="299" t="str">
        <f>+'RNL - Lab 9'!$Q$88</f>
        <v/>
      </c>
      <c r="BK644" s="299" t="str">
        <f>+'RNL - Lab 9'!$Q$89</f>
        <v/>
      </c>
      <c r="BL644" s="299" t="str">
        <f>+'RNL - Lab 9'!$Q$90</f>
        <v/>
      </c>
      <c r="BM644" s="299" t="str">
        <f>+'RNL - Lab 9'!$Q$91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10'!$Q$25</f>
        <v/>
      </c>
      <c r="D645" s="299" t="str">
        <f>+'RNL - Lab 10'!$Q$26</f>
        <v/>
      </c>
      <c r="E645" s="299" t="str">
        <f>+'RNL - Lab 10'!$Q$27</f>
        <v/>
      </c>
      <c r="F645" s="299" t="str">
        <f>+'RNL - Lab 10'!$Q$28</f>
        <v/>
      </c>
      <c r="G645" s="299" t="str">
        <f>+'RNL - Lab 10'!$Q$29</f>
        <v/>
      </c>
      <c r="H645" s="299" t="str">
        <f>+'RNL - Lab 10'!$Q$30</f>
        <v/>
      </c>
      <c r="I645" s="299" t="str">
        <f>+'RNL - Lab 10'!$Q$31</f>
        <v/>
      </c>
      <c r="J645" s="299" t="str">
        <f>+'RNL - Lab 10'!$Q$32</f>
        <v/>
      </c>
      <c r="K645" s="299" t="str">
        <f>+'RNL - Lab 10'!$Q$33</f>
        <v/>
      </c>
      <c r="L645" s="299" t="str">
        <f>+'RNL - Lab 10'!$Q$34</f>
        <v/>
      </c>
      <c r="M645" s="299" t="str">
        <f>+'RNL - Lab 10'!$Q$35</f>
        <v/>
      </c>
      <c r="N645" s="299" t="str">
        <f>+'RNL - Lab 10'!$Q$36</f>
        <v/>
      </c>
      <c r="O645" s="299" t="str">
        <f>+'RNL - Lab 10'!$Q$37</f>
        <v/>
      </c>
      <c r="P645" s="299" t="str">
        <f>+'RNL - Lab 10'!$Q$39</f>
        <v/>
      </c>
      <c r="Q645" s="299" t="str">
        <f>+'RNL - Lab 10'!$Q$40</f>
        <v/>
      </c>
      <c r="R645" s="299" t="str">
        <f>+'RNL - Lab 10'!$Q$41</f>
        <v/>
      </c>
      <c r="S645" s="299" t="str">
        <f>+'RNL - Lab 10'!$Q$42</f>
        <v/>
      </c>
      <c r="T645" s="299" t="str">
        <f>+'RNL - Lab 10'!$Q$43</f>
        <v/>
      </c>
      <c r="U645" s="299" t="str">
        <f>+'RNL - Lab 10'!$Q$44</f>
        <v/>
      </c>
      <c r="V645" s="299" t="str">
        <f>+'RNL - Lab 10'!$Q$45</f>
        <v/>
      </c>
      <c r="W645" s="299" t="str">
        <f>+'RNL - Lab 10'!$Q$46</f>
        <v/>
      </c>
      <c r="X645" s="299" t="str">
        <f>+'RNL - Lab 10'!$Q$47</f>
        <v/>
      </c>
      <c r="Y645" s="299" t="str">
        <f>+'RNL - Lab 10'!$Q$48</f>
        <v/>
      </c>
      <c r="Z645" s="299" t="str">
        <f>+'RNL - Lab 10'!$Q$49</f>
        <v/>
      </c>
      <c r="AA645" s="299" t="str">
        <f>+'RNL - Lab 10'!$Q$50</f>
        <v/>
      </c>
      <c r="AB645" s="299" t="str">
        <f>+'RNL - Lab 10'!$Q$51</f>
        <v/>
      </c>
      <c r="AC645" s="299" t="str">
        <f>+'RNL - Lab 10'!$Q$52</f>
        <v/>
      </c>
      <c r="AD645" s="299" t="str">
        <f>+'RNL - Lab 10'!$Q$53</f>
        <v/>
      </c>
      <c r="AE645" s="299" t="str">
        <f>+'RNL - Lab 10'!$Q$54</f>
        <v/>
      </c>
      <c r="AF645" s="299" t="str">
        <f>+'RNL - Lab 10'!$Q$55</f>
        <v/>
      </c>
      <c r="AG645" s="299" t="str">
        <f>+'RNL - Lab 10'!$Q$56</f>
        <v/>
      </c>
      <c r="AH645" s="299" t="str">
        <f>+'RNL - Lab 10'!$Q$57</f>
        <v/>
      </c>
      <c r="AI645" s="299" t="str">
        <f>+'RNL - Lab 10'!$Q$58</f>
        <v/>
      </c>
      <c r="AJ645" s="299" t="str">
        <f>+'RNL - Lab 10'!$Q$59</f>
        <v/>
      </c>
      <c r="AK645" s="299" t="str">
        <f>+'RNL - Lab 10'!$Q$60</f>
        <v/>
      </c>
      <c r="AL645" s="299" t="str">
        <f>+'RNL - Lab 10'!$Q$62</f>
        <v/>
      </c>
      <c r="AM645" s="299" t="str">
        <f>+'RNL - Lab 10'!$Q$63</f>
        <v/>
      </c>
      <c r="AN645" s="299" t="str">
        <f>+'RNL - Lab 10'!$Q$64</f>
        <v/>
      </c>
      <c r="AO645" s="299" t="str">
        <f>+'RNL - Lab 10'!$Q$65</f>
        <v/>
      </c>
      <c r="AP645" s="299" t="str">
        <f>+'RNL - Lab 10'!$Q$66</f>
        <v/>
      </c>
      <c r="AQ645" s="299" t="str">
        <f>+'RNL - Lab 10'!$Q$67</f>
        <v/>
      </c>
      <c r="AR645" s="299" t="str">
        <f>+'RNL - Lab 10'!$Q$68</f>
        <v/>
      </c>
      <c r="AS645" s="299" t="str">
        <f>+'RNL - Lab 10'!$Q$69</f>
        <v/>
      </c>
      <c r="AT645" s="299" t="str">
        <f>+'RNL - Lab 10'!$Q$70</f>
        <v/>
      </c>
      <c r="AU645" s="299" t="str">
        <f>+'RNL - Lab 10'!$Q$71</f>
        <v/>
      </c>
      <c r="AV645" s="299" t="str">
        <f>+'RNL - Lab 10'!$Q$72</f>
        <v/>
      </c>
      <c r="AW645" s="299" t="str">
        <f>+'RNL - Lab 10'!$Q$73</f>
        <v/>
      </c>
      <c r="AX645" s="299" t="str">
        <f>+'RNL - Lab 10'!$Q$75</f>
        <v/>
      </c>
      <c r="AY645" s="299" t="str">
        <f>+'RNL - Lab 10'!$Q$76</f>
        <v/>
      </c>
      <c r="AZ645" s="299" t="str">
        <f>+'RNL - Lab 10'!$Q$77</f>
        <v/>
      </c>
      <c r="BA645" s="299" t="str">
        <f>+'RNL - Lab 10'!$Q$78</f>
        <v/>
      </c>
      <c r="BB645" s="299" t="str">
        <f>+'RNL - Lab 10'!$Q$79</f>
        <v/>
      </c>
      <c r="BC645" s="299" t="str">
        <f>+'RNL - Lab 10'!$Q$80</f>
        <v/>
      </c>
      <c r="BD645" s="299" t="str">
        <f>+'RNL - Lab 10'!$Q$81</f>
        <v/>
      </c>
      <c r="BE645" s="299" t="str">
        <f>+'RNL - Lab 10'!$Q$82</f>
        <v/>
      </c>
      <c r="BF645" s="299" t="str">
        <f>+'RNL - Lab 10'!$Q$84</f>
        <v/>
      </c>
      <c r="BG645" s="299" t="str">
        <f>+'RNL - Lab 10'!$Q$85</f>
        <v/>
      </c>
      <c r="BH645" s="299" t="str">
        <f>+'RNL - Lab 10'!$Q$86</f>
        <v/>
      </c>
      <c r="BI645" s="299" t="str">
        <f>+'RNL - Lab 10'!$Q$87</f>
        <v/>
      </c>
      <c r="BJ645" s="299" t="str">
        <f>+'RNL - Lab 10'!$Q$88</f>
        <v/>
      </c>
      <c r="BK645" s="299" t="str">
        <f>+'RNL - Lab 10'!$Q$89</f>
        <v/>
      </c>
      <c r="BL645" s="299" t="str">
        <f>+'RNL - Lab 10'!$Q$90</f>
        <v/>
      </c>
      <c r="BM645" s="299" t="str">
        <f>+'RNL - Lab 10'!$Q$91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1'!$BI$25</f>
        <v>0</v>
      </c>
      <c r="D655" s="299">
        <f>+'RNL - Lab 1'!$BI$26</f>
        <v>0</v>
      </c>
      <c r="E655" s="299">
        <f>+'RNL - Lab 1'!$BI$27</f>
        <v>0</v>
      </c>
      <c r="F655" s="299">
        <f>+'RNL - Lab 1'!$BI$28</f>
        <v>0</v>
      </c>
      <c r="G655" s="299">
        <f>+'RNL - Lab 1'!$BI$29</f>
        <v>0</v>
      </c>
      <c r="H655" s="299">
        <f>+'RNL - Lab 1'!$BI$30</f>
        <v>0</v>
      </c>
      <c r="I655" s="299">
        <f>+'RNL - Lab 1'!$BI$31</f>
        <v>0</v>
      </c>
      <c r="J655" s="299">
        <f>+'RNL - Lab 1'!$BI$32</f>
        <v>0</v>
      </c>
      <c r="K655" s="299">
        <f>+'RNL - Lab 1'!$BI$33</f>
        <v>0</v>
      </c>
      <c r="L655" s="299">
        <f>+'RNL - Lab 1'!$BI$34</f>
        <v>0</v>
      </c>
      <c r="M655" s="299">
        <f>+'RNL - Lab 1'!$BI$35</f>
        <v>0</v>
      </c>
      <c r="N655" s="299">
        <f>+'RNL - Lab 1'!$BI$36</f>
        <v>0</v>
      </c>
      <c r="O655" s="299">
        <f>+'RNL - Lab 1'!$BI$37</f>
        <v>0</v>
      </c>
      <c r="P655" s="299">
        <f>+'RNL - Lab 1'!$BI$39</f>
        <v>0</v>
      </c>
      <c r="Q655" s="299">
        <f>+'RNL - Lab 1'!$BI$40</f>
        <v>0</v>
      </c>
      <c r="R655" s="299">
        <f>+'RNL - Lab 1'!$BI$41</f>
        <v>0</v>
      </c>
      <c r="S655" s="299">
        <f>+'RNL - Lab 1'!$BI$42</f>
        <v>0</v>
      </c>
      <c r="T655" s="299">
        <f>+'RNL - Lab 1'!$BI$43</f>
        <v>0</v>
      </c>
      <c r="U655" s="299">
        <f>+'RNL - Lab 1'!$BI$44</f>
        <v>0</v>
      </c>
      <c r="V655" s="299">
        <f>+'RNL - Lab 1'!$BI$45</f>
        <v>0</v>
      </c>
      <c r="W655" s="300">
        <f>+'RNL - Lab 1'!$BI$46</f>
        <v>0</v>
      </c>
      <c r="X655" s="300">
        <f>+'RNL - Lab 1'!$BI$47</f>
        <v>0</v>
      </c>
      <c r="Y655" s="299">
        <f>+'RNL - Lab 1'!$BI$48</f>
        <v>0</v>
      </c>
      <c r="Z655" s="299">
        <f>+'RNL - Lab 1'!$BI$49</f>
        <v>0</v>
      </c>
      <c r="AA655" s="299">
        <f>+'RNL - Lab 1'!$BI$50</f>
        <v>0</v>
      </c>
      <c r="AB655" s="299">
        <f>+'RNL - Lab 1'!$BI$51</f>
        <v>0</v>
      </c>
      <c r="AC655" s="299">
        <f>+'RNL - Lab 1'!$BI$52</f>
        <v>0</v>
      </c>
      <c r="AD655" s="299">
        <f>+'RNL - Lab 1'!$BI$53</f>
        <v>0</v>
      </c>
      <c r="AE655" s="299">
        <f>+'RNL - Lab 1'!$BI$54</f>
        <v>0</v>
      </c>
      <c r="AF655" s="299">
        <f>+'RNL - Lab 1'!$BI$55</f>
        <v>0</v>
      </c>
      <c r="AG655" s="299">
        <f>+'RNL - Lab 1'!$BI$56</f>
        <v>0</v>
      </c>
      <c r="AH655" s="299">
        <f>+'RNL - Lab 1'!$BI$57</f>
        <v>0</v>
      </c>
      <c r="AI655" s="299">
        <f>+'RNL - Lab 1'!$BI$58</f>
        <v>0</v>
      </c>
      <c r="AJ655" s="299">
        <f>+'RNL - Lab 1'!$BI$59</f>
        <v>0</v>
      </c>
      <c r="AK655" s="299">
        <f>+'RNL - Lab 1'!$BI$60</f>
        <v>0</v>
      </c>
      <c r="AL655" s="299">
        <f>+'RNL - Lab 1'!$BI$62</f>
        <v>0</v>
      </c>
      <c r="AM655" s="299">
        <f>+'RNL - Lab 1'!$BI$63</f>
        <v>0</v>
      </c>
      <c r="AN655" s="299">
        <f>+'RNL - Lab 1'!$BI$64</f>
        <v>0</v>
      </c>
      <c r="AO655" s="299">
        <f>+'RNL - Lab 1'!$BI$65</f>
        <v>0</v>
      </c>
      <c r="AP655" s="299">
        <f>+'RNL - Lab 1'!$BI$66</f>
        <v>0</v>
      </c>
      <c r="AQ655" s="299">
        <f>+'RNL - Lab 1'!$BI$67</f>
        <v>0</v>
      </c>
      <c r="AR655" s="299">
        <f>+'RNL - Lab 1'!$BI$68</f>
        <v>0</v>
      </c>
      <c r="AS655" s="299">
        <f>+'RNL - Lab 1'!$BI$69</f>
        <v>0</v>
      </c>
      <c r="AT655" s="299">
        <f>+'RNL - Lab 1'!$BI$70</f>
        <v>0</v>
      </c>
      <c r="AU655" s="299">
        <f>+'RNL - Lab 1'!$BI$71</f>
        <v>0</v>
      </c>
      <c r="AV655" s="299">
        <f>+'RNL - Lab 1'!$BI$72</f>
        <v>0</v>
      </c>
      <c r="AW655" s="299">
        <f>+'RNL - Lab 1'!$BI$73</f>
        <v>0</v>
      </c>
      <c r="AX655" s="299">
        <f>+'RNL - Lab 1'!$BI$75</f>
        <v>0</v>
      </c>
      <c r="AY655" s="299">
        <f>+'RNL - Lab 1'!$BI$76</f>
        <v>0</v>
      </c>
      <c r="AZ655" s="299">
        <f>+'RNL - Lab 1'!$BI$77</f>
        <v>0</v>
      </c>
      <c r="BA655" s="299">
        <f>+'RNL - Lab 1'!$BI$78</f>
        <v>0</v>
      </c>
      <c r="BB655" s="299">
        <f>+'RNL - Lab 1'!$BI$79</f>
        <v>0</v>
      </c>
      <c r="BC655" s="299">
        <f>+'RNL - Lab 1'!$BI$80</f>
        <v>0</v>
      </c>
      <c r="BD655" s="299">
        <f>+'RNL - Lab 1'!$BI$81</f>
        <v>0</v>
      </c>
      <c r="BE655" s="299">
        <f>+'RNL - Lab 1'!$BI$82</f>
        <v>0</v>
      </c>
      <c r="BF655" s="299">
        <f>+'RNL - Lab 1'!$BI$84</f>
        <v>0</v>
      </c>
      <c r="BG655" s="299">
        <f>+'RNL - Lab 1'!$BI$85</f>
        <v>0</v>
      </c>
      <c r="BH655" s="299">
        <f>+'RNL - Lab 1'!$BI$86</f>
        <v>0</v>
      </c>
      <c r="BI655" s="299">
        <f>+'RNL - Lab 1'!$BI$87</f>
        <v>0</v>
      </c>
      <c r="BJ655" s="299">
        <f>+'RNL - Lab 1'!$BI$88</f>
        <v>0</v>
      </c>
      <c r="BK655" s="299">
        <f>+'RNL - Lab 1'!$BI$89</f>
        <v>0</v>
      </c>
      <c r="BL655" s="299">
        <f>+'RNL - Lab 1'!$BI$90</f>
        <v>0</v>
      </c>
      <c r="BM655" s="299">
        <f>+'RNL - Lab 1'!$BI$91</f>
        <v>0</v>
      </c>
    </row>
    <row r="656" spans="2:83" s="26" customFormat="1" ht="1.5" customHeight="1" x14ac:dyDescent="0.25">
      <c r="B656" s="289" t="s">
        <v>84</v>
      </c>
      <c r="C656" s="299">
        <f>+'RNL - Lab 2'!$BI$25</f>
        <v>0</v>
      </c>
      <c r="D656" s="299">
        <f>+'RNL - Lab 2'!$BI$26</f>
        <v>0</v>
      </c>
      <c r="E656" s="299">
        <f>+'RNL - Lab 2'!$BI$27</f>
        <v>0</v>
      </c>
      <c r="F656" s="299">
        <f>+'RNL - Lab 2'!$BI$28</f>
        <v>0</v>
      </c>
      <c r="G656" s="299">
        <f>+'RNL - Lab 2'!$BI$29</f>
        <v>0</v>
      </c>
      <c r="H656" s="299">
        <f>+'RNL - Lab 2'!$BI$30</f>
        <v>0</v>
      </c>
      <c r="I656" s="299">
        <f>+'RNL - Lab 2'!$BI$31</f>
        <v>0</v>
      </c>
      <c r="J656" s="299">
        <f>+'RNL - Lab 2'!$BI$32</f>
        <v>0</v>
      </c>
      <c r="K656" s="299">
        <f>+'RNL - Lab 2'!$BI$33</f>
        <v>0</v>
      </c>
      <c r="L656" s="299">
        <f>+'RNL - Lab 2'!$BI$34</f>
        <v>0</v>
      </c>
      <c r="M656" s="299">
        <f>+'RNL - Lab 2'!$BI$35</f>
        <v>0</v>
      </c>
      <c r="N656" s="299">
        <f>+'RNL - Lab 2'!$BI$36</f>
        <v>0</v>
      </c>
      <c r="O656" s="299">
        <f>+'RNL - Lab 2'!$BI$37</f>
        <v>0</v>
      </c>
      <c r="P656" s="299">
        <f>+'RNL - Lab 2'!$BI$39</f>
        <v>0</v>
      </c>
      <c r="Q656" s="299">
        <f>+'RNL - Lab 2'!$BI$40</f>
        <v>0</v>
      </c>
      <c r="R656" s="299">
        <f>+'RNL - Lab 2'!$BI$41</f>
        <v>0</v>
      </c>
      <c r="S656" s="299">
        <f>+'RNL - Lab 2'!$BI$42</f>
        <v>0</v>
      </c>
      <c r="T656" s="299">
        <f>+'RNL - Lab 2'!$BI$43</f>
        <v>0</v>
      </c>
      <c r="U656" s="299">
        <f>+'RNL - Lab 2'!$BI$44</f>
        <v>0</v>
      </c>
      <c r="V656" s="299">
        <f>+'RNL - Lab 2'!$BI$45</f>
        <v>0</v>
      </c>
      <c r="W656" s="300">
        <f>+'RNL - Lab 2'!$BI$46</f>
        <v>0</v>
      </c>
      <c r="X656" s="300">
        <f>+'RNL - Lab 2'!$BI$47</f>
        <v>0</v>
      </c>
      <c r="Y656" s="299">
        <f>+'RNL - Lab 2'!$BI$48</f>
        <v>0</v>
      </c>
      <c r="Z656" s="299">
        <f>+'RNL - Lab 2'!$BI$49</f>
        <v>0</v>
      </c>
      <c r="AA656" s="299">
        <f>+'RNL - Lab 2'!$BI$50</f>
        <v>0</v>
      </c>
      <c r="AB656" s="299">
        <f>+'RNL - Lab 2'!$BI$51</f>
        <v>0</v>
      </c>
      <c r="AC656" s="299">
        <f>+'RNL - Lab 2'!$BI$52</f>
        <v>0</v>
      </c>
      <c r="AD656" s="299">
        <f>+'RNL - Lab 2'!$BI$53</f>
        <v>0</v>
      </c>
      <c r="AE656" s="299">
        <f>+'RNL - Lab 2'!$BI$54</f>
        <v>0</v>
      </c>
      <c r="AF656" s="299">
        <f>+'RNL - Lab 2'!$BI$55</f>
        <v>0</v>
      </c>
      <c r="AG656" s="299">
        <f>+'RNL - Lab 2'!$BI$56</f>
        <v>0</v>
      </c>
      <c r="AH656" s="299">
        <f>+'RNL - Lab 2'!$BI$57</f>
        <v>0</v>
      </c>
      <c r="AI656" s="299">
        <f>+'RNL - Lab 2'!$BI$58</f>
        <v>0</v>
      </c>
      <c r="AJ656" s="299">
        <f>+'RNL - Lab 2'!$BI$59</f>
        <v>0</v>
      </c>
      <c r="AK656" s="299">
        <f>+'RNL - Lab 2'!$BI$60</f>
        <v>0</v>
      </c>
      <c r="AL656" s="299">
        <f>+'RNL - Lab 2'!$BI$62</f>
        <v>0</v>
      </c>
      <c r="AM656" s="299">
        <f>+'RNL - Lab 2'!$BI$63</f>
        <v>0</v>
      </c>
      <c r="AN656" s="299">
        <f>+'RNL - Lab 2'!$BI$64</f>
        <v>0</v>
      </c>
      <c r="AO656" s="299">
        <f>+'RNL - Lab 2'!$BI$65</f>
        <v>0</v>
      </c>
      <c r="AP656" s="299">
        <f>+'RNL - Lab 2'!$BI$66</f>
        <v>0</v>
      </c>
      <c r="AQ656" s="299">
        <f>+'RNL - Lab 2'!$BI$67</f>
        <v>0</v>
      </c>
      <c r="AR656" s="299">
        <f>+'RNL - Lab 2'!$BI$68</f>
        <v>0</v>
      </c>
      <c r="AS656" s="299">
        <f>+'RNL - Lab 2'!$BI$69</f>
        <v>0</v>
      </c>
      <c r="AT656" s="299">
        <f>+'RNL - Lab 2'!$BI$70</f>
        <v>0</v>
      </c>
      <c r="AU656" s="299">
        <f>+'RNL - Lab 2'!$BI$71</f>
        <v>0</v>
      </c>
      <c r="AV656" s="299">
        <f>+'RNL - Lab 2'!$BI$72</f>
        <v>0</v>
      </c>
      <c r="AW656" s="299">
        <f>+'RNL - Lab 2'!$BI$73</f>
        <v>0</v>
      </c>
      <c r="AX656" s="299">
        <f>+'RNL - Lab 2'!$BI$75</f>
        <v>0</v>
      </c>
      <c r="AY656" s="299">
        <f>+'RNL - Lab 2'!$BI$76</f>
        <v>0</v>
      </c>
      <c r="AZ656" s="299">
        <f>+'RNL - Lab 2'!$BI$77</f>
        <v>0</v>
      </c>
      <c r="BA656" s="299">
        <f>+'RNL - Lab 2'!$BI$78</f>
        <v>0</v>
      </c>
      <c r="BB656" s="299">
        <f>+'RNL - Lab 2'!$BI$79</f>
        <v>0</v>
      </c>
      <c r="BC656" s="299">
        <f>+'RNL - Lab 2'!$BI$80</f>
        <v>0</v>
      </c>
      <c r="BD656" s="299">
        <f>+'RNL - Lab 2'!$BI$81</f>
        <v>0</v>
      </c>
      <c r="BE656" s="299">
        <f>+'RNL - Lab 2'!$BI$82</f>
        <v>0</v>
      </c>
      <c r="BF656" s="299">
        <f>+'RNL - Lab 2'!$BI$84</f>
        <v>0</v>
      </c>
      <c r="BG656" s="299">
        <f>+'RNL - Lab 2'!$BI$85</f>
        <v>0</v>
      </c>
      <c r="BH656" s="299">
        <f>+'RNL - Lab 2'!$BI$86</f>
        <v>0</v>
      </c>
      <c r="BI656" s="299">
        <f>+'RNL - Lab 2'!$BI$87</f>
        <v>0</v>
      </c>
      <c r="BJ656" s="299">
        <f>+'RNL - Lab 2'!$BI$88</f>
        <v>0</v>
      </c>
      <c r="BK656" s="299">
        <f>+'RNL - Lab 2'!$BI$89</f>
        <v>0</v>
      </c>
      <c r="BL656" s="299">
        <f>+'RNL - Lab 2'!$BI$90</f>
        <v>0</v>
      </c>
      <c r="BM656" s="299">
        <f>+'RNL - Lab 2'!$BI$91</f>
        <v>0</v>
      </c>
    </row>
    <row r="657" spans="2:65" s="26" customFormat="1" ht="1.5" customHeight="1" x14ac:dyDescent="0.25">
      <c r="B657" s="289" t="s">
        <v>85</v>
      </c>
      <c r="C657" s="299">
        <f>+'RNL - Lab 3'!$BI$25</f>
        <v>0</v>
      </c>
      <c r="D657" s="299">
        <f>+'RNL - Lab 3'!$BI$26</f>
        <v>0</v>
      </c>
      <c r="E657" s="299">
        <f>+'RNL - Lab 3'!$BI$27</f>
        <v>0</v>
      </c>
      <c r="F657" s="299">
        <f>+'RNL - Lab 3'!$BI$28</f>
        <v>0</v>
      </c>
      <c r="G657" s="299">
        <f>+'RNL - Lab 3'!$BI$29</f>
        <v>0</v>
      </c>
      <c r="H657" s="299">
        <f>+'RNL - Lab 3'!$BI$30</f>
        <v>0</v>
      </c>
      <c r="I657" s="299">
        <f>+'RNL - Lab 3'!$BI$31</f>
        <v>0</v>
      </c>
      <c r="J657" s="299">
        <f>+'RNL - Lab 3'!$BI$32</f>
        <v>0</v>
      </c>
      <c r="K657" s="299">
        <f>+'RNL - Lab 3'!$BI$33</f>
        <v>0</v>
      </c>
      <c r="L657" s="299">
        <f>+'RNL - Lab 3'!$BI$34</f>
        <v>0</v>
      </c>
      <c r="M657" s="299">
        <f>+'RNL - Lab 3'!$BI$35</f>
        <v>0</v>
      </c>
      <c r="N657" s="299">
        <f>+'RNL - Lab 3'!$BI$36</f>
        <v>0</v>
      </c>
      <c r="O657" s="299">
        <f>+'RNL - Lab 3'!$BI$37</f>
        <v>0</v>
      </c>
      <c r="P657" s="299">
        <f>+'RNL - Lab 3'!$BI$39</f>
        <v>0</v>
      </c>
      <c r="Q657" s="299">
        <f>+'RNL - Lab 3'!$BI$40</f>
        <v>0</v>
      </c>
      <c r="R657" s="299">
        <f>+'RNL - Lab 3'!$BI$41</f>
        <v>0</v>
      </c>
      <c r="S657" s="299">
        <f>+'RNL - Lab 3'!$BI$42</f>
        <v>0</v>
      </c>
      <c r="T657" s="299">
        <f>+'RNL - Lab 3'!$BI$43</f>
        <v>0</v>
      </c>
      <c r="U657" s="299">
        <f>+'RNL - Lab 3'!$BI$44</f>
        <v>0</v>
      </c>
      <c r="V657" s="299">
        <f>+'RNL - Lab 3'!$BI$45</f>
        <v>0</v>
      </c>
      <c r="W657" s="300">
        <f>+'RNL - Lab 3'!$BI$46</f>
        <v>0</v>
      </c>
      <c r="X657" s="300">
        <f>+'RNL - Lab 3'!$BI$47</f>
        <v>0</v>
      </c>
      <c r="Y657" s="299">
        <f>+'RNL - Lab 3'!$BI$48</f>
        <v>0</v>
      </c>
      <c r="Z657" s="299">
        <f>+'RNL - Lab 3'!$BI$49</f>
        <v>0</v>
      </c>
      <c r="AA657" s="299">
        <f>+'RNL - Lab 3'!$BI$50</f>
        <v>0</v>
      </c>
      <c r="AB657" s="299">
        <f>+'RNL - Lab 3'!$BI$51</f>
        <v>0</v>
      </c>
      <c r="AC657" s="299">
        <f>+'RNL - Lab 3'!$BI$52</f>
        <v>0</v>
      </c>
      <c r="AD657" s="299">
        <f>+'RNL - Lab 3'!$BI$53</f>
        <v>0</v>
      </c>
      <c r="AE657" s="299">
        <f>+'RNL - Lab 3'!$BI$54</f>
        <v>0</v>
      </c>
      <c r="AF657" s="299">
        <f>+'RNL - Lab 3'!$BI$55</f>
        <v>0</v>
      </c>
      <c r="AG657" s="299">
        <f>+'RNL - Lab 3'!$BI$56</f>
        <v>0</v>
      </c>
      <c r="AH657" s="299">
        <f>+'RNL - Lab 3'!$BI$57</f>
        <v>0</v>
      </c>
      <c r="AI657" s="299">
        <f>+'RNL - Lab 3'!$BI$58</f>
        <v>0</v>
      </c>
      <c r="AJ657" s="299">
        <f>+'RNL - Lab 3'!$BI$59</f>
        <v>0</v>
      </c>
      <c r="AK657" s="299">
        <f>+'RNL - Lab 3'!$BI$60</f>
        <v>0</v>
      </c>
      <c r="AL657" s="299">
        <f>+'RNL - Lab 3'!$BI$62</f>
        <v>0</v>
      </c>
      <c r="AM657" s="299">
        <f>+'RNL - Lab 3'!$BI$63</f>
        <v>0</v>
      </c>
      <c r="AN657" s="299">
        <f>+'RNL - Lab 3'!$BI$64</f>
        <v>0</v>
      </c>
      <c r="AO657" s="299">
        <f>+'RNL - Lab 3'!$BI$65</f>
        <v>0</v>
      </c>
      <c r="AP657" s="299">
        <f>+'RNL - Lab 3'!$BI$66</f>
        <v>0</v>
      </c>
      <c r="AQ657" s="299">
        <f>+'RNL - Lab 3'!$BI$67</f>
        <v>0</v>
      </c>
      <c r="AR657" s="299">
        <f>+'RNL - Lab 3'!$BI$68</f>
        <v>0</v>
      </c>
      <c r="AS657" s="299">
        <f>+'RNL - Lab 3'!$BI$69</f>
        <v>0</v>
      </c>
      <c r="AT657" s="299">
        <f>+'RNL - Lab 3'!$BI$70</f>
        <v>0</v>
      </c>
      <c r="AU657" s="299">
        <f>+'RNL - Lab 3'!$BI$71</f>
        <v>0</v>
      </c>
      <c r="AV657" s="299">
        <f>+'RNL - Lab 3'!$BI$72</f>
        <v>0</v>
      </c>
      <c r="AW657" s="299">
        <f>+'RNL - Lab 3'!$BI$73</f>
        <v>0</v>
      </c>
      <c r="AX657" s="299">
        <f>+'RNL - Lab 3'!$BI$75</f>
        <v>0</v>
      </c>
      <c r="AY657" s="299">
        <f>+'RNL - Lab 3'!$BI$76</f>
        <v>0</v>
      </c>
      <c r="AZ657" s="299">
        <f>+'RNL - Lab 3'!$BI$77</f>
        <v>0</v>
      </c>
      <c r="BA657" s="299">
        <f>+'RNL - Lab 3'!$BI$78</f>
        <v>0</v>
      </c>
      <c r="BB657" s="299">
        <f>+'RNL - Lab 3'!$BI$79</f>
        <v>0</v>
      </c>
      <c r="BC657" s="299">
        <f>+'RNL - Lab 3'!$BI$80</f>
        <v>0</v>
      </c>
      <c r="BD657" s="299">
        <f>+'RNL - Lab 3'!$BI$81</f>
        <v>0</v>
      </c>
      <c r="BE657" s="299">
        <f>+'RNL - Lab 3'!$BI$82</f>
        <v>0</v>
      </c>
      <c r="BF657" s="299">
        <f>+'RNL - Lab 3'!$BI$84</f>
        <v>0</v>
      </c>
      <c r="BG657" s="299">
        <f>+'RNL - Lab 3'!$BI$85</f>
        <v>0</v>
      </c>
      <c r="BH657" s="299">
        <f>+'RNL - Lab 3'!$BI$86</f>
        <v>0</v>
      </c>
      <c r="BI657" s="299">
        <f>+'RNL - Lab 3'!$BI$87</f>
        <v>0</v>
      </c>
      <c r="BJ657" s="299">
        <f>+'RNL - Lab 3'!$BI$88</f>
        <v>0</v>
      </c>
      <c r="BK657" s="299">
        <f>+'RNL - Lab 3'!$BI$89</f>
        <v>0</v>
      </c>
      <c r="BL657" s="299">
        <f>+'RNL - Lab 3'!$BI$90</f>
        <v>0</v>
      </c>
      <c r="BM657" s="299">
        <f>+'RNL - Lab 3'!$BI$91</f>
        <v>0</v>
      </c>
    </row>
    <row r="658" spans="2:65" s="26" customFormat="1" ht="1.5" customHeight="1" x14ac:dyDescent="0.25">
      <c r="B658" s="289" t="s">
        <v>86</v>
      </c>
      <c r="C658" s="299">
        <f>+'RNL - Lab 4'!$BI$25</f>
        <v>0</v>
      </c>
      <c r="D658" s="299">
        <f>+'RNL - Lab 4'!$BI$26</f>
        <v>0</v>
      </c>
      <c r="E658" s="299">
        <f>+'RNL - Lab 4'!$BI$27</f>
        <v>0</v>
      </c>
      <c r="F658" s="299">
        <f>+'RNL - Lab 4'!$BI$28</f>
        <v>0</v>
      </c>
      <c r="G658" s="299">
        <f>+'RNL - Lab 4'!$BI$29</f>
        <v>0</v>
      </c>
      <c r="H658" s="299">
        <f>+'RNL - Lab 4'!$BI$30</f>
        <v>0</v>
      </c>
      <c r="I658" s="299">
        <f>+'RNL - Lab 4'!$BI$31</f>
        <v>0</v>
      </c>
      <c r="J658" s="299">
        <f>+'RNL - Lab 4'!$BI$32</f>
        <v>0</v>
      </c>
      <c r="K658" s="299">
        <f>+'RNL - Lab 4'!$BI$33</f>
        <v>0</v>
      </c>
      <c r="L658" s="299">
        <f>+'RNL - Lab 4'!$BI$34</f>
        <v>0</v>
      </c>
      <c r="M658" s="299">
        <f>+'RNL - Lab 4'!$BI$35</f>
        <v>0</v>
      </c>
      <c r="N658" s="299">
        <f>+'RNL - Lab 4'!$BI$36</f>
        <v>0</v>
      </c>
      <c r="O658" s="299">
        <f>+'RNL - Lab 4'!$BI$37</f>
        <v>0</v>
      </c>
      <c r="P658" s="299">
        <f>+'RNL - Lab 4'!$BI$39</f>
        <v>0</v>
      </c>
      <c r="Q658" s="299">
        <f>+'RNL - Lab 4'!$BI$40</f>
        <v>0</v>
      </c>
      <c r="R658" s="299">
        <f>+'RNL - Lab 4'!$BI$41</f>
        <v>0</v>
      </c>
      <c r="S658" s="299">
        <f>+'RNL - Lab 4'!$BI$42</f>
        <v>0</v>
      </c>
      <c r="T658" s="299">
        <f>+'RNL - Lab 4'!$BI$43</f>
        <v>0</v>
      </c>
      <c r="U658" s="299">
        <f>+'RNL - Lab 4'!$BI$44</f>
        <v>0</v>
      </c>
      <c r="V658" s="299">
        <f>+'RNL - Lab 4'!$BI$45</f>
        <v>0</v>
      </c>
      <c r="W658" s="300">
        <f>+'RNL - Lab 4'!$BI$46</f>
        <v>0</v>
      </c>
      <c r="X658" s="300">
        <f>+'RNL - Lab 4'!$BI$47</f>
        <v>0</v>
      </c>
      <c r="Y658" s="299">
        <f>+'RNL - Lab 4'!$BI$48</f>
        <v>0</v>
      </c>
      <c r="Z658" s="299">
        <f>+'RNL - Lab 4'!$BI$49</f>
        <v>0</v>
      </c>
      <c r="AA658" s="299">
        <f>+'RNL - Lab 4'!$BI$50</f>
        <v>0</v>
      </c>
      <c r="AB658" s="299">
        <f>+'RNL - Lab 4'!$BI$51</f>
        <v>0</v>
      </c>
      <c r="AC658" s="299">
        <f>+'RNL - Lab 4'!$BI$52</f>
        <v>0</v>
      </c>
      <c r="AD658" s="299">
        <f>+'RNL - Lab 4'!$BI$53</f>
        <v>0</v>
      </c>
      <c r="AE658" s="299">
        <f>+'RNL - Lab 4'!$BI$54</f>
        <v>0</v>
      </c>
      <c r="AF658" s="299">
        <f>+'RNL - Lab 4'!$BI$55</f>
        <v>0</v>
      </c>
      <c r="AG658" s="299">
        <f>+'RNL - Lab 4'!$BI$56</f>
        <v>0</v>
      </c>
      <c r="AH658" s="299">
        <f>+'RNL - Lab 4'!$BI$57</f>
        <v>0</v>
      </c>
      <c r="AI658" s="299">
        <f>+'RNL - Lab 4'!$BI$58</f>
        <v>0</v>
      </c>
      <c r="AJ658" s="299">
        <f>+'RNL - Lab 4'!$BI$59</f>
        <v>0</v>
      </c>
      <c r="AK658" s="299">
        <f>+'RNL - Lab 4'!$BI$60</f>
        <v>0</v>
      </c>
      <c r="AL658" s="299">
        <f>+'RNL - Lab 4'!$BI$62</f>
        <v>0</v>
      </c>
      <c r="AM658" s="299">
        <f>+'RNL - Lab 4'!$BI$63</f>
        <v>0</v>
      </c>
      <c r="AN658" s="299">
        <f>+'RNL - Lab 4'!$BI$64</f>
        <v>0</v>
      </c>
      <c r="AO658" s="299">
        <f>+'RNL - Lab 4'!$BI$65</f>
        <v>0</v>
      </c>
      <c r="AP658" s="299">
        <f>+'RNL - Lab 4'!$BI$66</f>
        <v>0</v>
      </c>
      <c r="AQ658" s="299">
        <f>+'RNL - Lab 4'!$BI$67</f>
        <v>0</v>
      </c>
      <c r="AR658" s="299">
        <f>+'RNL - Lab 4'!$BI$68</f>
        <v>0</v>
      </c>
      <c r="AS658" s="299">
        <f>+'RNL - Lab 4'!$BI$69</f>
        <v>0</v>
      </c>
      <c r="AT658" s="299">
        <f>+'RNL - Lab 4'!$BI$70</f>
        <v>0</v>
      </c>
      <c r="AU658" s="299">
        <f>+'RNL - Lab 4'!$BI$71</f>
        <v>0</v>
      </c>
      <c r="AV658" s="299">
        <f>+'RNL - Lab 4'!$BI$72</f>
        <v>0</v>
      </c>
      <c r="AW658" s="299">
        <f>+'RNL - Lab 4'!$BI$73</f>
        <v>0</v>
      </c>
      <c r="AX658" s="299">
        <f>+'RNL - Lab 4'!$BI$75</f>
        <v>0</v>
      </c>
      <c r="AY658" s="299">
        <f>+'RNL - Lab 4'!$BI$76</f>
        <v>0</v>
      </c>
      <c r="AZ658" s="299">
        <f>+'RNL - Lab 4'!$BI$77</f>
        <v>0</v>
      </c>
      <c r="BA658" s="299">
        <f>+'RNL - Lab 4'!$BI$78</f>
        <v>0</v>
      </c>
      <c r="BB658" s="299">
        <f>+'RNL - Lab 4'!$BI$79</f>
        <v>0</v>
      </c>
      <c r="BC658" s="299">
        <f>+'RNL - Lab 4'!$BI$80</f>
        <v>0</v>
      </c>
      <c r="BD658" s="299">
        <f>+'RNL - Lab 4'!$BI$81</f>
        <v>0</v>
      </c>
      <c r="BE658" s="299">
        <f>+'RNL - Lab 4'!$BI$82</f>
        <v>0</v>
      </c>
      <c r="BF658" s="299">
        <f>+'RNL - Lab 4'!$BI$84</f>
        <v>0</v>
      </c>
      <c r="BG658" s="299">
        <f>+'RNL - Lab 4'!$BI$85</f>
        <v>0</v>
      </c>
      <c r="BH658" s="299">
        <f>+'RNL - Lab 4'!$BI$86</f>
        <v>0</v>
      </c>
      <c r="BI658" s="299">
        <f>+'RNL - Lab 4'!$BI$87</f>
        <v>0</v>
      </c>
      <c r="BJ658" s="299">
        <f>+'RNL - Lab 4'!$BI$88</f>
        <v>0</v>
      </c>
      <c r="BK658" s="299">
        <f>+'RNL - Lab 4'!$BI$89</f>
        <v>0</v>
      </c>
      <c r="BL658" s="299">
        <f>+'RNL - Lab 4'!$BI$90</f>
        <v>0</v>
      </c>
      <c r="BM658" s="299">
        <f>+'RNL - Lab 4'!$BI$91</f>
        <v>0</v>
      </c>
    </row>
    <row r="659" spans="2:65" s="26" customFormat="1" ht="1.5" customHeight="1" x14ac:dyDescent="0.25">
      <c r="B659" s="289" t="s">
        <v>87</v>
      </c>
      <c r="C659" s="299">
        <f>+'RNL - Lab 5'!$BI$25</f>
        <v>0</v>
      </c>
      <c r="D659" s="299">
        <f>+'RNL - Lab 5'!$BI$26</f>
        <v>0</v>
      </c>
      <c r="E659" s="299">
        <f>+'RNL - Lab 5'!$BI$27</f>
        <v>0</v>
      </c>
      <c r="F659" s="299">
        <f>+'RNL - Lab 5'!$BI$28</f>
        <v>0</v>
      </c>
      <c r="G659" s="299">
        <f>+'RNL - Lab 5'!$BI$29</f>
        <v>0</v>
      </c>
      <c r="H659" s="299">
        <f>+'RNL - Lab 5'!$BI$30</f>
        <v>0</v>
      </c>
      <c r="I659" s="299">
        <f>+'RNL - Lab 5'!$BI$31</f>
        <v>0</v>
      </c>
      <c r="J659" s="299">
        <f>+'RNL - Lab 5'!$BI$32</f>
        <v>0</v>
      </c>
      <c r="K659" s="299">
        <f>+'RNL - Lab 5'!$BI$33</f>
        <v>0</v>
      </c>
      <c r="L659" s="299">
        <f>+'RNL - Lab 5'!$BI$34</f>
        <v>0</v>
      </c>
      <c r="M659" s="299">
        <f>+'RNL - Lab 5'!$BI$35</f>
        <v>0</v>
      </c>
      <c r="N659" s="299">
        <f>+'RNL - Lab 5'!$BI$36</f>
        <v>0</v>
      </c>
      <c r="O659" s="299">
        <f>+'RNL - Lab 5'!$BI$37</f>
        <v>0</v>
      </c>
      <c r="P659" s="299">
        <f>+'RNL - Lab 5'!$BI$39</f>
        <v>0</v>
      </c>
      <c r="Q659" s="299">
        <f>+'RNL - Lab 5'!$BI$40</f>
        <v>0</v>
      </c>
      <c r="R659" s="299">
        <f>+'RNL - Lab 5'!$BI$41</f>
        <v>0</v>
      </c>
      <c r="S659" s="299">
        <f>+'RNL - Lab 5'!$BI$42</f>
        <v>0</v>
      </c>
      <c r="T659" s="299">
        <f>+'RNL - Lab 5'!$BI$43</f>
        <v>0</v>
      </c>
      <c r="U659" s="299">
        <f>+'RNL - Lab 5'!$BI$44</f>
        <v>0</v>
      </c>
      <c r="V659" s="299">
        <f>+'RNL - Lab 5'!$BI$45</f>
        <v>0</v>
      </c>
      <c r="W659" s="300">
        <f>+'RNL - Lab 5'!$BI$46</f>
        <v>0</v>
      </c>
      <c r="X659" s="300">
        <f>+'RNL - Lab 5'!$BI$47</f>
        <v>0</v>
      </c>
      <c r="Y659" s="299">
        <f>+'RNL - Lab 5'!$BI$48</f>
        <v>0</v>
      </c>
      <c r="Z659" s="299">
        <f>+'RNL - Lab 5'!$BI$49</f>
        <v>0</v>
      </c>
      <c r="AA659" s="299">
        <f>+'RNL - Lab 5'!$BI$50</f>
        <v>0</v>
      </c>
      <c r="AB659" s="299">
        <f>+'RNL - Lab 5'!$BI$51</f>
        <v>0</v>
      </c>
      <c r="AC659" s="299">
        <f>+'RNL - Lab 5'!$BI$52</f>
        <v>0</v>
      </c>
      <c r="AD659" s="299">
        <f>+'RNL - Lab 5'!$BI$53</f>
        <v>0</v>
      </c>
      <c r="AE659" s="299">
        <f>+'RNL - Lab 5'!$BI$54</f>
        <v>0</v>
      </c>
      <c r="AF659" s="299">
        <f>+'RNL - Lab 5'!$BI$55</f>
        <v>0</v>
      </c>
      <c r="AG659" s="299">
        <f>+'RNL - Lab 5'!$BI$56</f>
        <v>0</v>
      </c>
      <c r="AH659" s="299">
        <f>+'RNL - Lab 5'!$BI$57</f>
        <v>0</v>
      </c>
      <c r="AI659" s="299">
        <f>+'RNL - Lab 5'!$BI$58</f>
        <v>0</v>
      </c>
      <c r="AJ659" s="299">
        <f>+'RNL - Lab 5'!$BI$59</f>
        <v>0</v>
      </c>
      <c r="AK659" s="299">
        <f>+'RNL - Lab 5'!$BI$60</f>
        <v>0</v>
      </c>
      <c r="AL659" s="299">
        <f>+'RNL - Lab 5'!$BI$62</f>
        <v>0</v>
      </c>
      <c r="AM659" s="299">
        <f>+'RNL - Lab 5'!$BI$63</f>
        <v>0</v>
      </c>
      <c r="AN659" s="299">
        <f>+'RNL - Lab 5'!$BI$64</f>
        <v>0</v>
      </c>
      <c r="AO659" s="299">
        <f>+'RNL - Lab 5'!$BI$65</f>
        <v>0</v>
      </c>
      <c r="AP659" s="299">
        <f>+'RNL - Lab 5'!$BI$66</f>
        <v>0</v>
      </c>
      <c r="AQ659" s="299">
        <f>+'RNL - Lab 5'!$BI$67</f>
        <v>0</v>
      </c>
      <c r="AR659" s="299">
        <f>+'RNL - Lab 5'!$BI$68</f>
        <v>0</v>
      </c>
      <c r="AS659" s="299">
        <f>+'RNL - Lab 5'!$BI$69</f>
        <v>0</v>
      </c>
      <c r="AT659" s="299">
        <f>+'RNL - Lab 5'!$BI$70</f>
        <v>0</v>
      </c>
      <c r="AU659" s="299">
        <f>+'RNL - Lab 5'!$BI$71</f>
        <v>0</v>
      </c>
      <c r="AV659" s="299">
        <f>+'RNL - Lab 5'!$BI$72</f>
        <v>0</v>
      </c>
      <c r="AW659" s="299">
        <f>+'RNL - Lab 5'!$BI$73</f>
        <v>0</v>
      </c>
      <c r="AX659" s="299">
        <f>+'RNL - Lab 5'!$BI$75</f>
        <v>0</v>
      </c>
      <c r="AY659" s="299">
        <f>+'RNL - Lab 5'!$BI$76</f>
        <v>0</v>
      </c>
      <c r="AZ659" s="299">
        <f>+'RNL - Lab 5'!$BI$77</f>
        <v>0</v>
      </c>
      <c r="BA659" s="299">
        <f>+'RNL - Lab 5'!$BI$78</f>
        <v>0</v>
      </c>
      <c r="BB659" s="299">
        <f>+'RNL - Lab 5'!$BI$79</f>
        <v>0</v>
      </c>
      <c r="BC659" s="299">
        <f>+'RNL - Lab 5'!$BI$80</f>
        <v>0</v>
      </c>
      <c r="BD659" s="299">
        <f>+'RNL - Lab 5'!$BI$81</f>
        <v>0</v>
      </c>
      <c r="BE659" s="299">
        <f>+'RNL - Lab 5'!$BI$82</f>
        <v>0</v>
      </c>
      <c r="BF659" s="299">
        <f>+'RNL - Lab 5'!$BI$84</f>
        <v>0</v>
      </c>
      <c r="BG659" s="299">
        <f>+'RNL - Lab 5'!$BI$85</f>
        <v>0</v>
      </c>
      <c r="BH659" s="299">
        <f>+'RNL - Lab 5'!$BI$86</f>
        <v>0</v>
      </c>
      <c r="BI659" s="299">
        <f>+'RNL - Lab 5'!$BI$87</f>
        <v>0</v>
      </c>
      <c r="BJ659" s="299">
        <f>+'RNL - Lab 5'!$BI$88</f>
        <v>0</v>
      </c>
      <c r="BK659" s="299">
        <f>+'RNL - Lab 5'!$BI$89</f>
        <v>0</v>
      </c>
      <c r="BL659" s="299">
        <f>+'RNL - Lab 5'!$BI$90</f>
        <v>0</v>
      </c>
      <c r="BM659" s="299">
        <f>+'RNL - Lab 5'!$BI$91</f>
        <v>0</v>
      </c>
    </row>
    <row r="660" spans="2:65" s="26" customFormat="1" ht="1.5" customHeight="1" x14ac:dyDescent="0.25">
      <c r="B660" s="289" t="s">
        <v>88</v>
      </c>
      <c r="C660" s="299">
        <f>+'RNL - Lab 6'!$BI$25</f>
        <v>0</v>
      </c>
      <c r="D660" s="299">
        <f>+'RNL - Lab 6'!$BI$26</f>
        <v>0</v>
      </c>
      <c r="E660" s="299">
        <f>+'RNL - Lab 6'!$BI$27</f>
        <v>0</v>
      </c>
      <c r="F660" s="299">
        <f>+'RNL - Lab 6'!$BI$28</f>
        <v>0</v>
      </c>
      <c r="G660" s="299">
        <f>+'RNL - Lab 6'!$BI$29</f>
        <v>0</v>
      </c>
      <c r="H660" s="299">
        <f>+'RNL - Lab 6'!$BI$30</f>
        <v>0</v>
      </c>
      <c r="I660" s="299">
        <f>+'RNL - Lab 6'!$BI$31</f>
        <v>0</v>
      </c>
      <c r="J660" s="299">
        <f>+'RNL - Lab 6'!$BI$32</f>
        <v>0</v>
      </c>
      <c r="K660" s="299">
        <f>+'RNL - Lab 6'!$BI$33</f>
        <v>0</v>
      </c>
      <c r="L660" s="299">
        <f>+'RNL - Lab 6'!$BI$34</f>
        <v>0</v>
      </c>
      <c r="M660" s="299">
        <f>+'RNL - Lab 6'!$BI$35</f>
        <v>0</v>
      </c>
      <c r="N660" s="299">
        <f>+'RNL - Lab 6'!$BI$36</f>
        <v>0</v>
      </c>
      <c r="O660" s="299">
        <f>+'RNL - Lab 6'!$BI$37</f>
        <v>0</v>
      </c>
      <c r="P660" s="299">
        <f>+'RNL - Lab 6'!$BI$39</f>
        <v>0</v>
      </c>
      <c r="Q660" s="299">
        <f>+'RNL - Lab 6'!$BI$40</f>
        <v>0</v>
      </c>
      <c r="R660" s="299">
        <f>+'RNL - Lab 6'!$BI$41</f>
        <v>0</v>
      </c>
      <c r="S660" s="299">
        <f>+'RNL - Lab 6'!$BI$42</f>
        <v>0</v>
      </c>
      <c r="T660" s="299">
        <f>+'RNL - Lab 6'!$BI$43</f>
        <v>0</v>
      </c>
      <c r="U660" s="299">
        <f>+'RNL - Lab 6'!$BI$44</f>
        <v>0</v>
      </c>
      <c r="V660" s="299">
        <f>+'RNL - Lab 6'!$BI$45</f>
        <v>0</v>
      </c>
      <c r="W660" s="300">
        <f>+'RNL - Lab 6'!$BI$46</f>
        <v>0</v>
      </c>
      <c r="X660" s="300">
        <f>+'RNL - Lab 6'!$BI$47</f>
        <v>0</v>
      </c>
      <c r="Y660" s="299">
        <f>+'RNL - Lab 6'!$BI$48</f>
        <v>0</v>
      </c>
      <c r="Z660" s="299">
        <f>+'RNL - Lab 6'!$BI$49</f>
        <v>0</v>
      </c>
      <c r="AA660" s="299">
        <f>+'RNL - Lab 6'!$BI$50</f>
        <v>0</v>
      </c>
      <c r="AB660" s="299">
        <f>+'RNL - Lab 6'!$BI$51</f>
        <v>0</v>
      </c>
      <c r="AC660" s="299">
        <f>+'RNL - Lab 6'!$BI$52</f>
        <v>0</v>
      </c>
      <c r="AD660" s="299">
        <f>+'RNL - Lab 6'!$BI$53</f>
        <v>0</v>
      </c>
      <c r="AE660" s="299">
        <f>+'RNL - Lab 6'!$BI$54</f>
        <v>0</v>
      </c>
      <c r="AF660" s="299">
        <f>+'RNL - Lab 6'!$BI$55</f>
        <v>0</v>
      </c>
      <c r="AG660" s="299">
        <f>+'RNL - Lab 6'!$BI$56</f>
        <v>0</v>
      </c>
      <c r="AH660" s="299">
        <f>+'RNL - Lab 6'!$BI$57</f>
        <v>0</v>
      </c>
      <c r="AI660" s="299">
        <f>+'RNL - Lab 6'!$BI$58</f>
        <v>0</v>
      </c>
      <c r="AJ660" s="299">
        <f>+'RNL - Lab 6'!$BI$59</f>
        <v>0</v>
      </c>
      <c r="AK660" s="299">
        <f>+'RNL - Lab 6'!$BI$60</f>
        <v>0</v>
      </c>
      <c r="AL660" s="299">
        <f>+'RNL - Lab 6'!$BI$62</f>
        <v>0</v>
      </c>
      <c r="AM660" s="299">
        <f>+'RNL - Lab 6'!$BI$63</f>
        <v>0</v>
      </c>
      <c r="AN660" s="299">
        <f>+'RNL - Lab 6'!$BI$64</f>
        <v>0</v>
      </c>
      <c r="AO660" s="299">
        <f>+'RNL - Lab 6'!$BI$65</f>
        <v>0</v>
      </c>
      <c r="AP660" s="299">
        <f>+'RNL - Lab 6'!$BI$66</f>
        <v>0</v>
      </c>
      <c r="AQ660" s="299">
        <f>+'RNL - Lab 6'!$BI$67</f>
        <v>0</v>
      </c>
      <c r="AR660" s="299">
        <f>+'RNL - Lab 6'!$BI$68</f>
        <v>0</v>
      </c>
      <c r="AS660" s="299">
        <f>+'RNL - Lab 6'!$BI$69</f>
        <v>0</v>
      </c>
      <c r="AT660" s="299">
        <f>+'RNL - Lab 6'!$BI$70</f>
        <v>0</v>
      </c>
      <c r="AU660" s="299">
        <f>+'RNL - Lab 6'!$BI$71</f>
        <v>0</v>
      </c>
      <c r="AV660" s="299">
        <f>+'RNL - Lab 6'!$BI$72</f>
        <v>0</v>
      </c>
      <c r="AW660" s="299">
        <f>+'RNL - Lab 6'!$BI$73</f>
        <v>0</v>
      </c>
      <c r="AX660" s="299">
        <f>+'RNL - Lab 6'!$BI$75</f>
        <v>0</v>
      </c>
      <c r="AY660" s="299">
        <f>+'RNL - Lab 6'!$BI$76</f>
        <v>0</v>
      </c>
      <c r="AZ660" s="299">
        <f>+'RNL - Lab 6'!$BI$77</f>
        <v>0</v>
      </c>
      <c r="BA660" s="299">
        <f>+'RNL - Lab 6'!$BI$78</f>
        <v>0</v>
      </c>
      <c r="BB660" s="299">
        <f>+'RNL - Lab 6'!$BI$79</f>
        <v>0</v>
      </c>
      <c r="BC660" s="299">
        <f>+'RNL - Lab 6'!$BI$80</f>
        <v>0</v>
      </c>
      <c r="BD660" s="299">
        <f>+'RNL - Lab 6'!$BI$81</f>
        <v>0</v>
      </c>
      <c r="BE660" s="299">
        <f>+'RNL - Lab 6'!$BI$82</f>
        <v>0</v>
      </c>
      <c r="BF660" s="299">
        <f>+'RNL - Lab 6'!$BI$84</f>
        <v>0</v>
      </c>
      <c r="BG660" s="299">
        <f>+'RNL - Lab 6'!$BI$85</f>
        <v>0</v>
      </c>
      <c r="BH660" s="299">
        <f>+'RNL - Lab 6'!$BI$86</f>
        <v>0</v>
      </c>
      <c r="BI660" s="299">
        <f>+'RNL - Lab 6'!$BI$87</f>
        <v>0</v>
      </c>
      <c r="BJ660" s="299">
        <f>+'RNL - Lab 6'!$BI$88</f>
        <v>0</v>
      </c>
      <c r="BK660" s="299">
        <f>+'RNL - Lab 6'!$BI$89</f>
        <v>0</v>
      </c>
      <c r="BL660" s="299">
        <f>+'RNL - Lab 6'!$BI$90</f>
        <v>0</v>
      </c>
      <c r="BM660" s="299">
        <f>+'RNL - Lab 6'!$BI$91</f>
        <v>0</v>
      </c>
    </row>
    <row r="661" spans="2:65" s="26" customFormat="1" ht="1.5" customHeight="1" x14ac:dyDescent="0.25">
      <c r="B661" s="289" t="s">
        <v>89</v>
      </c>
      <c r="C661" s="299">
        <f>+'RNL - Lab 7'!$BI$25</f>
        <v>0</v>
      </c>
      <c r="D661" s="299">
        <f>+'RNL - Lab 7'!$BI$26</f>
        <v>0</v>
      </c>
      <c r="E661" s="299">
        <f>+'RNL - Lab 7'!$BI$27</f>
        <v>0</v>
      </c>
      <c r="F661" s="299">
        <f>+'RNL - Lab 7'!$BI$28</f>
        <v>0</v>
      </c>
      <c r="G661" s="299">
        <f>+'RNL - Lab 7'!$BI$29</f>
        <v>0</v>
      </c>
      <c r="H661" s="299">
        <f>+'RNL - Lab 7'!$BI$30</f>
        <v>0</v>
      </c>
      <c r="I661" s="299">
        <f>+'RNL - Lab 7'!$BI$31</f>
        <v>0</v>
      </c>
      <c r="J661" s="299">
        <f>+'RNL - Lab 7'!$BI$32</f>
        <v>0</v>
      </c>
      <c r="K661" s="299">
        <f>+'RNL - Lab 7'!$BI$33</f>
        <v>0</v>
      </c>
      <c r="L661" s="299">
        <f>+'RNL - Lab 7'!$BI$34</f>
        <v>0</v>
      </c>
      <c r="M661" s="299">
        <f>+'RNL - Lab 7'!$BI$35</f>
        <v>0</v>
      </c>
      <c r="N661" s="299">
        <f>+'RNL - Lab 7'!$BI$36</f>
        <v>0</v>
      </c>
      <c r="O661" s="299">
        <f>+'RNL - Lab 7'!$BI$37</f>
        <v>0</v>
      </c>
      <c r="P661" s="299">
        <f>+'RNL - Lab 7'!$BI$39</f>
        <v>0</v>
      </c>
      <c r="Q661" s="299">
        <f>+'RNL - Lab 7'!$BI$40</f>
        <v>0</v>
      </c>
      <c r="R661" s="299">
        <f>+'RNL - Lab 7'!$BI$41</f>
        <v>0</v>
      </c>
      <c r="S661" s="299">
        <f>+'RNL - Lab 7'!$BI$42</f>
        <v>0</v>
      </c>
      <c r="T661" s="299">
        <f>+'RNL - Lab 7'!$BI$43</f>
        <v>0</v>
      </c>
      <c r="U661" s="299">
        <f>+'RNL - Lab 7'!$BI$44</f>
        <v>0</v>
      </c>
      <c r="V661" s="299">
        <f>+'RNL - Lab 7'!$BI$45</f>
        <v>0</v>
      </c>
      <c r="W661" s="300">
        <f>+'RNL - Lab 7'!$BI$46</f>
        <v>0</v>
      </c>
      <c r="X661" s="300">
        <f>+'RNL - Lab 7'!$BI$47</f>
        <v>0</v>
      </c>
      <c r="Y661" s="299">
        <f>+'RNL - Lab 7'!$BI$48</f>
        <v>0</v>
      </c>
      <c r="Z661" s="299">
        <f>+'RNL - Lab 7'!$BI$49</f>
        <v>0</v>
      </c>
      <c r="AA661" s="299">
        <f>+'RNL - Lab 7'!$BI$50</f>
        <v>0</v>
      </c>
      <c r="AB661" s="299">
        <f>+'RNL - Lab 7'!$BI$51</f>
        <v>0</v>
      </c>
      <c r="AC661" s="299">
        <f>+'RNL - Lab 7'!$BI$52</f>
        <v>0</v>
      </c>
      <c r="AD661" s="299">
        <f>+'RNL - Lab 7'!$BI$53</f>
        <v>0</v>
      </c>
      <c r="AE661" s="299">
        <f>+'RNL - Lab 7'!$BI$54</f>
        <v>0</v>
      </c>
      <c r="AF661" s="299">
        <f>+'RNL - Lab 7'!$BI$55</f>
        <v>0</v>
      </c>
      <c r="AG661" s="299">
        <f>+'RNL - Lab 7'!$BI$56</f>
        <v>0</v>
      </c>
      <c r="AH661" s="299">
        <f>+'RNL - Lab 7'!$BI$57</f>
        <v>0</v>
      </c>
      <c r="AI661" s="299">
        <f>+'RNL - Lab 7'!$BI$58</f>
        <v>0</v>
      </c>
      <c r="AJ661" s="299">
        <f>+'RNL - Lab 7'!$BI$59</f>
        <v>0</v>
      </c>
      <c r="AK661" s="299">
        <f>+'RNL - Lab 7'!$BI$60</f>
        <v>0</v>
      </c>
      <c r="AL661" s="299">
        <f>+'RNL - Lab 7'!$BI$62</f>
        <v>0</v>
      </c>
      <c r="AM661" s="299">
        <f>+'RNL - Lab 7'!$BI$63</f>
        <v>0</v>
      </c>
      <c r="AN661" s="299">
        <f>+'RNL - Lab 7'!$BI$64</f>
        <v>0</v>
      </c>
      <c r="AO661" s="299">
        <f>+'RNL - Lab 7'!$BI$65</f>
        <v>0</v>
      </c>
      <c r="AP661" s="299">
        <f>+'RNL - Lab 7'!$BI$66</f>
        <v>0</v>
      </c>
      <c r="AQ661" s="299">
        <f>+'RNL - Lab 7'!$BI$67</f>
        <v>0</v>
      </c>
      <c r="AR661" s="299">
        <f>+'RNL - Lab 7'!$BI$68</f>
        <v>0</v>
      </c>
      <c r="AS661" s="299">
        <f>+'RNL - Lab 7'!$BI$69</f>
        <v>0</v>
      </c>
      <c r="AT661" s="299">
        <f>+'RNL - Lab 7'!$BI$70</f>
        <v>0</v>
      </c>
      <c r="AU661" s="299">
        <f>+'RNL - Lab 7'!$BI$71</f>
        <v>0</v>
      </c>
      <c r="AV661" s="299">
        <f>+'RNL - Lab 7'!$BI$72</f>
        <v>0</v>
      </c>
      <c r="AW661" s="299">
        <f>+'RNL - Lab 7'!$BI$73</f>
        <v>0</v>
      </c>
      <c r="AX661" s="299">
        <f>+'RNL - Lab 7'!$BI$75</f>
        <v>0</v>
      </c>
      <c r="AY661" s="299">
        <f>+'RNL - Lab 7'!$BI$76</f>
        <v>0</v>
      </c>
      <c r="AZ661" s="299">
        <f>+'RNL - Lab 7'!$BI$77</f>
        <v>0</v>
      </c>
      <c r="BA661" s="299">
        <f>+'RNL - Lab 7'!$BI$78</f>
        <v>0</v>
      </c>
      <c r="BB661" s="299">
        <f>+'RNL - Lab 7'!$BI$79</f>
        <v>0</v>
      </c>
      <c r="BC661" s="299">
        <f>+'RNL - Lab 7'!$BI$80</f>
        <v>0</v>
      </c>
      <c r="BD661" s="299">
        <f>+'RNL - Lab 7'!$BI$81</f>
        <v>0</v>
      </c>
      <c r="BE661" s="299">
        <f>+'RNL - Lab 7'!$BI$82</f>
        <v>0</v>
      </c>
      <c r="BF661" s="299">
        <f>+'RNL - Lab 7'!$BI$84</f>
        <v>0</v>
      </c>
      <c r="BG661" s="299">
        <f>+'RNL - Lab 7'!$BI$85</f>
        <v>0</v>
      </c>
      <c r="BH661" s="299">
        <f>+'RNL - Lab 7'!$BI$86</f>
        <v>0</v>
      </c>
      <c r="BI661" s="299">
        <f>+'RNL - Lab 7'!$BI$87</f>
        <v>0</v>
      </c>
      <c r="BJ661" s="299">
        <f>+'RNL - Lab 7'!$BI$88</f>
        <v>0</v>
      </c>
      <c r="BK661" s="299">
        <f>+'RNL - Lab 7'!$BI$89</f>
        <v>0</v>
      </c>
      <c r="BL661" s="299">
        <f>+'RNL - Lab 7'!$BI$90</f>
        <v>0</v>
      </c>
      <c r="BM661" s="299">
        <f>+'RNL - Lab 7'!$BI$91</f>
        <v>0</v>
      </c>
    </row>
    <row r="662" spans="2:65" s="26" customFormat="1" ht="1.5" customHeight="1" x14ac:dyDescent="0.25">
      <c r="B662" s="289" t="s">
        <v>90</v>
      </c>
      <c r="C662" s="299">
        <f>+'RNL - Lab 8'!$BI$25</f>
        <v>0</v>
      </c>
      <c r="D662" s="299">
        <f>+'RNL - Lab 8'!$BI$26</f>
        <v>0</v>
      </c>
      <c r="E662" s="299">
        <f>+'RNL - Lab 8'!$BI$27</f>
        <v>0</v>
      </c>
      <c r="F662" s="299">
        <f>+'RNL - Lab 8'!$BI$28</f>
        <v>0</v>
      </c>
      <c r="G662" s="299">
        <f>+'RNL - Lab 8'!$BI$29</f>
        <v>0</v>
      </c>
      <c r="H662" s="299">
        <f>+'RNL - Lab 8'!$BI$30</f>
        <v>0</v>
      </c>
      <c r="I662" s="299">
        <f>+'RNL - Lab 8'!$BI$31</f>
        <v>0</v>
      </c>
      <c r="J662" s="299">
        <f>+'RNL - Lab 8'!$BI$32</f>
        <v>0</v>
      </c>
      <c r="K662" s="299">
        <f>+'RNL - Lab 8'!$BI$33</f>
        <v>0</v>
      </c>
      <c r="L662" s="299">
        <f>+'RNL - Lab 8'!$BI$34</f>
        <v>0</v>
      </c>
      <c r="M662" s="299">
        <f>+'RNL - Lab 8'!$BI$35</f>
        <v>0</v>
      </c>
      <c r="N662" s="299">
        <f>+'RNL - Lab 8'!$BI$36</f>
        <v>0</v>
      </c>
      <c r="O662" s="299">
        <f>+'RNL - Lab 8'!$BI$37</f>
        <v>0</v>
      </c>
      <c r="P662" s="299">
        <f>+'RNL - Lab 8'!$BI$39</f>
        <v>0</v>
      </c>
      <c r="Q662" s="299">
        <f>+'RNL - Lab 8'!$BI$40</f>
        <v>0</v>
      </c>
      <c r="R662" s="299">
        <f>+'RNL - Lab 8'!$BI$41</f>
        <v>0</v>
      </c>
      <c r="S662" s="299">
        <f>+'RNL - Lab 8'!$BI$42</f>
        <v>0</v>
      </c>
      <c r="T662" s="299">
        <f>+'RNL - Lab 8'!$BI$43</f>
        <v>0</v>
      </c>
      <c r="U662" s="299">
        <f>+'RNL - Lab 8'!$BI$44</f>
        <v>0</v>
      </c>
      <c r="V662" s="299">
        <f>+'RNL - Lab 8'!$BI$45</f>
        <v>0</v>
      </c>
      <c r="W662" s="300">
        <f>+'RNL - Lab 8'!$BI$46</f>
        <v>0</v>
      </c>
      <c r="X662" s="300">
        <f>+'RNL - Lab 8'!$BI$47</f>
        <v>0</v>
      </c>
      <c r="Y662" s="299">
        <f>+'RNL - Lab 8'!$BI$48</f>
        <v>0</v>
      </c>
      <c r="Z662" s="299">
        <f>+'RNL - Lab 8'!$BI$49</f>
        <v>0</v>
      </c>
      <c r="AA662" s="299">
        <f>+'RNL - Lab 8'!$BI$50</f>
        <v>0</v>
      </c>
      <c r="AB662" s="299">
        <f>+'RNL - Lab 8'!$BI$51</f>
        <v>0</v>
      </c>
      <c r="AC662" s="299">
        <f>+'RNL - Lab 8'!$BI$52</f>
        <v>0</v>
      </c>
      <c r="AD662" s="299">
        <f>+'RNL - Lab 8'!$BI$53</f>
        <v>0</v>
      </c>
      <c r="AE662" s="299">
        <f>+'RNL - Lab 8'!$BI$54</f>
        <v>0</v>
      </c>
      <c r="AF662" s="299">
        <f>+'RNL - Lab 8'!$BI$55</f>
        <v>0</v>
      </c>
      <c r="AG662" s="299">
        <f>+'RNL - Lab 8'!$BI$56</f>
        <v>0</v>
      </c>
      <c r="AH662" s="299">
        <f>+'RNL - Lab 8'!$BI$57</f>
        <v>0</v>
      </c>
      <c r="AI662" s="299">
        <f>+'RNL - Lab 8'!$BI$58</f>
        <v>0</v>
      </c>
      <c r="AJ662" s="299">
        <f>+'RNL - Lab 8'!$BI$59</f>
        <v>0</v>
      </c>
      <c r="AK662" s="299">
        <f>+'RNL - Lab 8'!$BI$60</f>
        <v>0</v>
      </c>
      <c r="AL662" s="299">
        <f>+'RNL - Lab 8'!$BI$62</f>
        <v>0</v>
      </c>
      <c r="AM662" s="299">
        <f>+'RNL - Lab 8'!$BI$63</f>
        <v>0</v>
      </c>
      <c r="AN662" s="299">
        <f>+'RNL - Lab 8'!$BI$64</f>
        <v>0</v>
      </c>
      <c r="AO662" s="299">
        <f>+'RNL - Lab 8'!$BI$65</f>
        <v>0</v>
      </c>
      <c r="AP662" s="299">
        <f>+'RNL - Lab 8'!$BI$66</f>
        <v>0</v>
      </c>
      <c r="AQ662" s="299">
        <f>+'RNL - Lab 8'!$BI$67</f>
        <v>0</v>
      </c>
      <c r="AR662" s="299">
        <f>+'RNL - Lab 8'!$BI$68</f>
        <v>0</v>
      </c>
      <c r="AS662" s="299">
        <f>+'RNL - Lab 8'!$BI$69</f>
        <v>0</v>
      </c>
      <c r="AT662" s="299">
        <f>+'RNL - Lab 8'!$BI$70</f>
        <v>0</v>
      </c>
      <c r="AU662" s="299">
        <f>+'RNL - Lab 8'!$BI$71</f>
        <v>0</v>
      </c>
      <c r="AV662" s="299">
        <f>+'RNL - Lab 8'!$BI$72</f>
        <v>0</v>
      </c>
      <c r="AW662" s="299">
        <f>+'RNL - Lab 8'!$BI$73</f>
        <v>0</v>
      </c>
      <c r="AX662" s="299">
        <f>+'RNL - Lab 8'!$BI$75</f>
        <v>0</v>
      </c>
      <c r="AY662" s="299">
        <f>+'RNL - Lab 8'!$BI$76</f>
        <v>0</v>
      </c>
      <c r="AZ662" s="299">
        <f>+'RNL - Lab 8'!$BI$77</f>
        <v>0</v>
      </c>
      <c r="BA662" s="299">
        <f>+'RNL - Lab 8'!$BI$78</f>
        <v>0</v>
      </c>
      <c r="BB662" s="299">
        <f>+'RNL - Lab 8'!$BI$79</f>
        <v>0</v>
      </c>
      <c r="BC662" s="299">
        <f>+'RNL - Lab 8'!$BI$80</f>
        <v>0</v>
      </c>
      <c r="BD662" s="299">
        <f>+'RNL - Lab 8'!$BI$81</f>
        <v>0</v>
      </c>
      <c r="BE662" s="299">
        <f>+'RNL - Lab 8'!$BI$82</f>
        <v>0</v>
      </c>
      <c r="BF662" s="299">
        <f>+'RNL - Lab 8'!$BI$84</f>
        <v>0</v>
      </c>
      <c r="BG662" s="299">
        <f>+'RNL - Lab 8'!$BI$85</f>
        <v>0</v>
      </c>
      <c r="BH662" s="299">
        <f>+'RNL - Lab 8'!$BI$86</f>
        <v>0</v>
      </c>
      <c r="BI662" s="299">
        <f>+'RNL - Lab 8'!$BI$87</f>
        <v>0</v>
      </c>
      <c r="BJ662" s="299">
        <f>+'RNL - Lab 8'!$BI$88</f>
        <v>0</v>
      </c>
      <c r="BK662" s="299">
        <f>+'RNL - Lab 8'!$BI$89</f>
        <v>0</v>
      </c>
      <c r="BL662" s="299">
        <f>+'RNL - Lab 8'!$BI$90</f>
        <v>0</v>
      </c>
      <c r="BM662" s="299">
        <f>+'RNL - Lab 8'!$BI$91</f>
        <v>0</v>
      </c>
    </row>
    <row r="663" spans="2:65" s="26" customFormat="1" ht="1.5" customHeight="1" x14ac:dyDescent="0.25">
      <c r="B663" s="289" t="s">
        <v>91</v>
      </c>
      <c r="C663" s="299">
        <f>+'RNL - Lab 9'!$BI$25</f>
        <v>0</v>
      </c>
      <c r="D663" s="299">
        <f>+'RNL - Lab 9'!$BI$26</f>
        <v>0</v>
      </c>
      <c r="E663" s="299">
        <f>+'RNL - Lab 9'!$BI$27</f>
        <v>0</v>
      </c>
      <c r="F663" s="299">
        <f>+'RNL - Lab 9'!$BI$28</f>
        <v>0</v>
      </c>
      <c r="G663" s="299">
        <f>+'RNL - Lab 9'!$BI$29</f>
        <v>0</v>
      </c>
      <c r="H663" s="299">
        <f>+'RNL - Lab 9'!$BI$30</f>
        <v>0</v>
      </c>
      <c r="I663" s="299">
        <f>+'RNL - Lab 9'!$BI$31</f>
        <v>0</v>
      </c>
      <c r="J663" s="299">
        <f>+'RNL - Lab 9'!$BI$32</f>
        <v>0</v>
      </c>
      <c r="K663" s="299">
        <f>+'RNL - Lab 9'!$BI$33</f>
        <v>0</v>
      </c>
      <c r="L663" s="299">
        <f>+'RNL - Lab 9'!$BI$34</f>
        <v>0</v>
      </c>
      <c r="M663" s="299">
        <f>+'RNL - Lab 9'!$BI$35</f>
        <v>0</v>
      </c>
      <c r="N663" s="299">
        <f>+'RNL - Lab 9'!$BI$36</f>
        <v>0</v>
      </c>
      <c r="O663" s="299">
        <f>+'RNL - Lab 9'!$BI$37</f>
        <v>0</v>
      </c>
      <c r="P663" s="299">
        <f>+'RNL - Lab 9'!$BI$39</f>
        <v>0</v>
      </c>
      <c r="Q663" s="299">
        <f>+'RNL - Lab 9'!$BI$40</f>
        <v>0</v>
      </c>
      <c r="R663" s="299">
        <f>+'RNL - Lab 9'!$BI$41</f>
        <v>0</v>
      </c>
      <c r="S663" s="299">
        <f>+'RNL - Lab 9'!$BI$42</f>
        <v>0</v>
      </c>
      <c r="T663" s="299">
        <f>+'RNL - Lab 9'!$BI$43</f>
        <v>0</v>
      </c>
      <c r="U663" s="299">
        <f>+'RNL - Lab 9'!$BI$44</f>
        <v>0</v>
      </c>
      <c r="V663" s="299">
        <f>+'RNL - Lab 9'!$BI$45</f>
        <v>0</v>
      </c>
      <c r="W663" s="300">
        <f>+'RNL - Lab 9'!$BI$46</f>
        <v>0</v>
      </c>
      <c r="X663" s="300">
        <f>+'RNL - Lab 9'!$BI$47</f>
        <v>0</v>
      </c>
      <c r="Y663" s="299">
        <f>+'RNL - Lab 9'!$BI$48</f>
        <v>0</v>
      </c>
      <c r="Z663" s="299">
        <f>+'RNL - Lab 9'!$BI$49</f>
        <v>0</v>
      </c>
      <c r="AA663" s="299">
        <f>+'RNL - Lab 9'!$BI$50</f>
        <v>0</v>
      </c>
      <c r="AB663" s="299">
        <f>+'RNL - Lab 9'!$BI$51</f>
        <v>0</v>
      </c>
      <c r="AC663" s="299">
        <f>+'RNL - Lab 9'!$BI$52</f>
        <v>0</v>
      </c>
      <c r="AD663" s="299">
        <f>+'RNL - Lab 9'!$BI$53</f>
        <v>0</v>
      </c>
      <c r="AE663" s="299">
        <f>+'RNL - Lab 9'!$BI$54</f>
        <v>0</v>
      </c>
      <c r="AF663" s="299">
        <f>+'RNL - Lab 9'!$BI$55</f>
        <v>0</v>
      </c>
      <c r="AG663" s="299">
        <f>+'RNL - Lab 9'!$BI$56</f>
        <v>0</v>
      </c>
      <c r="AH663" s="299">
        <f>+'RNL - Lab 9'!$BI$57</f>
        <v>0</v>
      </c>
      <c r="AI663" s="299">
        <f>+'RNL - Lab 9'!$BI$58</f>
        <v>0</v>
      </c>
      <c r="AJ663" s="299">
        <f>+'RNL - Lab 9'!$BI$59</f>
        <v>0</v>
      </c>
      <c r="AK663" s="299">
        <f>+'RNL - Lab 9'!$BI$60</f>
        <v>0</v>
      </c>
      <c r="AL663" s="299">
        <f>+'RNL - Lab 9'!$BI$62</f>
        <v>0</v>
      </c>
      <c r="AM663" s="299">
        <f>+'RNL - Lab 9'!$BI$63</f>
        <v>0</v>
      </c>
      <c r="AN663" s="299">
        <f>+'RNL - Lab 9'!$BI$64</f>
        <v>0</v>
      </c>
      <c r="AO663" s="299">
        <f>+'RNL - Lab 9'!$BI$65</f>
        <v>0</v>
      </c>
      <c r="AP663" s="299">
        <f>+'RNL - Lab 9'!$BI$66</f>
        <v>0</v>
      </c>
      <c r="AQ663" s="299">
        <f>+'RNL - Lab 9'!$BI$67</f>
        <v>0</v>
      </c>
      <c r="AR663" s="299">
        <f>+'RNL - Lab 9'!$BI$68</f>
        <v>0</v>
      </c>
      <c r="AS663" s="299">
        <f>+'RNL - Lab 9'!$BI$69</f>
        <v>0</v>
      </c>
      <c r="AT663" s="299">
        <f>+'RNL - Lab 9'!$BI$70</f>
        <v>0</v>
      </c>
      <c r="AU663" s="299">
        <f>+'RNL - Lab 9'!$BI$71</f>
        <v>0</v>
      </c>
      <c r="AV663" s="299">
        <f>+'RNL - Lab 9'!$BI$72</f>
        <v>0</v>
      </c>
      <c r="AW663" s="299">
        <f>+'RNL - Lab 9'!$BI$73</f>
        <v>0</v>
      </c>
      <c r="AX663" s="299">
        <f>+'RNL - Lab 9'!$BI$75</f>
        <v>0</v>
      </c>
      <c r="AY663" s="299">
        <f>+'RNL - Lab 9'!$BI$76</f>
        <v>0</v>
      </c>
      <c r="AZ663" s="299">
        <f>+'RNL - Lab 9'!$BI$77</f>
        <v>0</v>
      </c>
      <c r="BA663" s="299">
        <f>+'RNL - Lab 9'!$BI$78</f>
        <v>0</v>
      </c>
      <c r="BB663" s="299">
        <f>+'RNL - Lab 9'!$BI$79</f>
        <v>0</v>
      </c>
      <c r="BC663" s="299">
        <f>+'RNL - Lab 9'!$BI$80</f>
        <v>0</v>
      </c>
      <c r="BD663" s="299">
        <f>+'RNL - Lab 9'!$BI$81</f>
        <v>0</v>
      </c>
      <c r="BE663" s="299">
        <f>+'RNL - Lab 9'!$BI$82</f>
        <v>0</v>
      </c>
      <c r="BF663" s="299">
        <f>+'RNL - Lab 9'!$BI$84</f>
        <v>0</v>
      </c>
      <c r="BG663" s="299">
        <f>+'RNL - Lab 9'!$BI$85</f>
        <v>0</v>
      </c>
      <c r="BH663" s="299">
        <f>+'RNL - Lab 9'!$BI$86</f>
        <v>0</v>
      </c>
      <c r="BI663" s="299">
        <f>+'RNL - Lab 9'!$BI$87</f>
        <v>0</v>
      </c>
      <c r="BJ663" s="299">
        <f>+'RNL - Lab 9'!$BI$88</f>
        <v>0</v>
      </c>
      <c r="BK663" s="299">
        <f>+'RNL - Lab 9'!$BI$89</f>
        <v>0</v>
      </c>
      <c r="BL663" s="299">
        <f>+'RNL - Lab 9'!$BI$90</f>
        <v>0</v>
      </c>
      <c r="BM663" s="299">
        <f>+'RNL - Lab 9'!$BI$91</f>
        <v>0</v>
      </c>
    </row>
    <row r="664" spans="2:65" s="26" customFormat="1" ht="1.5" customHeight="1" x14ac:dyDescent="0.25">
      <c r="B664" s="289" t="s">
        <v>92</v>
      </c>
      <c r="C664" s="299">
        <f>+'RNL - Lab 10'!$BI$25</f>
        <v>0</v>
      </c>
      <c r="D664" s="299">
        <f>+'RNL - Lab 10'!$BI$26</f>
        <v>0</v>
      </c>
      <c r="E664" s="299">
        <f>+'RNL - Lab 10'!$BI$27</f>
        <v>0</v>
      </c>
      <c r="F664" s="299">
        <f>+'RNL - Lab 10'!$BI$28</f>
        <v>0</v>
      </c>
      <c r="G664" s="299">
        <f>+'RNL - Lab 10'!$BI$29</f>
        <v>0</v>
      </c>
      <c r="H664" s="299">
        <f>+'RNL - Lab 10'!$BI$30</f>
        <v>0</v>
      </c>
      <c r="I664" s="299">
        <f>+'RNL - Lab 10'!$BI$31</f>
        <v>0</v>
      </c>
      <c r="J664" s="299">
        <f>+'RNL - Lab 10'!$BI$32</f>
        <v>0</v>
      </c>
      <c r="K664" s="299">
        <f>+'RNL - Lab 10'!$BI$33</f>
        <v>0</v>
      </c>
      <c r="L664" s="299">
        <f>+'RNL - Lab 10'!$BI$34</f>
        <v>0</v>
      </c>
      <c r="M664" s="299">
        <f>+'RNL - Lab 10'!$BI$35</f>
        <v>0</v>
      </c>
      <c r="N664" s="299">
        <f>+'RNL - Lab 10'!$BI$36</f>
        <v>0</v>
      </c>
      <c r="O664" s="299">
        <f>+'RNL - Lab 10'!$BI$37</f>
        <v>0</v>
      </c>
      <c r="P664" s="299">
        <f>+'RNL - Lab 10'!$BI$39</f>
        <v>0</v>
      </c>
      <c r="Q664" s="299">
        <f>+'RNL - Lab 10'!$BI$40</f>
        <v>0</v>
      </c>
      <c r="R664" s="299">
        <f>+'RNL - Lab 10'!$BI$41</f>
        <v>0</v>
      </c>
      <c r="S664" s="299">
        <f>+'RNL - Lab 10'!$BI$42</f>
        <v>0</v>
      </c>
      <c r="T664" s="299">
        <f>+'RNL - Lab 10'!$BI$43</f>
        <v>0</v>
      </c>
      <c r="U664" s="299">
        <f>+'RNL - Lab 10'!$BI$44</f>
        <v>0</v>
      </c>
      <c r="V664" s="299">
        <f>+'RNL - Lab 10'!$BI$45</f>
        <v>0</v>
      </c>
      <c r="W664" s="300">
        <f>+'RNL - Lab 10'!$BI$46</f>
        <v>0</v>
      </c>
      <c r="X664" s="300">
        <f>+'RNL - Lab 10'!$BI$47</f>
        <v>0</v>
      </c>
      <c r="Y664" s="299">
        <f>+'RNL - Lab 10'!$BI$48</f>
        <v>0</v>
      </c>
      <c r="Z664" s="299">
        <f>+'RNL - Lab 10'!$BI$49</f>
        <v>0</v>
      </c>
      <c r="AA664" s="299">
        <f>+'RNL - Lab 10'!$BI$50</f>
        <v>0</v>
      </c>
      <c r="AB664" s="299">
        <f>+'RNL - Lab 10'!$BI$51</f>
        <v>0</v>
      </c>
      <c r="AC664" s="299">
        <f>+'RNL - Lab 10'!$BI$52</f>
        <v>0</v>
      </c>
      <c r="AD664" s="299">
        <f>+'RNL - Lab 10'!$BI$53</f>
        <v>0</v>
      </c>
      <c r="AE664" s="299">
        <f>+'RNL - Lab 10'!$BI$54</f>
        <v>0</v>
      </c>
      <c r="AF664" s="299">
        <f>+'RNL - Lab 10'!$BI$55</f>
        <v>0</v>
      </c>
      <c r="AG664" s="299">
        <f>+'RNL - Lab 10'!$BI$56</f>
        <v>0</v>
      </c>
      <c r="AH664" s="299">
        <f>+'RNL - Lab 10'!$BI$57</f>
        <v>0</v>
      </c>
      <c r="AI664" s="299">
        <f>+'RNL - Lab 10'!$BI$58</f>
        <v>0</v>
      </c>
      <c r="AJ664" s="299">
        <f>+'RNL - Lab 10'!$BI$59</f>
        <v>0</v>
      </c>
      <c r="AK664" s="299">
        <f>+'RNL - Lab 10'!$BI$60</f>
        <v>0</v>
      </c>
      <c r="AL664" s="299">
        <f>+'RNL - Lab 10'!$BI$62</f>
        <v>0</v>
      </c>
      <c r="AM664" s="299">
        <f>+'RNL - Lab 10'!$BI$63</f>
        <v>0</v>
      </c>
      <c r="AN664" s="299">
        <f>+'RNL - Lab 10'!$BI$64</f>
        <v>0</v>
      </c>
      <c r="AO664" s="299">
        <f>+'RNL - Lab 10'!$BI$65</f>
        <v>0</v>
      </c>
      <c r="AP664" s="299">
        <f>+'RNL - Lab 10'!$BI$66</f>
        <v>0</v>
      </c>
      <c r="AQ664" s="299">
        <f>+'RNL - Lab 10'!$BI$67</f>
        <v>0</v>
      </c>
      <c r="AR664" s="299">
        <f>+'RNL - Lab 10'!$BI$68</f>
        <v>0</v>
      </c>
      <c r="AS664" s="299">
        <f>+'RNL - Lab 10'!$BI$69</f>
        <v>0</v>
      </c>
      <c r="AT664" s="299">
        <f>+'RNL - Lab 10'!$BI$70</f>
        <v>0</v>
      </c>
      <c r="AU664" s="299">
        <f>+'RNL - Lab 10'!$BI$71</f>
        <v>0</v>
      </c>
      <c r="AV664" s="299">
        <f>+'RNL - Lab 10'!$BI$72</f>
        <v>0</v>
      </c>
      <c r="AW664" s="299">
        <f>+'RNL - Lab 10'!$BI$73</f>
        <v>0</v>
      </c>
      <c r="AX664" s="299">
        <f>+'RNL - Lab 10'!$BI$75</f>
        <v>0</v>
      </c>
      <c r="AY664" s="299">
        <f>+'RNL - Lab 10'!$BI$76</f>
        <v>0</v>
      </c>
      <c r="AZ664" s="299">
        <f>+'RNL - Lab 10'!$BI$77</f>
        <v>0</v>
      </c>
      <c r="BA664" s="299">
        <f>+'RNL - Lab 10'!$BI$78</f>
        <v>0</v>
      </c>
      <c r="BB664" s="299">
        <f>+'RNL - Lab 10'!$BI$79</f>
        <v>0</v>
      </c>
      <c r="BC664" s="299">
        <f>+'RNL - Lab 10'!$BI$80</f>
        <v>0</v>
      </c>
      <c r="BD664" s="299">
        <f>+'RNL - Lab 10'!$BI$81</f>
        <v>0</v>
      </c>
      <c r="BE664" s="299">
        <f>+'RNL - Lab 10'!$BI$82</f>
        <v>0</v>
      </c>
      <c r="BF664" s="299">
        <f>+'RNL - Lab 10'!$BI$84</f>
        <v>0</v>
      </c>
      <c r="BG664" s="299">
        <f>+'RNL - Lab 10'!$BI$85</f>
        <v>0</v>
      </c>
      <c r="BH664" s="299">
        <f>+'RNL - Lab 10'!$BI$86</f>
        <v>0</v>
      </c>
      <c r="BI664" s="299">
        <f>+'RNL - Lab 10'!$BI$87</f>
        <v>0</v>
      </c>
      <c r="BJ664" s="299">
        <f>+'RNL - Lab 10'!$BI$88</f>
        <v>0</v>
      </c>
      <c r="BK664" s="299">
        <f>+'RNL - Lab 10'!$BI$89</f>
        <v>0</v>
      </c>
      <c r="BL664" s="299">
        <f>+'RNL - Lab 10'!$BI$90</f>
        <v>0</v>
      </c>
      <c r="BM664" s="299">
        <f>+'RNL - Lab 10'!$BI$91</f>
        <v>0</v>
      </c>
    </row>
    <row r="665" spans="2:65" s="26" customFormat="1" ht="1.5" customHeight="1" x14ac:dyDescent="0.25">
      <c r="B665" s="289" t="s">
        <v>488</v>
      </c>
      <c r="C665" s="299">
        <f>+RNLConsolidado!$BI$25</f>
        <v>0</v>
      </c>
      <c r="D665" s="299">
        <f>+RNLConsolidado!$BI$26</f>
        <v>0</v>
      </c>
      <c r="E665" s="299">
        <f>+RNLConsolidado!$BI$27</f>
        <v>0</v>
      </c>
      <c r="F665" s="299">
        <f>+RNLConsolidado!$BI$28</f>
        <v>0</v>
      </c>
      <c r="G665" s="299">
        <f>+RNLConsolidado!$BI$29</f>
        <v>0</v>
      </c>
      <c r="H665" s="299">
        <f>+RNLConsolidado!$BI$30</f>
        <v>0</v>
      </c>
      <c r="I665" s="299">
        <f>+RNLConsolidado!$BI$31</f>
        <v>0</v>
      </c>
      <c r="J665" s="299">
        <f>+RNLConsolidado!$BI$32</f>
        <v>0</v>
      </c>
      <c r="K665" s="299">
        <f>+RNLConsolidado!$BI$33</f>
        <v>0</v>
      </c>
      <c r="L665" s="299">
        <f>+RNLConsolidado!$BI$34</f>
        <v>0</v>
      </c>
      <c r="M665" s="299">
        <f>+RNLConsolidado!$BI$35</f>
        <v>0</v>
      </c>
      <c r="N665" s="299">
        <f>+RNLConsolidado!$BI$36</f>
        <v>0</v>
      </c>
      <c r="O665" s="299">
        <f>+RNLConsolidado!$BI$37</f>
        <v>0</v>
      </c>
      <c r="P665" s="299">
        <f>+RNLConsolidado!$BI$39</f>
        <v>0</v>
      </c>
      <c r="Q665" s="299">
        <f>+RNLConsolidado!$BI$40</f>
        <v>0</v>
      </c>
      <c r="R665" s="299">
        <f>+RNLConsolidado!$BI$41</f>
        <v>0</v>
      </c>
      <c r="S665" s="299">
        <f>+RNLConsolidado!$BI$42</f>
        <v>0</v>
      </c>
      <c r="T665" s="299">
        <f>+RNLConsolidado!$BI$43</f>
        <v>0</v>
      </c>
      <c r="U665" s="299">
        <f>+RNLConsolidado!$BI$44</f>
        <v>0</v>
      </c>
      <c r="V665" s="299">
        <f>+RNLConsolidado!$BI$45</f>
        <v>0</v>
      </c>
      <c r="W665" s="299">
        <f>+RNLConsolidado!$BI$46</f>
        <v>0</v>
      </c>
      <c r="X665" s="299">
        <f>+RNLConsolidado!$BI$47</f>
        <v>0</v>
      </c>
      <c r="Y665" s="299">
        <f>+RNLConsolidado!$BI$48</f>
        <v>0</v>
      </c>
      <c r="Z665" s="299">
        <f>+RNLConsolidado!$BI$49</f>
        <v>0</v>
      </c>
      <c r="AA665" s="299">
        <f>+RNLConsolidado!$BI$50</f>
        <v>0</v>
      </c>
      <c r="AB665" s="299">
        <f>+RNLConsolidado!$BI$51</f>
        <v>0</v>
      </c>
      <c r="AC665" s="299">
        <f>+RNLConsolidado!$BI$52</f>
        <v>0</v>
      </c>
      <c r="AD665" s="299">
        <f>+RNLConsolidado!$BI$53</f>
        <v>0</v>
      </c>
      <c r="AE665" s="299">
        <f>+RNLConsolidado!$BI$54</f>
        <v>0</v>
      </c>
      <c r="AF665" s="299">
        <f>+RNLConsolidado!$BI$55</f>
        <v>0</v>
      </c>
      <c r="AG665" s="299">
        <f>+RNLConsolidado!$BI$56</f>
        <v>0</v>
      </c>
      <c r="AH665" s="299">
        <f>+RNLConsolidado!$BI$57</f>
        <v>0</v>
      </c>
      <c r="AI665" s="299">
        <f>+RNLConsolidado!$BI$58</f>
        <v>0</v>
      </c>
      <c r="AJ665" s="299">
        <f>+RNLConsolidado!$BI$59</f>
        <v>0</v>
      </c>
      <c r="AK665" s="299">
        <f>+RNLConsolidado!$BI$60</f>
        <v>0</v>
      </c>
      <c r="AL665" s="299">
        <f>+RNLConsolidado!$BI$62</f>
        <v>0</v>
      </c>
      <c r="AM665" s="299">
        <f>+RNLConsolidado!$BI$63</f>
        <v>0</v>
      </c>
      <c r="AN665" s="299">
        <f>+RNLConsolidado!$BI$64</f>
        <v>0</v>
      </c>
      <c r="AO665" s="299">
        <f>+RNLConsolidado!$BI$65</f>
        <v>0</v>
      </c>
      <c r="AP665" s="299">
        <f>+RNLConsolidado!$BI$66</f>
        <v>0</v>
      </c>
      <c r="AQ665" s="299">
        <f>+RNLConsolidado!$BI$67</f>
        <v>0</v>
      </c>
      <c r="AR665" s="299">
        <f>+RNLConsolidado!$BI$68</f>
        <v>0</v>
      </c>
      <c r="AS665" s="299">
        <f>+RNLConsolidado!$BI$69</f>
        <v>0</v>
      </c>
      <c r="AT665" s="299">
        <f>+RNLConsolidado!$BI$70</f>
        <v>0</v>
      </c>
      <c r="AU665" s="299">
        <f>+RNLConsolidado!$BI$71</f>
        <v>0</v>
      </c>
      <c r="AV665" s="299">
        <f>+RNLConsolidado!$BI$72</f>
        <v>0</v>
      </c>
      <c r="AW665" s="299">
        <f>+RNLConsolidado!$BI$73</f>
        <v>0</v>
      </c>
      <c r="AX665" s="299">
        <f>+RNLConsolidado!$BI$75</f>
        <v>0</v>
      </c>
      <c r="AY665" s="299">
        <f>+RNLConsolidado!$BI$76</f>
        <v>0</v>
      </c>
      <c r="AZ665" s="299">
        <f>+RNLConsolidado!$BI$77</f>
        <v>0</v>
      </c>
      <c r="BA665" s="299">
        <f>+RNLConsolidado!$BI$78</f>
        <v>0</v>
      </c>
      <c r="BB665" s="299">
        <f>+RNLConsolidado!$BI$79</f>
        <v>0</v>
      </c>
      <c r="BC665" s="299">
        <f>+RNLConsolidado!$BI$80</f>
        <v>0</v>
      </c>
      <c r="BD665" s="299">
        <f>+RNLConsolidado!$BI$81</f>
        <v>0</v>
      </c>
      <c r="BE665" s="299">
        <f>+RNLConsolidado!$BI$82</f>
        <v>0</v>
      </c>
      <c r="BF665" s="299">
        <f>+RNLConsolidado!$BI$84</f>
        <v>0</v>
      </c>
      <c r="BG665" s="299">
        <f>+RNLConsolidado!$BI$85</f>
        <v>0</v>
      </c>
      <c r="BH665" s="299">
        <f>+RNLConsolidado!$BI$86</f>
        <v>0</v>
      </c>
      <c r="BI665" s="299">
        <f>+RNLConsolidado!$BI$87</f>
        <v>0</v>
      </c>
      <c r="BJ665" s="299">
        <f>+RNLConsolidado!$BI$88</f>
        <v>0</v>
      </c>
      <c r="BK665" s="299">
        <f>+RNLConsolidado!$BI$89</f>
        <v>0</v>
      </c>
      <c r="BL665" s="299">
        <f>+RNLConsolidado!$BI$90</f>
        <v>0</v>
      </c>
      <c r="BM665" s="299">
        <f>+RNLConsolidado!$BI$91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Nh5RIaAf9O8dbpx0gmcO1eSWszvphGoq5NxC7dJCfXCXsCXknxLmuUcR3Rp1m0y+PPXCmJB3TU7YOb1oswmCQA==" saltValue="jVGG41m7N/90phyDWg/0mQ=="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CE670"/>
  <sheetViews>
    <sheetView topLeftCell="A7" zoomScale="70" zoomScaleNormal="70" workbookViewId="0">
      <selection activeCell="Z7" sqref="Z7:AS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630</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689</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1'!$O$25</f>
        <v/>
      </c>
      <c r="D636" s="299" t="str">
        <f>+'RNL - Lab 1'!$O$26</f>
        <v/>
      </c>
      <c r="E636" s="299" t="str">
        <f>+'RNL - Lab 1'!$O$27</f>
        <v/>
      </c>
      <c r="F636" s="299" t="str">
        <f>+'RNL - Lab 1'!$O$28</f>
        <v/>
      </c>
      <c r="G636" s="299" t="str">
        <f>+'RNL - Lab 1'!$O$29</f>
        <v/>
      </c>
      <c r="H636" s="299" t="str">
        <f>+'RNL - Lab 1'!$O$30</f>
        <v/>
      </c>
      <c r="I636" s="299" t="str">
        <f>+'RNL - Lab 1'!$O$31</f>
        <v/>
      </c>
      <c r="J636" s="299" t="str">
        <f>+'RNL - Lab 1'!$O$32</f>
        <v/>
      </c>
      <c r="K636" s="299" t="str">
        <f>+'RNL - Lab 1'!$O$33</f>
        <v/>
      </c>
      <c r="L636" s="299" t="str">
        <f>+'RNL - Lab 1'!$O$34</f>
        <v/>
      </c>
      <c r="M636" s="299" t="str">
        <f>+'RNL - Lab 1'!$O$35</f>
        <v/>
      </c>
      <c r="N636" s="299" t="str">
        <f>+'RNL - Lab 1'!$O$36</f>
        <v/>
      </c>
      <c r="O636" s="299" t="str">
        <f>+'RNL - Lab 1'!$O$37</f>
        <v/>
      </c>
      <c r="P636" s="299" t="str">
        <f>+'RNL - Lab 1'!$O$39</f>
        <v/>
      </c>
      <c r="Q636" s="299" t="str">
        <f>+'RNL - Lab 1'!$O$40</f>
        <v/>
      </c>
      <c r="R636" s="299" t="str">
        <f>+'RNL - Lab 1'!$O$41</f>
        <v/>
      </c>
      <c r="S636" s="299" t="str">
        <f>+'RNL - Lab 1'!$O$42</f>
        <v/>
      </c>
      <c r="T636" s="299" t="str">
        <f>+'RNL - Lab 1'!$O$43</f>
        <v/>
      </c>
      <c r="U636" s="299" t="str">
        <f>+'RNL - Lab 1'!$O$44</f>
        <v/>
      </c>
      <c r="V636" s="299" t="str">
        <f>+'RNL - Lab 1'!$O$45</f>
        <v/>
      </c>
      <c r="W636" s="299" t="str">
        <f>+'RNL - Lab 1'!$O$46</f>
        <v/>
      </c>
      <c r="X636" s="299" t="str">
        <f>+'RNL - Lab 1'!$O$47</f>
        <v/>
      </c>
      <c r="Y636" s="299" t="str">
        <f>+'RNL - Lab 1'!$O$48</f>
        <v/>
      </c>
      <c r="Z636" s="299" t="str">
        <f>+'RNL - Lab 1'!$O$49</f>
        <v/>
      </c>
      <c r="AA636" s="299" t="str">
        <f>+'RNL - Lab 1'!$O$50</f>
        <v/>
      </c>
      <c r="AB636" s="299" t="str">
        <f>+'RNL - Lab 1'!$O$51</f>
        <v/>
      </c>
      <c r="AC636" s="299" t="str">
        <f>+'RNL - Lab 1'!$O$52</f>
        <v/>
      </c>
      <c r="AD636" s="299" t="str">
        <f>+'RNL - Lab 1'!$O$53</f>
        <v/>
      </c>
      <c r="AE636" s="299" t="str">
        <f>+'RNL - Lab 1'!$O$54</f>
        <v/>
      </c>
      <c r="AF636" s="299" t="str">
        <f>+'RNL - Lab 1'!$O$55</f>
        <v/>
      </c>
      <c r="AG636" s="299" t="str">
        <f>+'RNL - Lab 1'!$O$56</f>
        <v/>
      </c>
      <c r="AH636" s="299" t="str">
        <f>+'RNL - Lab 1'!$O$57</f>
        <v/>
      </c>
      <c r="AI636" s="299" t="str">
        <f>+'RNL - Lab 1'!$O$58</f>
        <v/>
      </c>
      <c r="AJ636" s="299" t="str">
        <f>+'RNL - Lab 1'!$O$59</f>
        <v/>
      </c>
      <c r="AK636" s="299" t="str">
        <f>+'RNL - Lab 1'!$O$60</f>
        <v/>
      </c>
      <c r="AL636" s="299" t="str">
        <f>+'RNL - Lab 1'!$O$62</f>
        <v/>
      </c>
      <c r="AM636" s="299" t="str">
        <f>+'RNL - Lab 1'!$O$63</f>
        <v/>
      </c>
      <c r="AN636" s="299" t="str">
        <f>+'RNL - Lab 1'!$O$64</f>
        <v/>
      </c>
      <c r="AO636" s="299" t="str">
        <f>+'RNL - Lab 1'!$O$65</f>
        <v/>
      </c>
      <c r="AP636" s="299" t="str">
        <f>+'RNL - Lab 1'!$O$66</f>
        <v/>
      </c>
      <c r="AQ636" s="299" t="str">
        <f>+'RNL - Lab 1'!$O$67</f>
        <v/>
      </c>
      <c r="AR636" s="299" t="str">
        <f>+'RNL - Lab 1'!$O$68</f>
        <v/>
      </c>
      <c r="AS636" s="299" t="str">
        <f>+'RNL - Lab 1'!$O$69</f>
        <v/>
      </c>
      <c r="AT636" s="299" t="str">
        <f>+'RNL - Lab 1'!$O$70</f>
        <v/>
      </c>
      <c r="AU636" s="299" t="str">
        <f>+'RNL - Lab 1'!$O$71</f>
        <v/>
      </c>
      <c r="AV636" s="299" t="str">
        <f>+'RNL - Lab 1'!$O$72</f>
        <v/>
      </c>
      <c r="AW636" s="299" t="str">
        <f>+'RNL - Lab 1'!$O$73</f>
        <v/>
      </c>
      <c r="AX636" s="299" t="str">
        <f>+'RNL - Lab 1'!$O$75</f>
        <v/>
      </c>
      <c r="AY636" s="299" t="str">
        <f>+'RNL - Lab 1'!$O$76</f>
        <v/>
      </c>
      <c r="AZ636" s="299" t="str">
        <f>+'RNL - Lab 1'!$O$77</f>
        <v/>
      </c>
      <c r="BA636" s="299" t="str">
        <f>+'RNL - Lab 1'!$O$78</f>
        <v/>
      </c>
      <c r="BB636" s="299" t="str">
        <f>+'RNL - Lab 1'!$O$79</f>
        <v/>
      </c>
      <c r="BC636" s="299" t="str">
        <f>+'RNL - Lab 1'!$O$80</f>
        <v/>
      </c>
      <c r="BD636" s="299" t="str">
        <f>+'RNL - Lab 1'!$O$81</f>
        <v/>
      </c>
      <c r="BE636" s="299" t="str">
        <f>+'RNL - Lab 1'!$O$82</f>
        <v/>
      </c>
      <c r="BF636" s="299" t="str">
        <f>+'RNL - Lab 1'!$O$84</f>
        <v/>
      </c>
      <c r="BG636" s="299" t="str">
        <f>+'RNL - Lab 1'!$O$85</f>
        <v/>
      </c>
      <c r="BH636" s="299" t="str">
        <f>+'RNL - Lab 1'!$O$86</f>
        <v/>
      </c>
      <c r="BI636" s="299" t="str">
        <f>+'RNL - Lab 1'!$O$87</f>
        <v/>
      </c>
      <c r="BJ636" s="299" t="str">
        <f>+'RNL - Lab 1'!$O$88</f>
        <v/>
      </c>
      <c r="BK636" s="299" t="str">
        <f>+'RNL - Lab 1'!$O$89</f>
        <v/>
      </c>
      <c r="BL636" s="299" t="str">
        <f>+'RNL - Lab 1'!$O$90</f>
        <v/>
      </c>
      <c r="BM636" s="299" t="str">
        <f>+'RNL - Lab 1'!$O$91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2'!$O$25</f>
        <v/>
      </c>
      <c r="D637" s="299" t="str">
        <f>+'RNL - Lab 2'!$O$26</f>
        <v/>
      </c>
      <c r="E637" s="299" t="str">
        <f>+'RNL - Lab 2'!$O$27</f>
        <v/>
      </c>
      <c r="F637" s="299" t="str">
        <f>+'RNL - Lab 2'!$O$28</f>
        <v/>
      </c>
      <c r="G637" s="299" t="str">
        <f>+'RNL - Lab 2'!$O$29</f>
        <v/>
      </c>
      <c r="H637" s="299" t="str">
        <f>+'RNL - Lab 2'!$O$30</f>
        <v/>
      </c>
      <c r="I637" s="299" t="str">
        <f>+'RNL - Lab 2'!$O$31</f>
        <v/>
      </c>
      <c r="J637" s="299" t="str">
        <f>+'RNL - Lab 2'!$O$32</f>
        <v/>
      </c>
      <c r="K637" s="299" t="str">
        <f>+'RNL - Lab 2'!$O$33</f>
        <v/>
      </c>
      <c r="L637" s="299" t="str">
        <f>+'RNL - Lab 2'!$O$34</f>
        <v/>
      </c>
      <c r="M637" s="299" t="str">
        <f>+'RNL - Lab 2'!$O$35</f>
        <v/>
      </c>
      <c r="N637" s="299" t="str">
        <f>+'RNL - Lab 2'!$O$36</f>
        <v/>
      </c>
      <c r="O637" s="299" t="str">
        <f>+'RNL - Lab 2'!$O$37</f>
        <v/>
      </c>
      <c r="P637" s="299" t="str">
        <f>+'RNL - Lab 2'!$O$39</f>
        <v/>
      </c>
      <c r="Q637" s="299" t="str">
        <f>+'RNL - Lab 2'!$O$40</f>
        <v/>
      </c>
      <c r="R637" s="299" t="str">
        <f>+'RNL - Lab 2'!$O$41</f>
        <v/>
      </c>
      <c r="S637" s="299" t="str">
        <f>+'RNL - Lab 2'!$O$42</f>
        <v/>
      </c>
      <c r="T637" s="299" t="str">
        <f>+'RNL - Lab 2'!$O$43</f>
        <v/>
      </c>
      <c r="U637" s="299" t="str">
        <f>+'RNL - Lab 2'!$O$44</f>
        <v/>
      </c>
      <c r="V637" s="299" t="str">
        <f>+'RNL - Lab 2'!$O$45</f>
        <v/>
      </c>
      <c r="W637" s="299" t="str">
        <f>+'RNL - Lab 2'!$O$46</f>
        <v/>
      </c>
      <c r="X637" s="299" t="str">
        <f>+'RNL - Lab 2'!$O$47</f>
        <v/>
      </c>
      <c r="Y637" s="299" t="str">
        <f>+'RNL - Lab 2'!$O$48</f>
        <v/>
      </c>
      <c r="Z637" s="299" t="str">
        <f>+'RNL - Lab 2'!$O$49</f>
        <v/>
      </c>
      <c r="AA637" s="299" t="str">
        <f>+'RNL - Lab 2'!$O$50</f>
        <v/>
      </c>
      <c r="AB637" s="299" t="str">
        <f>+'RNL - Lab 2'!$O$51</f>
        <v/>
      </c>
      <c r="AC637" s="299" t="str">
        <f>+'RNL - Lab 2'!$O$52</f>
        <v/>
      </c>
      <c r="AD637" s="299" t="str">
        <f>+'RNL - Lab 2'!$O$53</f>
        <v/>
      </c>
      <c r="AE637" s="299" t="str">
        <f>+'RNL - Lab 2'!$O$54</f>
        <v/>
      </c>
      <c r="AF637" s="299" t="str">
        <f>+'RNL - Lab 2'!$O$55</f>
        <v/>
      </c>
      <c r="AG637" s="299" t="str">
        <f>+'RNL - Lab 2'!$O$56</f>
        <v/>
      </c>
      <c r="AH637" s="299" t="str">
        <f>+'RNL - Lab 2'!$O$57</f>
        <v/>
      </c>
      <c r="AI637" s="299" t="str">
        <f>+'RNL - Lab 2'!$O$58</f>
        <v/>
      </c>
      <c r="AJ637" s="299" t="str">
        <f>+'RNL - Lab 2'!$O$59</f>
        <v/>
      </c>
      <c r="AK637" s="299" t="str">
        <f>+'RNL - Lab 2'!$O$60</f>
        <v/>
      </c>
      <c r="AL637" s="299" t="str">
        <f>+'RNL - Lab 2'!$O$62</f>
        <v/>
      </c>
      <c r="AM637" s="299" t="str">
        <f>+'RNL - Lab 2'!$O$63</f>
        <v/>
      </c>
      <c r="AN637" s="299" t="str">
        <f>+'RNL - Lab 2'!$O$64</f>
        <v/>
      </c>
      <c r="AO637" s="299" t="str">
        <f>+'RNL - Lab 2'!$O$65</f>
        <v/>
      </c>
      <c r="AP637" s="299" t="str">
        <f>+'RNL - Lab 2'!$O$66</f>
        <v/>
      </c>
      <c r="AQ637" s="299" t="str">
        <f>+'RNL - Lab 2'!$O$67</f>
        <v/>
      </c>
      <c r="AR637" s="299" t="str">
        <f>+'RNL - Lab 2'!$O$68</f>
        <v/>
      </c>
      <c r="AS637" s="299" t="str">
        <f>+'RNL - Lab 2'!$O$69</f>
        <v/>
      </c>
      <c r="AT637" s="299" t="str">
        <f>+'RNL - Lab 2'!$O$70</f>
        <v/>
      </c>
      <c r="AU637" s="299" t="str">
        <f>+'RNL - Lab 2'!$O$71</f>
        <v/>
      </c>
      <c r="AV637" s="299" t="str">
        <f>+'RNL - Lab 2'!$O$72</f>
        <v/>
      </c>
      <c r="AW637" s="299" t="str">
        <f>+'RNL - Lab 2'!$O$73</f>
        <v/>
      </c>
      <c r="AX637" s="299" t="str">
        <f>+'RNL - Lab 2'!$O$75</f>
        <v/>
      </c>
      <c r="AY637" s="299" t="str">
        <f>+'RNL - Lab 2'!$O$76</f>
        <v/>
      </c>
      <c r="AZ637" s="299" t="str">
        <f>+'RNL - Lab 2'!$O$77</f>
        <v/>
      </c>
      <c r="BA637" s="299" t="str">
        <f>+'RNL - Lab 2'!$O$78</f>
        <v/>
      </c>
      <c r="BB637" s="299" t="str">
        <f>+'RNL - Lab 2'!$O$79</f>
        <v/>
      </c>
      <c r="BC637" s="299" t="str">
        <f>+'RNL - Lab 2'!$O$80</f>
        <v/>
      </c>
      <c r="BD637" s="299" t="str">
        <f>+'RNL - Lab 2'!$O$81</f>
        <v/>
      </c>
      <c r="BE637" s="299" t="str">
        <f>+'RNL - Lab 2'!$O$82</f>
        <v/>
      </c>
      <c r="BF637" s="299" t="str">
        <f>+'RNL - Lab 2'!$O$84</f>
        <v/>
      </c>
      <c r="BG637" s="299" t="str">
        <f>+'RNL - Lab 2'!$O$85</f>
        <v/>
      </c>
      <c r="BH637" s="299" t="str">
        <f>+'RNL - Lab 2'!$O$86</f>
        <v/>
      </c>
      <c r="BI637" s="299" t="str">
        <f>+'RNL - Lab 2'!$O$87</f>
        <v/>
      </c>
      <c r="BJ637" s="299" t="str">
        <f>+'RNL - Lab 2'!$O$88</f>
        <v/>
      </c>
      <c r="BK637" s="299" t="str">
        <f>+'RNL - Lab 2'!$O$89</f>
        <v/>
      </c>
      <c r="BL637" s="299" t="str">
        <f>+'RNL - Lab 2'!$O$90</f>
        <v/>
      </c>
      <c r="BM637" s="299" t="str">
        <f>+'RNL - Lab 2'!$O$91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3'!$O$25</f>
        <v/>
      </c>
      <c r="D638" s="299" t="str">
        <f>+'RNL - Lab 3'!$O$26</f>
        <v/>
      </c>
      <c r="E638" s="299" t="str">
        <f>+'RNL - Lab 3'!$O$27</f>
        <v/>
      </c>
      <c r="F638" s="299" t="str">
        <f>+'RNL - Lab 3'!$O$28</f>
        <v/>
      </c>
      <c r="G638" s="299" t="str">
        <f>+'RNL - Lab 3'!$O$29</f>
        <v/>
      </c>
      <c r="H638" s="299" t="str">
        <f>+'RNL - Lab 3'!$O$30</f>
        <v/>
      </c>
      <c r="I638" s="299" t="str">
        <f>+'RNL - Lab 3'!$O$31</f>
        <v/>
      </c>
      <c r="J638" s="299" t="str">
        <f>+'RNL - Lab 3'!$O$32</f>
        <v/>
      </c>
      <c r="K638" s="299" t="str">
        <f>+'RNL - Lab 3'!$O$33</f>
        <v/>
      </c>
      <c r="L638" s="299" t="str">
        <f>+'RNL - Lab 3'!$O$34</f>
        <v/>
      </c>
      <c r="M638" s="299" t="str">
        <f>+'RNL - Lab 3'!$O$35</f>
        <v/>
      </c>
      <c r="N638" s="299" t="str">
        <f>+'RNL - Lab 3'!$O$36</f>
        <v/>
      </c>
      <c r="O638" s="299" t="str">
        <f>+'RNL - Lab 3'!$O$37</f>
        <v/>
      </c>
      <c r="P638" s="299" t="str">
        <f>+'RNL - Lab 3'!$O$39</f>
        <v/>
      </c>
      <c r="Q638" s="299" t="str">
        <f>+'RNL - Lab 3'!$O$40</f>
        <v/>
      </c>
      <c r="R638" s="299" t="str">
        <f>+'RNL - Lab 3'!$O$41</f>
        <v/>
      </c>
      <c r="S638" s="299" t="str">
        <f>+'RNL - Lab 3'!$O$42</f>
        <v/>
      </c>
      <c r="T638" s="299" t="str">
        <f>+'RNL - Lab 3'!$O$43</f>
        <v/>
      </c>
      <c r="U638" s="299" t="str">
        <f>+'RNL - Lab 3'!$O$44</f>
        <v/>
      </c>
      <c r="V638" s="299" t="str">
        <f>+'RNL - Lab 3'!$O$45</f>
        <v/>
      </c>
      <c r="W638" s="299" t="str">
        <f>+'RNL - Lab 3'!$O$46</f>
        <v/>
      </c>
      <c r="X638" s="299" t="str">
        <f>+'RNL - Lab 3'!$O$47</f>
        <v/>
      </c>
      <c r="Y638" s="299" t="str">
        <f>+'RNL - Lab 3'!$O$48</f>
        <v/>
      </c>
      <c r="Z638" s="299" t="str">
        <f>+'RNL - Lab 3'!$O$49</f>
        <v/>
      </c>
      <c r="AA638" s="299" t="str">
        <f>+'RNL - Lab 3'!$O$50</f>
        <v/>
      </c>
      <c r="AB638" s="299" t="str">
        <f>+'RNL - Lab 3'!$O$51</f>
        <v/>
      </c>
      <c r="AC638" s="299" t="str">
        <f>+'RNL - Lab 3'!$O$52</f>
        <v/>
      </c>
      <c r="AD638" s="299" t="str">
        <f>+'RNL - Lab 3'!$O$53</f>
        <v/>
      </c>
      <c r="AE638" s="299" t="str">
        <f>+'RNL - Lab 3'!$O$54</f>
        <v/>
      </c>
      <c r="AF638" s="299" t="str">
        <f>+'RNL - Lab 3'!$O$55</f>
        <v/>
      </c>
      <c r="AG638" s="299" t="str">
        <f>+'RNL - Lab 3'!$O$56</f>
        <v/>
      </c>
      <c r="AH638" s="299" t="str">
        <f>+'RNL - Lab 3'!$O$57</f>
        <v/>
      </c>
      <c r="AI638" s="299" t="str">
        <f>+'RNL - Lab 3'!$O$58</f>
        <v/>
      </c>
      <c r="AJ638" s="299" t="str">
        <f>+'RNL - Lab 3'!$O$59</f>
        <v/>
      </c>
      <c r="AK638" s="299" t="str">
        <f>+'RNL - Lab 3'!$O$60</f>
        <v/>
      </c>
      <c r="AL638" s="299" t="str">
        <f>+'RNL - Lab 3'!$O$62</f>
        <v/>
      </c>
      <c r="AM638" s="299" t="str">
        <f>+'RNL - Lab 3'!$O$63</f>
        <v/>
      </c>
      <c r="AN638" s="299" t="str">
        <f>+'RNL - Lab 3'!$O$64</f>
        <v/>
      </c>
      <c r="AO638" s="299" t="str">
        <f>+'RNL - Lab 3'!$O$65</f>
        <v/>
      </c>
      <c r="AP638" s="299" t="str">
        <f>+'RNL - Lab 3'!$O$66</f>
        <v/>
      </c>
      <c r="AQ638" s="299" t="str">
        <f>+'RNL - Lab 3'!$O$67</f>
        <v/>
      </c>
      <c r="AR638" s="299" t="str">
        <f>+'RNL - Lab 3'!$O$68</f>
        <v/>
      </c>
      <c r="AS638" s="299" t="str">
        <f>+'RNL - Lab 3'!$O$69</f>
        <v/>
      </c>
      <c r="AT638" s="299" t="str">
        <f>+'RNL - Lab 3'!$O$70</f>
        <v/>
      </c>
      <c r="AU638" s="299" t="str">
        <f>+'RNL - Lab 3'!$O$71</f>
        <v/>
      </c>
      <c r="AV638" s="299" t="str">
        <f>+'RNL - Lab 3'!$O$72</f>
        <v/>
      </c>
      <c r="AW638" s="299" t="str">
        <f>+'RNL - Lab 3'!$O$73</f>
        <v/>
      </c>
      <c r="AX638" s="299" t="str">
        <f>+'RNL - Lab 3'!$O$75</f>
        <v/>
      </c>
      <c r="AY638" s="299" t="str">
        <f>+'RNL - Lab 3'!$O$76</f>
        <v/>
      </c>
      <c r="AZ638" s="299" t="str">
        <f>+'RNL - Lab 3'!$O$77</f>
        <v/>
      </c>
      <c r="BA638" s="299" t="str">
        <f>+'RNL - Lab 3'!$O$78</f>
        <v/>
      </c>
      <c r="BB638" s="299" t="str">
        <f>+'RNL - Lab 3'!$O$79</f>
        <v/>
      </c>
      <c r="BC638" s="299" t="str">
        <f>+'RNL - Lab 3'!$O$80</f>
        <v/>
      </c>
      <c r="BD638" s="299" t="str">
        <f>+'RNL - Lab 3'!$O$81</f>
        <v/>
      </c>
      <c r="BE638" s="299" t="str">
        <f>+'RNL - Lab 3'!$O$82</f>
        <v/>
      </c>
      <c r="BF638" s="299" t="str">
        <f>+'RNL - Lab 3'!$O$84</f>
        <v/>
      </c>
      <c r="BG638" s="299" t="str">
        <f>+'RNL - Lab 3'!$O$85</f>
        <v/>
      </c>
      <c r="BH638" s="299" t="str">
        <f>+'RNL - Lab 3'!$O$86</f>
        <v/>
      </c>
      <c r="BI638" s="299" t="str">
        <f>+'RNL - Lab 3'!$O$87</f>
        <v/>
      </c>
      <c r="BJ638" s="299" t="str">
        <f>+'RNL - Lab 3'!$O$88</f>
        <v/>
      </c>
      <c r="BK638" s="299" t="str">
        <f>+'RNL - Lab 3'!$O$89</f>
        <v/>
      </c>
      <c r="BL638" s="299" t="str">
        <f>+'RNL - Lab 3'!$O$90</f>
        <v/>
      </c>
      <c r="BM638" s="299" t="str">
        <f>+'RNL - Lab 3'!$O$91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4'!$O$25</f>
        <v/>
      </c>
      <c r="D639" s="299" t="str">
        <f>+'RNL - Lab 4'!$O$26</f>
        <v/>
      </c>
      <c r="E639" s="299" t="str">
        <f>+'RNL - Lab 4'!$O$27</f>
        <v/>
      </c>
      <c r="F639" s="299" t="str">
        <f>+'RNL - Lab 4'!$O$28</f>
        <v/>
      </c>
      <c r="G639" s="299" t="str">
        <f>+'RNL - Lab 4'!$O$29</f>
        <v/>
      </c>
      <c r="H639" s="299" t="str">
        <f>+'RNL - Lab 4'!$O$30</f>
        <v/>
      </c>
      <c r="I639" s="299" t="str">
        <f>+'RNL - Lab 4'!$O$31</f>
        <v/>
      </c>
      <c r="J639" s="299" t="str">
        <f>+'RNL - Lab 4'!$O$32</f>
        <v/>
      </c>
      <c r="K639" s="299" t="str">
        <f>+'RNL - Lab 4'!$O$33</f>
        <v/>
      </c>
      <c r="L639" s="299" t="str">
        <f>+'RNL - Lab 4'!$O$34</f>
        <v/>
      </c>
      <c r="M639" s="299" t="str">
        <f>+'RNL - Lab 4'!$O$35</f>
        <v/>
      </c>
      <c r="N639" s="299" t="str">
        <f>+'RNL - Lab 4'!$O$36</f>
        <v/>
      </c>
      <c r="O639" s="299" t="str">
        <f>+'RNL - Lab 4'!$O$37</f>
        <v/>
      </c>
      <c r="P639" s="299" t="str">
        <f>+'RNL - Lab 4'!$O$39</f>
        <v/>
      </c>
      <c r="Q639" s="299" t="str">
        <f>+'RNL - Lab 4'!$O$40</f>
        <v/>
      </c>
      <c r="R639" s="299" t="str">
        <f>+'RNL - Lab 4'!$O$41</f>
        <v/>
      </c>
      <c r="S639" s="299" t="str">
        <f>+'RNL - Lab 4'!$O$42</f>
        <v/>
      </c>
      <c r="T639" s="299" t="str">
        <f>+'RNL - Lab 4'!$O$43</f>
        <v/>
      </c>
      <c r="U639" s="299" t="str">
        <f>+'RNL - Lab 4'!$O$44</f>
        <v/>
      </c>
      <c r="V639" s="299" t="str">
        <f>+'RNL - Lab 4'!$O$45</f>
        <v/>
      </c>
      <c r="W639" s="299" t="str">
        <f>+'RNL - Lab 4'!$O$46</f>
        <v/>
      </c>
      <c r="X639" s="299" t="str">
        <f>+'RNL - Lab 4'!$O$47</f>
        <v/>
      </c>
      <c r="Y639" s="299" t="str">
        <f>+'RNL - Lab 4'!$O$48</f>
        <v/>
      </c>
      <c r="Z639" s="299" t="str">
        <f>+'RNL - Lab 4'!$O$49</f>
        <v/>
      </c>
      <c r="AA639" s="299" t="str">
        <f>+'RNL - Lab 4'!$O$50</f>
        <v/>
      </c>
      <c r="AB639" s="299" t="str">
        <f>+'RNL - Lab 4'!$O$51</f>
        <v/>
      </c>
      <c r="AC639" s="299" t="str">
        <f>+'RNL - Lab 4'!$O$52</f>
        <v/>
      </c>
      <c r="AD639" s="299" t="str">
        <f>+'RNL - Lab 4'!$O$53</f>
        <v/>
      </c>
      <c r="AE639" s="299" t="str">
        <f>+'RNL - Lab 4'!$O$54</f>
        <v/>
      </c>
      <c r="AF639" s="299" t="str">
        <f>+'RNL - Lab 4'!$O$55</f>
        <v/>
      </c>
      <c r="AG639" s="299" t="str">
        <f>+'RNL - Lab 4'!$O$56</f>
        <v/>
      </c>
      <c r="AH639" s="299" t="str">
        <f>+'RNL - Lab 4'!$O$57</f>
        <v/>
      </c>
      <c r="AI639" s="299" t="str">
        <f>+'RNL - Lab 4'!$O$58</f>
        <v/>
      </c>
      <c r="AJ639" s="299" t="str">
        <f>+'RNL - Lab 4'!$O$59</f>
        <v/>
      </c>
      <c r="AK639" s="299" t="str">
        <f>+'RNL - Lab 4'!$O$60</f>
        <v/>
      </c>
      <c r="AL639" s="299" t="str">
        <f>+'RNL - Lab 4'!$O$62</f>
        <v/>
      </c>
      <c r="AM639" s="299" t="str">
        <f>+'RNL - Lab 4'!$O$63</f>
        <v/>
      </c>
      <c r="AN639" s="299" t="str">
        <f>+'RNL - Lab 4'!$O$64</f>
        <v/>
      </c>
      <c r="AO639" s="299" t="str">
        <f>+'RNL - Lab 4'!$O$65</f>
        <v/>
      </c>
      <c r="AP639" s="299" t="str">
        <f>+'RNL - Lab 4'!$O$66</f>
        <v/>
      </c>
      <c r="AQ639" s="299" t="str">
        <f>+'RNL - Lab 4'!$O$67</f>
        <v/>
      </c>
      <c r="AR639" s="299" t="str">
        <f>+'RNL - Lab 4'!$O$68</f>
        <v/>
      </c>
      <c r="AS639" s="299" t="str">
        <f>+'RNL - Lab 4'!$O$69</f>
        <v/>
      </c>
      <c r="AT639" s="299" t="str">
        <f>+'RNL - Lab 4'!$O$70</f>
        <v/>
      </c>
      <c r="AU639" s="299" t="str">
        <f>+'RNL - Lab 4'!$O$71</f>
        <v/>
      </c>
      <c r="AV639" s="299" t="str">
        <f>+'RNL - Lab 4'!$O$72</f>
        <v/>
      </c>
      <c r="AW639" s="299" t="str">
        <f>+'RNL - Lab 4'!$O$73</f>
        <v/>
      </c>
      <c r="AX639" s="299" t="str">
        <f>+'RNL - Lab 4'!$O$75</f>
        <v/>
      </c>
      <c r="AY639" s="299" t="str">
        <f>+'RNL - Lab 4'!$O$76</f>
        <v/>
      </c>
      <c r="AZ639" s="299" t="str">
        <f>+'RNL - Lab 4'!$O$77</f>
        <v/>
      </c>
      <c r="BA639" s="299" t="str">
        <f>+'RNL - Lab 4'!$O$78</f>
        <v/>
      </c>
      <c r="BB639" s="299" t="str">
        <f>+'RNL - Lab 4'!$O$79</f>
        <v/>
      </c>
      <c r="BC639" s="299" t="str">
        <f>+'RNL - Lab 4'!$O$80</f>
        <v/>
      </c>
      <c r="BD639" s="299" t="str">
        <f>+'RNL - Lab 4'!$O$81</f>
        <v/>
      </c>
      <c r="BE639" s="299" t="str">
        <f>+'RNL - Lab 4'!$O$82</f>
        <v/>
      </c>
      <c r="BF639" s="299" t="str">
        <f>+'RNL - Lab 4'!$O$84</f>
        <v/>
      </c>
      <c r="BG639" s="299" t="str">
        <f>+'RNL - Lab 4'!$O$85</f>
        <v/>
      </c>
      <c r="BH639" s="299" t="str">
        <f>+'RNL - Lab 4'!$O$86</f>
        <v/>
      </c>
      <c r="BI639" s="299" t="str">
        <f>+'RNL - Lab 4'!$O$87</f>
        <v/>
      </c>
      <c r="BJ639" s="299" t="str">
        <f>+'RNL - Lab 4'!$O$88</f>
        <v/>
      </c>
      <c r="BK639" s="299" t="str">
        <f>+'RNL - Lab 4'!$O$89</f>
        <v/>
      </c>
      <c r="BL639" s="299" t="str">
        <f>+'RNL - Lab 4'!$O$90</f>
        <v/>
      </c>
      <c r="BM639" s="299" t="str">
        <f>+'RNL - Lab 4'!$O$91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5'!$O$25</f>
        <v/>
      </c>
      <c r="D640" s="299" t="str">
        <f>+'RNL - Lab 5'!$O$26</f>
        <v/>
      </c>
      <c r="E640" s="299" t="str">
        <f>+'RNL - Lab 5'!$O$27</f>
        <v/>
      </c>
      <c r="F640" s="299" t="str">
        <f>+'RNL - Lab 5'!$O$28</f>
        <v/>
      </c>
      <c r="G640" s="299" t="str">
        <f>+'RNL - Lab 5'!$O$29</f>
        <v/>
      </c>
      <c r="H640" s="299" t="str">
        <f>+'RNL - Lab 5'!$O$30</f>
        <v/>
      </c>
      <c r="I640" s="299" t="str">
        <f>+'RNL - Lab 5'!$O$31</f>
        <v/>
      </c>
      <c r="J640" s="299" t="str">
        <f>+'RNL - Lab 5'!$O$32</f>
        <v/>
      </c>
      <c r="K640" s="299" t="str">
        <f>+'RNL - Lab 5'!$O$33</f>
        <v/>
      </c>
      <c r="L640" s="299" t="str">
        <f>+'RNL - Lab 5'!$O$34</f>
        <v/>
      </c>
      <c r="M640" s="299" t="str">
        <f>+'RNL - Lab 5'!$O$35</f>
        <v/>
      </c>
      <c r="N640" s="299" t="str">
        <f>+'RNL - Lab 5'!$O$36</f>
        <v/>
      </c>
      <c r="O640" s="299" t="str">
        <f>+'RNL - Lab 5'!$O$37</f>
        <v/>
      </c>
      <c r="P640" s="299" t="str">
        <f>+'RNL - Lab 5'!$O$39</f>
        <v/>
      </c>
      <c r="Q640" s="299" t="str">
        <f>+'RNL - Lab 5'!$O$40</f>
        <v/>
      </c>
      <c r="R640" s="299" t="str">
        <f>+'RNL - Lab 5'!$O$41</f>
        <v/>
      </c>
      <c r="S640" s="299" t="str">
        <f>+'RNL - Lab 5'!$O$42</f>
        <v/>
      </c>
      <c r="T640" s="299" t="str">
        <f>+'RNL - Lab 5'!$O$43</f>
        <v/>
      </c>
      <c r="U640" s="299" t="str">
        <f>+'RNL - Lab 5'!$O$44</f>
        <v/>
      </c>
      <c r="V640" s="299" t="str">
        <f>+'RNL - Lab 5'!$O$45</f>
        <v/>
      </c>
      <c r="W640" s="299" t="str">
        <f>+'RNL - Lab 5'!$O$46</f>
        <v/>
      </c>
      <c r="X640" s="299" t="str">
        <f>+'RNL - Lab 5'!$O$47</f>
        <v/>
      </c>
      <c r="Y640" s="299" t="str">
        <f>+'RNL - Lab 5'!$O$48</f>
        <v/>
      </c>
      <c r="Z640" s="299" t="str">
        <f>+'RNL - Lab 5'!$O$49</f>
        <v/>
      </c>
      <c r="AA640" s="299" t="str">
        <f>+'RNL - Lab 5'!$O$50</f>
        <v/>
      </c>
      <c r="AB640" s="299" t="str">
        <f>+'RNL - Lab 5'!$O$51</f>
        <v/>
      </c>
      <c r="AC640" s="299" t="str">
        <f>+'RNL - Lab 5'!$O$52</f>
        <v/>
      </c>
      <c r="AD640" s="299" t="str">
        <f>+'RNL - Lab 5'!$O$53</f>
        <v/>
      </c>
      <c r="AE640" s="299" t="str">
        <f>+'RNL - Lab 5'!$O$54</f>
        <v/>
      </c>
      <c r="AF640" s="299" t="str">
        <f>+'RNL - Lab 5'!$O$55</f>
        <v/>
      </c>
      <c r="AG640" s="299" t="str">
        <f>+'RNL - Lab 5'!$O$56</f>
        <v/>
      </c>
      <c r="AH640" s="299" t="str">
        <f>+'RNL - Lab 5'!$O$57</f>
        <v/>
      </c>
      <c r="AI640" s="299" t="str">
        <f>+'RNL - Lab 5'!$O$58</f>
        <v/>
      </c>
      <c r="AJ640" s="299" t="str">
        <f>+'RNL - Lab 5'!$O$59</f>
        <v/>
      </c>
      <c r="AK640" s="299" t="str">
        <f>+'RNL - Lab 5'!$O$60</f>
        <v/>
      </c>
      <c r="AL640" s="299" t="str">
        <f>+'RNL - Lab 5'!$O$62</f>
        <v/>
      </c>
      <c r="AM640" s="299" t="str">
        <f>+'RNL - Lab 5'!$O$63</f>
        <v/>
      </c>
      <c r="AN640" s="299" t="str">
        <f>+'RNL - Lab 5'!$O$64</f>
        <v/>
      </c>
      <c r="AO640" s="299" t="str">
        <f>+'RNL - Lab 5'!$O$65</f>
        <v/>
      </c>
      <c r="AP640" s="299" t="str">
        <f>+'RNL - Lab 5'!$O$66</f>
        <v/>
      </c>
      <c r="AQ640" s="299" t="str">
        <f>+'RNL - Lab 5'!$O$67</f>
        <v/>
      </c>
      <c r="AR640" s="299" t="str">
        <f>+'RNL - Lab 5'!$O$68</f>
        <v/>
      </c>
      <c r="AS640" s="299" t="str">
        <f>+'RNL - Lab 5'!$O$69</f>
        <v/>
      </c>
      <c r="AT640" s="299" t="str">
        <f>+'RNL - Lab 5'!$O$70</f>
        <v/>
      </c>
      <c r="AU640" s="299" t="str">
        <f>+'RNL - Lab 5'!$O$71</f>
        <v/>
      </c>
      <c r="AV640" s="299" t="str">
        <f>+'RNL - Lab 5'!$O$72</f>
        <v/>
      </c>
      <c r="AW640" s="299" t="str">
        <f>+'RNL - Lab 5'!$O$73</f>
        <v/>
      </c>
      <c r="AX640" s="299" t="str">
        <f>+'RNL - Lab 5'!$O$75</f>
        <v/>
      </c>
      <c r="AY640" s="299" t="str">
        <f>+'RNL - Lab 5'!$O$76</f>
        <v/>
      </c>
      <c r="AZ640" s="299" t="str">
        <f>+'RNL - Lab 5'!$O$77</f>
        <v/>
      </c>
      <c r="BA640" s="299" t="str">
        <f>+'RNL - Lab 5'!$O$78</f>
        <v/>
      </c>
      <c r="BB640" s="299" t="str">
        <f>+'RNL - Lab 5'!$O$79</f>
        <v/>
      </c>
      <c r="BC640" s="299" t="str">
        <f>+'RNL - Lab 5'!$O$80</f>
        <v/>
      </c>
      <c r="BD640" s="299" t="str">
        <f>+'RNL - Lab 5'!$O$81</f>
        <v/>
      </c>
      <c r="BE640" s="299" t="str">
        <f>+'RNL - Lab 5'!$O$82</f>
        <v/>
      </c>
      <c r="BF640" s="299" t="str">
        <f>+'RNL - Lab 5'!$O$84</f>
        <v/>
      </c>
      <c r="BG640" s="299" t="str">
        <f>+'RNL - Lab 5'!$O$85</f>
        <v/>
      </c>
      <c r="BH640" s="299" t="str">
        <f>+'RNL - Lab 5'!$O$86</f>
        <v/>
      </c>
      <c r="BI640" s="299" t="str">
        <f>+'RNL - Lab 5'!$O$87</f>
        <v/>
      </c>
      <c r="BJ640" s="299" t="str">
        <f>+'RNL - Lab 5'!$O$88</f>
        <v/>
      </c>
      <c r="BK640" s="299" t="str">
        <f>+'RNL - Lab 5'!$O$89</f>
        <v/>
      </c>
      <c r="BL640" s="299" t="str">
        <f>+'RNL - Lab 5'!$O$90</f>
        <v/>
      </c>
      <c r="BM640" s="299" t="str">
        <f>+'RNL - Lab 5'!$O$91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6'!$O$25</f>
        <v/>
      </c>
      <c r="D641" s="299" t="str">
        <f>+'RNL - Lab 6'!$O$26</f>
        <v/>
      </c>
      <c r="E641" s="299" t="str">
        <f>+'RNL - Lab 6'!$O$27</f>
        <v/>
      </c>
      <c r="F641" s="299" t="str">
        <f>+'RNL - Lab 6'!$O$28</f>
        <v/>
      </c>
      <c r="G641" s="299" t="str">
        <f>+'RNL - Lab 6'!$O$29</f>
        <v/>
      </c>
      <c r="H641" s="299" t="str">
        <f>+'RNL - Lab 6'!$O$30</f>
        <v/>
      </c>
      <c r="I641" s="299" t="str">
        <f>+'RNL - Lab 6'!$O$31</f>
        <v/>
      </c>
      <c r="J641" s="299" t="str">
        <f>+'RNL - Lab 6'!$O$32</f>
        <v/>
      </c>
      <c r="K641" s="299" t="str">
        <f>+'RNL - Lab 6'!$O$33</f>
        <v/>
      </c>
      <c r="L641" s="299" t="str">
        <f>+'RNL - Lab 6'!$O$34</f>
        <v/>
      </c>
      <c r="M641" s="299" t="str">
        <f>+'RNL - Lab 6'!$O$35</f>
        <v/>
      </c>
      <c r="N641" s="299" t="str">
        <f>+'RNL - Lab 6'!$O$36</f>
        <v/>
      </c>
      <c r="O641" s="299" t="str">
        <f>+'RNL - Lab 6'!$O$37</f>
        <v/>
      </c>
      <c r="P641" s="299" t="str">
        <f>+'RNL - Lab 6'!$O$39</f>
        <v/>
      </c>
      <c r="Q641" s="299" t="str">
        <f>+'RNL - Lab 6'!$O$40</f>
        <v/>
      </c>
      <c r="R641" s="299" t="str">
        <f>+'RNL - Lab 6'!$O$41</f>
        <v/>
      </c>
      <c r="S641" s="299" t="str">
        <f>+'RNL - Lab 6'!$O$42</f>
        <v/>
      </c>
      <c r="T641" s="299" t="str">
        <f>+'RNL - Lab 6'!$O$43</f>
        <v/>
      </c>
      <c r="U641" s="299" t="str">
        <f>+'RNL - Lab 6'!$O$44</f>
        <v/>
      </c>
      <c r="V641" s="299" t="str">
        <f>+'RNL - Lab 6'!$O$45</f>
        <v/>
      </c>
      <c r="W641" s="299" t="str">
        <f>+'RNL - Lab 6'!$O$46</f>
        <v/>
      </c>
      <c r="X641" s="299" t="str">
        <f>+'RNL - Lab 6'!$O$47</f>
        <v/>
      </c>
      <c r="Y641" s="299" t="str">
        <f>+'RNL - Lab 6'!$O$48</f>
        <v/>
      </c>
      <c r="Z641" s="299" t="str">
        <f>+'RNL - Lab 6'!$O$49</f>
        <v/>
      </c>
      <c r="AA641" s="299" t="str">
        <f>+'RNL - Lab 6'!$O$50</f>
        <v/>
      </c>
      <c r="AB641" s="299" t="str">
        <f>+'RNL - Lab 6'!$O$51</f>
        <v/>
      </c>
      <c r="AC641" s="299" t="str">
        <f>+'RNL - Lab 6'!$O$52</f>
        <v/>
      </c>
      <c r="AD641" s="299" t="str">
        <f>+'RNL - Lab 6'!$O$53</f>
        <v/>
      </c>
      <c r="AE641" s="299" t="str">
        <f>+'RNL - Lab 6'!$O$54</f>
        <v/>
      </c>
      <c r="AF641" s="299" t="str">
        <f>+'RNL - Lab 6'!$O$55</f>
        <v/>
      </c>
      <c r="AG641" s="299" t="str">
        <f>+'RNL - Lab 6'!$O$56</f>
        <v/>
      </c>
      <c r="AH641" s="299" t="str">
        <f>+'RNL - Lab 6'!$O$57</f>
        <v/>
      </c>
      <c r="AI641" s="299" t="str">
        <f>+'RNL - Lab 6'!$O$58</f>
        <v/>
      </c>
      <c r="AJ641" s="299" t="str">
        <f>+'RNL - Lab 6'!$O$59</f>
        <v/>
      </c>
      <c r="AK641" s="299" t="str">
        <f>+'RNL - Lab 6'!$O$60</f>
        <v/>
      </c>
      <c r="AL641" s="299" t="str">
        <f>+'RNL - Lab 6'!$O$62</f>
        <v/>
      </c>
      <c r="AM641" s="299" t="str">
        <f>+'RNL - Lab 6'!$O$63</f>
        <v/>
      </c>
      <c r="AN641" s="299" t="str">
        <f>+'RNL - Lab 6'!$O$64</f>
        <v/>
      </c>
      <c r="AO641" s="299" t="str">
        <f>+'RNL - Lab 6'!$O$65</f>
        <v/>
      </c>
      <c r="AP641" s="299" t="str">
        <f>+'RNL - Lab 6'!$O$66</f>
        <v/>
      </c>
      <c r="AQ641" s="299" t="str">
        <f>+'RNL - Lab 6'!$O$67</f>
        <v/>
      </c>
      <c r="AR641" s="299" t="str">
        <f>+'RNL - Lab 6'!$O$68</f>
        <v/>
      </c>
      <c r="AS641" s="299" t="str">
        <f>+'RNL - Lab 6'!$O$69</f>
        <v/>
      </c>
      <c r="AT641" s="299" t="str">
        <f>+'RNL - Lab 6'!$O$70</f>
        <v/>
      </c>
      <c r="AU641" s="299" t="str">
        <f>+'RNL - Lab 6'!$O$71</f>
        <v/>
      </c>
      <c r="AV641" s="299" t="str">
        <f>+'RNL - Lab 6'!$O$72</f>
        <v/>
      </c>
      <c r="AW641" s="299" t="str">
        <f>+'RNL - Lab 6'!$O$73</f>
        <v/>
      </c>
      <c r="AX641" s="299" t="str">
        <f>+'RNL - Lab 6'!$O$75</f>
        <v/>
      </c>
      <c r="AY641" s="299" t="str">
        <f>+'RNL - Lab 6'!$O$76</f>
        <v/>
      </c>
      <c r="AZ641" s="299" t="str">
        <f>+'RNL - Lab 6'!$O$77</f>
        <v/>
      </c>
      <c r="BA641" s="299" t="str">
        <f>+'RNL - Lab 6'!$O$78</f>
        <v/>
      </c>
      <c r="BB641" s="299" t="str">
        <f>+'RNL - Lab 6'!$O$79</f>
        <v/>
      </c>
      <c r="BC641" s="299" t="str">
        <f>+'RNL - Lab 6'!$O$80</f>
        <v/>
      </c>
      <c r="BD641" s="299" t="str">
        <f>+'RNL - Lab 6'!$O$81</f>
        <v/>
      </c>
      <c r="BE641" s="299" t="str">
        <f>+'RNL - Lab 6'!$O$82</f>
        <v/>
      </c>
      <c r="BF641" s="299" t="str">
        <f>+'RNL - Lab 6'!$O$84</f>
        <v/>
      </c>
      <c r="BG641" s="299" t="str">
        <f>+'RNL - Lab 6'!$O$85</f>
        <v/>
      </c>
      <c r="BH641" s="299" t="str">
        <f>+'RNL - Lab 6'!$O$86</f>
        <v/>
      </c>
      <c r="BI641" s="299" t="str">
        <f>+'RNL - Lab 6'!$O$87</f>
        <v/>
      </c>
      <c r="BJ641" s="299" t="str">
        <f>+'RNL - Lab 6'!$O$88</f>
        <v/>
      </c>
      <c r="BK641" s="299" t="str">
        <f>+'RNL - Lab 6'!$O$89</f>
        <v/>
      </c>
      <c r="BL641" s="299" t="str">
        <f>+'RNL - Lab 6'!$O$90</f>
        <v/>
      </c>
      <c r="BM641" s="299" t="str">
        <f>+'RNL - Lab 6'!$O$91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7'!$O$25</f>
        <v/>
      </c>
      <c r="D642" s="299" t="str">
        <f>+'RNL - Lab 7'!$O$26</f>
        <v/>
      </c>
      <c r="E642" s="299" t="str">
        <f>+'RNL - Lab 7'!$O$27</f>
        <v/>
      </c>
      <c r="F642" s="299" t="str">
        <f>+'RNL - Lab 7'!$O$28</f>
        <v/>
      </c>
      <c r="G642" s="299" t="str">
        <f>+'RNL - Lab 7'!$O$29</f>
        <v/>
      </c>
      <c r="H642" s="299" t="str">
        <f>+'RNL - Lab 7'!$O$30</f>
        <v/>
      </c>
      <c r="I642" s="299" t="str">
        <f>+'RNL - Lab 7'!$O$31</f>
        <v/>
      </c>
      <c r="J642" s="299" t="str">
        <f>+'RNL - Lab 7'!$O$32</f>
        <v/>
      </c>
      <c r="K642" s="299" t="str">
        <f>+'RNL - Lab 7'!$O$33</f>
        <v/>
      </c>
      <c r="L642" s="299" t="str">
        <f>+'RNL - Lab 7'!$O$34</f>
        <v/>
      </c>
      <c r="M642" s="299" t="str">
        <f>+'RNL - Lab 7'!$O$35</f>
        <v/>
      </c>
      <c r="N642" s="299" t="str">
        <f>+'RNL - Lab 7'!$O$36</f>
        <v/>
      </c>
      <c r="O642" s="299" t="str">
        <f>+'RNL - Lab 7'!$O$37</f>
        <v/>
      </c>
      <c r="P642" s="299" t="str">
        <f>+'RNL - Lab 7'!$O$39</f>
        <v/>
      </c>
      <c r="Q642" s="299" t="str">
        <f>+'RNL - Lab 7'!$O$40</f>
        <v/>
      </c>
      <c r="R642" s="299" t="str">
        <f>+'RNL - Lab 7'!$O$41</f>
        <v/>
      </c>
      <c r="S642" s="299" t="str">
        <f>+'RNL - Lab 7'!$O$42</f>
        <v/>
      </c>
      <c r="T642" s="299" t="str">
        <f>+'RNL - Lab 7'!$O$43</f>
        <v/>
      </c>
      <c r="U642" s="299" t="str">
        <f>+'RNL - Lab 7'!$O$44</f>
        <v/>
      </c>
      <c r="V642" s="299" t="str">
        <f>+'RNL - Lab 7'!$O$45</f>
        <v/>
      </c>
      <c r="W642" s="299" t="str">
        <f>+'RNL - Lab 7'!$O$46</f>
        <v/>
      </c>
      <c r="X642" s="299" t="str">
        <f>+'RNL - Lab 7'!$O$47</f>
        <v/>
      </c>
      <c r="Y642" s="299" t="str">
        <f>+'RNL - Lab 7'!$O$48</f>
        <v/>
      </c>
      <c r="Z642" s="299" t="str">
        <f>+'RNL - Lab 7'!$O$49</f>
        <v/>
      </c>
      <c r="AA642" s="299" t="str">
        <f>+'RNL - Lab 7'!$O$50</f>
        <v/>
      </c>
      <c r="AB642" s="299" t="str">
        <f>+'RNL - Lab 7'!$O$51</f>
        <v/>
      </c>
      <c r="AC642" s="299" t="str">
        <f>+'RNL - Lab 7'!$O$52</f>
        <v/>
      </c>
      <c r="AD642" s="299" t="str">
        <f>+'RNL - Lab 7'!$O$53</f>
        <v/>
      </c>
      <c r="AE642" s="299" t="str">
        <f>+'RNL - Lab 7'!$O$54</f>
        <v/>
      </c>
      <c r="AF642" s="299" t="str">
        <f>+'RNL - Lab 7'!$O$55</f>
        <v/>
      </c>
      <c r="AG642" s="299" t="str">
        <f>+'RNL - Lab 7'!$O$56</f>
        <v/>
      </c>
      <c r="AH642" s="299" t="str">
        <f>+'RNL - Lab 7'!$O$57</f>
        <v/>
      </c>
      <c r="AI642" s="299" t="str">
        <f>+'RNL - Lab 7'!$O$58</f>
        <v/>
      </c>
      <c r="AJ642" s="299" t="str">
        <f>+'RNL - Lab 7'!$O$59</f>
        <v/>
      </c>
      <c r="AK642" s="299" t="str">
        <f>+'RNL - Lab 7'!$O$60</f>
        <v/>
      </c>
      <c r="AL642" s="299" t="str">
        <f>+'RNL - Lab 7'!$O$62</f>
        <v/>
      </c>
      <c r="AM642" s="299" t="str">
        <f>+'RNL - Lab 7'!$O$63</f>
        <v/>
      </c>
      <c r="AN642" s="299" t="str">
        <f>+'RNL - Lab 7'!$O$64</f>
        <v/>
      </c>
      <c r="AO642" s="299" t="str">
        <f>+'RNL - Lab 7'!$O$65</f>
        <v/>
      </c>
      <c r="AP642" s="299" t="str">
        <f>+'RNL - Lab 7'!$O$66</f>
        <v/>
      </c>
      <c r="AQ642" s="299" t="str">
        <f>+'RNL - Lab 7'!$O$67</f>
        <v/>
      </c>
      <c r="AR642" s="299" t="str">
        <f>+'RNL - Lab 7'!$O$68</f>
        <v/>
      </c>
      <c r="AS642" s="299" t="str">
        <f>+'RNL - Lab 7'!$O$69</f>
        <v/>
      </c>
      <c r="AT642" s="299" t="str">
        <f>+'RNL - Lab 7'!$O$70</f>
        <v/>
      </c>
      <c r="AU642" s="299" t="str">
        <f>+'RNL - Lab 7'!$O$71</f>
        <v/>
      </c>
      <c r="AV642" s="299" t="str">
        <f>+'RNL - Lab 7'!$O$72</f>
        <v/>
      </c>
      <c r="AW642" s="299" t="str">
        <f>+'RNL - Lab 7'!$O$73</f>
        <v/>
      </c>
      <c r="AX642" s="299" t="str">
        <f>+'RNL - Lab 7'!$O$75</f>
        <v/>
      </c>
      <c r="AY642" s="299" t="str">
        <f>+'RNL - Lab 7'!$O$76</f>
        <v/>
      </c>
      <c r="AZ642" s="299" t="str">
        <f>+'RNL - Lab 7'!$O$77</f>
        <v/>
      </c>
      <c r="BA642" s="299" t="str">
        <f>+'RNL - Lab 7'!$O$78</f>
        <v/>
      </c>
      <c r="BB642" s="299" t="str">
        <f>+'RNL - Lab 7'!$O$79</f>
        <v/>
      </c>
      <c r="BC642" s="299" t="str">
        <f>+'RNL - Lab 7'!$O$80</f>
        <v/>
      </c>
      <c r="BD642" s="299" t="str">
        <f>+'RNL - Lab 7'!$O$81</f>
        <v/>
      </c>
      <c r="BE642" s="299" t="str">
        <f>+'RNL - Lab 7'!$O$82</f>
        <v/>
      </c>
      <c r="BF642" s="299" t="str">
        <f>+'RNL - Lab 7'!$O$84</f>
        <v/>
      </c>
      <c r="BG642" s="299" t="str">
        <f>+'RNL - Lab 7'!$O$85</f>
        <v/>
      </c>
      <c r="BH642" s="299" t="str">
        <f>+'RNL - Lab 7'!$O$86</f>
        <v/>
      </c>
      <c r="BI642" s="299" t="str">
        <f>+'RNL - Lab 7'!$O$87</f>
        <v/>
      </c>
      <c r="BJ642" s="299" t="str">
        <f>+'RNL - Lab 7'!$O$88</f>
        <v/>
      </c>
      <c r="BK642" s="299" t="str">
        <f>+'RNL - Lab 7'!$O$89</f>
        <v/>
      </c>
      <c r="BL642" s="299" t="str">
        <f>+'RNL - Lab 7'!$O$90</f>
        <v/>
      </c>
      <c r="BM642" s="299" t="str">
        <f>+'RNL - Lab 7'!$O$91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8'!$O$25</f>
        <v/>
      </c>
      <c r="D643" s="299" t="str">
        <f>+'RNL - Lab 8'!$O$26</f>
        <v/>
      </c>
      <c r="E643" s="299" t="str">
        <f>+'RNL - Lab 8'!$O$27</f>
        <v/>
      </c>
      <c r="F643" s="299" t="str">
        <f>+'RNL - Lab 8'!$O$28</f>
        <v/>
      </c>
      <c r="G643" s="299" t="str">
        <f>+'RNL - Lab 8'!$O$29</f>
        <v/>
      </c>
      <c r="H643" s="299" t="str">
        <f>+'RNL - Lab 8'!$O$30</f>
        <v/>
      </c>
      <c r="I643" s="299" t="str">
        <f>+'RNL - Lab 8'!$O$31</f>
        <v/>
      </c>
      <c r="J643" s="299" t="str">
        <f>+'RNL - Lab 8'!$O$32</f>
        <v/>
      </c>
      <c r="K643" s="299" t="str">
        <f>+'RNL - Lab 8'!$O$33</f>
        <v/>
      </c>
      <c r="L643" s="299" t="str">
        <f>+'RNL - Lab 8'!$O$34</f>
        <v/>
      </c>
      <c r="M643" s="299" t="str">
        <f>+'RNL - Lab 8'!$O$35</f>
        <v/>
      </c>
      <c r="N643" s="299" t="str">
        <f>+'RNL - Lab 8'!$O$36</f>
        <v/>
      </c>
      <c r="O643" s="299" t="str">
        <f>+'RNL - Lab 8'!$O$37</f>
        <v/>
      </c>
      <c r="P643" s="299" t="str">
        <f>+'RNL - Lab 8'!$O$39</f>
        <v/>
      </c>
      <c r="Q643" s="299" t="str">
        <f>+'RNL - Lab 8'!$O$40</f>
        <v/>
      </c>
      <c r="R643" s="299" t="str">
        <f>+'RNL - Lab 8'!$O$41</f>
        <v/>
      </c>
      <c r="S643" s="299" t="str">
        <f>+'RNL - Lab 8'!$O$42</f>
        <v/>
      </c>
      <c r="T643" s="299" t="str">
        <f>+'RNL - Lab 8'!$O$43</f>
        <v/>
      </c>
      <c r="U643" s="299" t="str">
        <f>+'RNL - Lab 8'!$O$44</f>
        <v/>
      </c>
      <c r="V643" s="299" t="str">
        <f>+'RNL - Lab 8'!$O$45</f>
        <v/>
      </c>
      <c r="W643" s="299" t="str">
        <f>+'RNL - Lab 8'!$O$46</f>
        <v/>
      </c>
      <c r="X643" s="299" t="str">
        <f>+'RNL - Lab 8'!$O$47</f>
        <v/>
      </c>
      <c r="Y643" s="299" t="str">
        <f>+'RNL - Lab 8'!$O$48</f>
        <v/>
      </c>
      <c r="Z643" s="299" t="str">
        <f>+'RNL - Lab 8'!$O$49</f>
        <v/>
      </c>
      <c r="AA643" s="299" t="str">
        <f>+'RNL - Lab 8'!$O$50</f>
        <v/>
      </c>
      <c r="AB643" s="299" t="str">
        <f>+'RNL - Lab 8'!$O$51</f>
        <v/>
      </c>
      <c r="AC643" s="299" t="str">
        <f>+'RNL - Lab 8'!$O$52</f>
        <v/>
      </c>
      <c r="AD643" s="299" t="str">
        <f>+'RNL - Lab 8'!$O$53</f>
        <v/>
      </c>
      <c r="AE643" s="299" t="str">
        <f>+'RNL - Lab 8'!$O$54</f>
        <v/>
      </c>
      <c r="AF643" s="299" t="str">
        <f>+'RNL - Lab 8'!$O$55</f>
        <v/>
      </c>
      <c r="AG643" s="299" t="str">
        <f>+'RNL - Lab 8'!$O$56</f>
        <v/>
      </c>
      <c r="AH643" s="299" t="str">
        <f>+'RNL - Lab 8'!$O$57</f>
        <v/>
      </c>
      <c r="AI643" s="299" t="str">
        <f>+'RNL - Lab 8'!$O$58</f>
        <v/>
      </c>
      <c r="AJ643" s="299" t="str">
        <f>+'RNL - Lab 8'!$O$59</f>
        <v/>
      </c>
      <c r="AK643" s="299" t="str">
        <f>+'RNL - Lab 8'!$O$60</f>
        <v/>
      </c>
      <c r="AL643" s="299" t="str">
        <f>+'RNL - Lab 8'!$O$62</f>
        <v/>
      </c>
      <c r="AM643" s="299" t="str">
        <f>+'RNL - Lab 8'!$O$63</f>
        <v/>
      </c>
      <c r="AN643" s="299" t="str">
        <f>+'RNL - Lab 8'!$O$64</f>
        <v/>
      </c>
      <c r="AO643" s="299" t="str">
        <f>+'RNL - Lab 8'!$O$65</f>
        <v/>
      </c>
      <c r="AP643" s="299" t="str">
        <f>+'RNL - Lab 8'!$O$66</f>
        <v/>
      </c>
      <c r="AQ643" s="299" t="str">
        <f>+'RNL - Lab 8'!$O$67</f>
        <v/>
      </c>
      <c r="AR643" s="299" t="str">
        <f>+'RNL - Lab 8'!$O$68</f>
        <v/>
      </c>
      <c r="AS643" s="299" t="str">
        <f>+'RNL - Lab 8'!$O$69</f>
        <v/>
      </c>
      <c r="AT643" s="299" t="str">
        <f>+'RNL - Lab 8'!$O$70</f>
        <v/>
      </c>
      <c r="AU643" s="299" t="str">
        <f>+'RNL - Lab 8'!$O$71</f>
        <v/>
      </c>
      <c r="AV643" s="299" t="str">
        <f>+'RNL - Lab 8'!$O$72</f>
        <v/>
      </c>
      <c r="AW643" s="299" t="str">
        <f>+'RNL - Lab 8'!$O$73</f>
        <v/>
      </c>
      <c r="AX643" s="299" t="str">
        <f>+'RNL - Lab 8'!$O$75</f>
        <v/>
      </c>
      <c r="AY643" s="299" t="str">
        <f>+'RNL - Lab 8'!$O$76</f>
        <v/>
      </c>
      <c r="AZ643" s="299" t="str">
        <f>+'RNL - Lab 8'!$O$77</f>
        <v/>
      </c>
      <c r="BA643" s="299" t="str">
        <f>+'RNL - Lab 8'!$O$78</f>
        <v/>
      </c>
      <c r="BB643" s="299" t="str">
        <f>+'RNL - Lab 8'!$O$79</f>
        <v/>
      </c>
      <c r="BC643" s="299" t="str">
        <f>+'RNL - Lab 8'!$O$80</f>
        <v/>
      </c>
      <c r="BD643" s="299" t="str">
        <f>+'RNL - Lab 8'!$O$81</f>
        <v/>
      </c>
      <c r="BE643" s="299" t="str">
        <f>+'RNL - Lab 8'!$O$82</f>
        <v/>
      </c>
      <c r="BF643" s="299" t="str">
        <f>+'RNL - Lab 8'!$O$84</f>
        <v/>
      </c>
      <c r="BG643" s="299" t="str">
        <f>+'RNL - Lab 8'!$O$85</f>
        <v/>
      </c>
      <c r="BH643" s="299" t="str">
        <f>+'RNL - Lab 8'!$O$86</f>
        <v/>
      </c>
      <c r="BI643" s="299" t="str">
        <f>+'RNL - Lab 8'!$O$87</f>
        <v/>
      </c>
      <c r="BJ643" s="299" t="str">
        <f>+'RNL - Lab 8'!$O$88</f>
        <v/>
      </c>
      <c r="BK643" s="299" t="str">
        <f>+'RNL - Lab 8'!$O$89</f>
        <v/>
      </c>
      <c r="BL643" s="299" t="str">
        <f>+'RNL - Lab 8'!$O$90</f>
        <v/>
      </c>
      <c r="BM643" s="299" t="str">
        <f>+'RNL - Lab 8'!$O$91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9'!$O$25</f>
        <v/>
      </c>
      <c r="D644" s="299" t="str">
        <f>+'RNL - Lab 9'!$O$26</f>
        <v/>
      </c>
      <c r="E644" s="299" t="str">
        <f>+'RNL - Lab 9'!$O$27</f>
        <v/>
      </c>
      <c r="F644" s="299" t="str">
        <f>+'RNL - Lab 9'!$O$28</f>
        <v/>
      </c>
      <c r="G644" s="299" t="str">
        <f>+'RNL - Lab 9'!$O$29</f>
        <v/>
      </c>
      <c r="H644" s="299" t="str">
        <f>+'RNL - Lab 9'!$O$30</f>
        <v/>
      </c>
      <c r="I644" s="299" t="str">
        <f>+'RNL - Lab 9'!$O$31</f>
        <v/>
      </c>
      <c r="J644" s="299" t="str">
        <f>+'RNL - Lab 9'!$O$32</f>
        <v/>
      </c>
      <c r="K644" s="299" t="str">
        <f>+'RNL - Lab 9'!$O$33</f>
        <v/>
      </c>
      <c r="L644" s="299" t="str">
        <f>+'RNL - Lab 9'!$O$34</f>
        <v/>
      </c>
      <c r="M644" s="299" t="str">
        <f>+'RNL - Lab 9'!$O$35</f>
        <v/>
      </c>
      <c r="N644" s="299" t="str">
        <f>+'RNL - Lab 9'!$O$36</f>
        <v/>
      </c>
      <c r="O644" s="299" t="str">
        <f>+'RNL - Lab 9'!$O$37</f>
        <v/>
      </c>
      <c r="P644" s="299" t="str">
        <f>+'RNL - Lab 9'!$O$39</f>
        <v/>
      </c>
      <c r="Q644" s="299" t="str">
        <f>+'RNL - Lab 9'!$O$40</f>
        <v/>
      </c>
      <c r="R644" s="299" t="str">
        <f>+'RNL - Lab 9'!$O$41</f>
        <v/>
      </c>
      <c r="S644" s="299" t="str">
        <f>+'RNL - Lab 9'!$O$42</f>
        <v/>
      </c>
      <c r="T644" s="299" t="str">
        <f>+'RNL - Lab 9'!$O$43</f>
        <v/>
      </c>
      <c r="U644" s="299" t="str">
        <f>+'RNL - Lab 9'!$O$44</f>
        <v/>
      </c>
      <c r="V644" s="299" t="str">
        <f>+'RNL - Lab 9'!$O$45</f>
        <v/>
      </c>
      <c r="W644" s="299" t="str">
        <f>+'RNL - Lab 9'!$O$46</f>
        <v/>
      </c>
      <c r="X644" s="299" t="str">
        <f>+'RNL - Lab 9'!$O$47</f>
        <v/>
      </c>
      <c r="Y644" s="299" t="str">
        <f>+'RNL - Lab 9'!$O$48</f>
        <v/>
      </c>
      <c r="Z644" s="299" t="str">
        <f>+'RNL - Lab 9'!$O$49</f>
        <v/>
      </c>
      <c r="AA644" s="299" t="str">
        <f>+'RNL - Lab 9'!$O$50</f>
        <v/>
      </c>
      <c r="AB644" s="299" t="str">
        <f>+'RNL - Lab 9'!$O$51</f>
        <v/>
      </c>
      <c r="AC644" s="299" t="str">
        <f>+'RNL - Lab 9'!$O$52</f>
        <v/>
      </c>
      <c r="AD644" s="299" t="str">
        <f>+'RNL - Lab 9'!$O$53</f>
        <v/>
      </c>
      <c r="AE644" s="299" t="str">
        <f>+'RNL - Lab 9'!$O$54</f>
        <v/>
      </c>
      <c r="AF644" s="299" t="str">
        <f>+'RNL - Lab 9'!$O$55</f>
        <v/>
      </c>
      <c r="AG644" s="299" t="str">
        <f>+'RNL - Lab 9'!$O$56</f>
        <v/>
      </c>
      <c r="AH644" s="299" t="str">
        <f>+'RNL - Lab 9'!$O$57</f>
        <v/>
      </c>
      <c r="AI644" s="299" t="str">
        <f>+'RNL - Lab 9'!$O$58</f>
        <v/>
      </c>
      <c r="AJ644" s="299" t="str">
        <f>+'RNL - Lab 9'!$O$59</f>
        <v/>
      </c>
      <c r="AK644" s="299" t="str">
        <f>+'RNL - Lab 9'!$O$60</f>
        <v/>
      </c>
      <c r="AL644" s="299" t="str">
        <f>+'RNL - Lab 9'!$O$62</f>
        <v/>
      </c>
      <c r="AM644" s="299" t="str">
        <f>+'RNL - Lab 9'!$O$63</f>
        <v/>
      </c>
      <c r="AN644" s="299" t="str">
        <f>+'RNL - Lab 9'!$O$64</f>
        <v/>
      </c>
      <c r="AO644" s="299" t="str">
        <f>+'RNL - Lab 9'!$O$65</f>
        <v/>
      </c>
      <c r="AP644" s="299" t="str">
        <f>+'RNL - Lab 9'!$O$66</f>
        <v/>
      </c>
      <c r="AQ644" s="299" t="str">
        <f>+'RNL - Lab 9'!$O$67</f>
        <v/>
      </c>
      <c r="AR644" s="299" t="str">
        <f>+'RNL - Lab 9'!$O$68</f>
        <v/>
      </c>
      <c r="AS644" s="299" t="str">
        <f>+'RNL - Lab 9'!$O$69</f>
        <v/>
      </c>
      <c r="AT644" s="299" t="str">
        <f>+'RNL - Lab 9'!$O$70</f>
        <v/>
      </c>
      <c r="AU644" s="299" t="str">
        <f>+'RNL - Lab 9'!$O$71</f>
        <v/>
      </c>
      <c r="AV644" s="299" t="str">
        <f>+'RNL - Lab 9'!$O$72</f>
        <v/>
      </c>
      <c r="AW644" s="299" t="str">
        <f>+'RNL - Lab 9'!$O$73</f>
        <v/>
      </c>
      <c r="AX644" s="299" t="str">
        <f>+'RNL - Lab 9'!$O$75</f>
        <v/>
      </c>
      <c r="AY644" s="299" t="str">
        <f>+'RNL - Lab 9'!$O$76</f>
        <v/>
      </c>
      <c r="AZ644" s="299" t="str">
        <f>+'RNL - Lab 9'!$O$77</f>
        <v/>
      </c>
      <c r="BA644" s="299" t="str">
        <f>+'RNL - Lab 9'!$O$78</f>
        <v/>
      </c>
      <c r="BB644" s="299" t="str">
        <f>+'RNL - Lab 9'!$O$79</f>
        <v/>
      </c>
      <c r="BC644" s="299" t="str">
        <f>+'RNL - Lab 9'!$O$80</f>
        <v/>
      </c>
      <c r="BD644" s="299" t="str">
        <f>+'RNL - Lab 9'!$O$81</f>
        <v/>
      </c>
      <c r="BE644" s="299" t="str">
        <f>+'RNL - Lab 9'!$O$82</f>
        <v/>
      </c>
      <c r="BF644" s="299" t="str">
        <f>+'RNL - Lab 9'!$O$84</f>
        <v/>
      </c>
      <c r="BG644" s="299" t="str">
        <f>+'RNL - Lab 9'!$O$85</f>
        <v/>
      </c>
      <c r="BH644" s="299" t="str">
        <f>+'RNL - Lab 9'!$O$86</f>
        <v/>
      </c>
      <c r="BI644" s="299" t="str">
        <f>+'RNL - Lab 9'!$O$87</f>
        <v/>
      </c>
      <c r="BJ644" s="299" t="str">
        <f>+'RNL - Lab 9'!$O$88</f>
        <v/>
      </c>
      <c r="BK644" s="299" t="str">
        <f>+'RNL - Lab 9'!$O$89</f>
        <v/>
      </c>
      <c r="BL644" s="299" t="str">
        <f>+'RNL - Lab 9'!$O$90</f>
        <v/>
      </c>
      <c r="BM644" s="299" t="str">
        <f>+'RNL - Lab 9'!$O$91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10'!$O$25</f>
        <v/>
      </c>
      <c r="D645" s="299" t="str">
        <f>+'RNL - Lab 10'!$O$26</f>
        <v/>
      </c>
      <c r="E645" s="299" t="str">
        <f>+'RNL - Lab 10'!$O$27</f>
        <v/>
      </c>
      <c r="F645" s="299" t="str">
        <f>+'RNL - Lab 10'!$O$28</f>
        <v/>
      </c>
      <c r="G645" s="299" t="str">
        <f>+'RNL - Lab 10'!$O$29</f>
        <v/>
      </c>
      <c r="H645" s="299" t="str">
        <f>+'RNL - Lab 10'!$O$30</f>
        <v/>
      </c>
      <c r="I645" s="299" t="str">
        <f>+'RNL - Lab 10'!$O$31</f>
        <v/>
      </c>
      <c r="J645" s="299" t="str">
        <f>+'RNL - Lab 10'!$O$32</f>
        <v/>
      </c>
      <c r="K645" s="299" t="str">
        <f>+'RNL - Lab 10'!$O$33</f>
        <v/>
      </c>
      <c r="L645" s="299" t="str">
        <f>+'RNL - Lab 10'!$O$34</f>
        <v/>
      </c>
      <c r="M645" s="299" t="str">
        <f>+'RNL - Lab 10'!$O$35</f>
        <v/>
      </c>
      <c r="N645" s="299" t="str">
        <f>+'RNL - Lab 10'!$O$36</f>
        <v/>
      </c>
      <c r="O645" s="299" t="str">
        <f>+'RNL - Lab 10'!$O$37</f>
        <v/>
      </c>
      <c r="P645" s="299" t="str">
        <f>+'RNL - Lab 10'!$O$39</f>
        <v/>
      </c>
      <c r="Q645" s="299" t="str">
        <f>+'RNL - Lab 10'!$O$40</f>
        <v/>
      </c>
      <c r="R645" s="299" t="str">
        <f>+'RNL - Lab 10'!$O$41</f>
        <v/>
      </c>
      <c r="S645" s="299" t="str">
        <f>+'RNL - Lab 10'!$O$42</f>
        <v/>
      </c>
      <c r="T645" s="299" t="str">
        <f>+'RNL - Lab 10'!$O$43</f>
        <v/>
      </c>
      <c r="U645" s="299" t="str">
        <f>+'RNL - Lab 10'!$O$44</f>
        <v/>
      </c>
      <c r="V645" s="299" t="str">
        <f>+'RNL - Lab 10'!$O$45</f>
        <v/>
      </c>
      <c r="W645" s="299" t="str">
        <f>+'RNL - Lab 10'!$O$46</f>
        <v/>
      </c>
      <c r="X645" s="299" t="str">
        <f>+'RNL - Lab 10'!$O$47</f>
        <v/>
      </c>
      <c r="Y645" s="299" t="str">
        <f>+'RNL - Lab 10'!$O$48</f>
        <v/>
      </c>
      <c r="Z645" s="299" t="str">
        <f>+'RNL - Lab 10'!$O$49</f>
        <v/>
      </c>
      <c r="AA645" s="299" t="str">
        <f>+'RNL - Lab 10'!$O$50</f>
        <v/>
      </c>
      <c r="AB645" s="299" t="str">
        <f>+'RNL - Lab 10'!$O$51</f>
        <v/>
      </c>
      <c r="AC645" s="299" t="str">
        <f>+'RNL - Lab 10'!$O$52</f>
        <v/>
      </c>
      <c r="AD645" s="299" t="str">
        <f>+'RNL - Lab 10'!$O$53</f>
        <v/>
      </c>
      <c r="AE645" s="299" t="str">
        <f>+'RNL - Lab 10'!$O$54</f>
        <v/>
      </c>
      <c r="AF645" s="299" t="str">
        <f>+'RNL - Lab 10'!$O$55</f>
        <v/>
      </c>
      <c r="AG645" s="299" t="str">
        <f>+'RNL - Lab 10'!$O$56</f>
        <v/>
      </c>
      <c r="AH645" s="299" t="str">
        <f>+'RNL - Lab 10'!$O$57</f>
        <v/>
      </c>
      <c r="AI645" s="299" t="str">
        <f>+'RNL - Lab 10'!$O$58</f>
        <v/>
      </c>
      <c r="AJ645" s="299" t="str">
        <f>+'RNL - Lab 10'!$O$59</f>
        <v/>
      </c>
      <c r="AK645" s="299" t="str">
        <f>+'RNL - Lab 10'!$O$60</f>
        <v/>
      </c>
      <c r="AL645" s="299" t="str">
        <f>+'RNL - Lab 10'!$O$62</f>
        <v/>
      </c>
      <c r="AM645" s="299" t="str">
        <f>+'RNL - Lab 10'!$O$63</f>
        <v/>
      </c>
      <c r="AN645" s="299" t="str">
        <f>+'RNL - Lab 10'!$O$64</f>
        <v/>
      </c>
      <c r="AO645" s="299" t="str">
        <f>+'RNL - Lab 10'!$O$65</f>
        <v/>
      </c>
      <c r="AP645" s="299" t="str">
        <f>+'RNL - Lab 10'!$O$66</f>
        <v/>
      </c>
      <c r="AQ645" s="299" t="str">
        <f>+'RNL - Lab 10'!$O$67</f>
        <v/>
      </c>
      <c r="AR645" s="299" t="str">
        <f>+'RNL - Lab 10'!$O$68</f>
        <v/>
      </c>
      <c r="AS645" s="299" t="str">
        <f>+'RNL - Lab 10'!$O$69</f>
        <v/>
      </c>
      <c r="AT645" s="299" t="str">
        <f>+'RNL - Lab 10'!$O$70</f>
        <v/>
      </c>
      <c r="AU645" s="299" t="str">
        <f>+'RNL - Lab 10'!$O$71</f>
        <v/>
      </c>
      <c r="AV645" s="299" t="str">
        <f>+'RNL - Lab 10'!$O$72</f>
        <v/>
      </c>
      <c r="AW645" s="299" t="str">
        <f>+'RNL - Lab 10'!$O$73</f>
        <v/>
      </c>
      <c r="AX645" s="299" t="str">
        <f>+'RNL - Lab 10'!$O$75</f>
        <v/>
      </c>
      <c r="AY645" s="299" t="str">
        <f>+'RNL - Lab 10'!$O$76</f>
        <v/>
      </c>
      <c r="AZ645" s="299" t="str">
        <f>+'RNL - Lab 10'!$O$77</f>
        <v/>
      </c>
      <c r="BA645" s="299" t="str">
        <f>+'RNL - Lab 10'!$O$78</f>
        <v/>
      </c>
      <c r="BB645" s="299" t="str">
        <f>+'RNL - Lab 10'!$O$79</f>
        <v/>
      </c>
      <c r="BC645" s="299" t="str">
        <f>+'RNL - Lab 10'!$O$80</f>
        <v/>
      </c>
      <c r="BD645" s="299" t="str">
        <f>+'RNL - Lab 10'!$O$81</f>
        <v/>
      </c>
      <c r="BE645" s="299" t="str">
        <f>+'RNL - Lab 10'!$O$82</f>
        <v/>
      </c>
      <c r="BF645" s="299" t="str">
        <f>+'RNL - Lab 10'!$O$84</f>
        <v/>
      </c>
      <c r="BG645" s="299" t="str">
        <f>+'RNL - Lab 10'!$O$85</f>
        <v/>
      </c>
      <c r="BH645" s="299" t="str">
        <f>+'RNL - Lab 10'!$O$86</f>
        <v/>
      </c>
      <c r="BI645" s="299" t="str">
        <f>+'RNL - Lab 10'!$O$87</f>
        <v/>
      </c>
      <c r="BJ645" s="299" t="str">
        <f>+'RNL - Lab 10'!$O$88</f>
        <v/>
      </c>
      <c r="BK645" s="299" t="str">
        <f>+'RNL - Lab 10'!$O$89</f>
        <v/>
      </c>
      <c r="BL645" s="299" t="str">
        <f>+'RNL - Lab 10'!$O$90</f>
        <v/>
      </c>
      <c r="BM645" s="299" t="str">
        <f>+'RNL - Lab 10'!$O$91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1'!$BG$25</f>
        <v>0</v>
      </c>
      <c r="D655" s="299">
        <f>+'RNL - Lab 1'!$BG$26</f>
        <v>0</v>
      </c>
      <c r="E655" s="299">
        <f>+'RNL - Lab 1'!$BG$27</f>
        <v>0</v>
      </c>
      <c r="F655" s="299">
        <f>+'RNL - Lab 1'!$BG$28</f>
        <v>0</v>
      </c>
      <c r="G655" s="299">
        <f>+'RNL - Lab 1'!$BG$29</f>
        <v>0</v>
      </c>
      <c r="H655" s="299">
        <f>+'RNL - Lab 1'!$BG$30</f>
        <v>0</v>
      </c>
      <c r="I655" s="299">
        <f>+'RNL - Lab 1'!$BG$31</f>
        <v>0</v>
      </c>
      <c r="J655" s="299">
        <f>+'RNL - Lab 1'!$BG$32</f>
        <v>0</v>
      </c>
      <c r="K655" s="299">
        <f>+'RNL - Lab 1'!$BG$33</f>
        <v>0</v>
      </c>
      <c r="L655" s="299">
        <f>+'RNL - Lab 1'!$BG$34</f>
        <v>0</v>
      </c>
      <c r="M655" s="299">
        <f>+'RNL - Lab 1'!$BG$35</f>
        <v>0</v>
      </c>
      <c r="N655" s="299">
        <f>+'RNL - Lab 1'!$BG$36</f>
        <v>0</v>
      </c>
      <c r="O655" s="299">
        <f>+'RNL - Lab 1'!$BG$37</f>
        <v>0</v>
      </c>
      <c r="P655" s="299">
        <f>+'RNL - Lab 1'!$BG$39</f>
        <v>0</v>
      </c>
      <c r="Q655" s="299">
        <f>+'RNL - Lab 1'!$BG$40</f>
        <v>0</v>
      </c>
      <c r="R655" s="299">
        <f>+'RNL - Lab 1'!$BG$41</f>
        <v>0</v>
      </c>
      <c r="S655" s="299">
        <f>+'RNL - Lab 1'!$BG$42</f>
        <v>0</v>
      </c>
      <c r="T655" s="299">
        <f>+'RNL - Lab 1'!$BG$43</f>
        <v>0</v>
      </c>
      <c r="U655" s="299">
        <f>+'RNL - Lab 1'!$BG$44</f>
        <v>0</v>
      </c>
      <c r="V655" s="299">
        <f>+'RNL - Lab 1'!$BG$45</f>
        <v>0</v>
      </c>
      <c r="W655" s="300">
        <f>+'RNL - Lab 1'!$BG$46</f>
        <v>0</v>
      </c>
      <c r="X655" s="300">
        <f>+'RNL - Lab 1'!$BG$47</f>
        <v>0</v>
      </c>
      <c r="Y655" s="299">
        <f>+'RNL - Lab 1'!$BG$48</f>
        <v>0</v>
      </c>
      <c r="Z655" s="299">
        <f>+'RNL - Lab 1'!$BG$49</f>
        <v>0</v>
      </c>
      <c r="AA655" s="299">
        <f>+'RNL - Lab 1'!$BG$50</f>
        <v>0</v>
      </c>
      <c r="AB655" s="299">
        <f>+'RNL - Lab 1'!$BG$51</f>
        <v>0</v>
      </c>
      <c r="AC655" s="299">
        <f>+'RNL - Lab 1'!$BG$52</f>
        <v>0</v>
      </c>
      <c r="AD655" s="299">
        <f>+'RNL - Lab 1'!$BG$53</f>
        <v>0</v>
      </c>
      <c r="AE655" s="299">
        <f>+'RNL - Lab 1'!$BG$54</f>
        <v>0</v>
      </c>
      <c r="AF655" s="299">
        <f>+'RNL - Lab 1'!$BG$55</f>
        <v>0</v>
      </c>
      <c r="AG655" s="299">
        <f>+'RNL - Lab 1'!$BG$56</f>
        <v>0</v>
      </c>
      <c r="AH655" s="299">
        <f>+'RNL - Lab 1'!$BG$57</f>
        <v>0</v>
      </c>
      <c r="AI655" s="299">
        <f>+'RNL - Lab 1'!$BG$58</f>
        <v>0</v>
      </c>
      <c r="AJ655" s="299">
        <f>+'RNL - Lab 1'!$BG$59</f>
        <v>0</v>
      </c>
      <c r="AK655" s="299">
        <f>+'RNL - Lab 1'!$BG$60</f>
        <v>0</v>
      </c>
      <c r="AL655" s="299">
        <f>+'RNL - Lab 1'!$BG$62</f>
        <v>0</v>
      </c>
      <c r="AM655" s="299">
        <f>+'RNL - Lab 1'!$BG$63</f>
        <v>0</v>
      </c>
      <c r="AN655" s="299">
        <f>+'RNL - Lab 1'!$BG$64</f>
        <v>0</v>
      </c>
      <c r="AO655" s="299">
        <f>+'RNL - Lab 1'!$BG$65</f>
        <v>0</v>
      </c>
      <c r="AP655" s="299">
        <f>+'RNL - Lab 1'!$BG$66</f>
        <v>0</v>
      </c>
      <c r="AQ655" s="299">
        <f>+'RNL - Lab 1'!$BG$67</f>
        <v>0</v>
      </c>
      <c r="AR655" s="299">
        <f>+'RNL - Lab 1'!$BG$68</f>
        <v>0</v>
      </c>
      <c r="AS655" s="299">
        <f>+'RNL - Lab 1'!$BG$69</f>
        <v>0</v>
      </c>
      <c r="AT655" s="299">
        <f>+'RNL - Lab 1'!$BG$70</f>
        <v>0</v>
      </c>
      <c r="AU655" s="299">
        <f>+'RNL - Lab 1'!$BG$71</f>
        <v>0</v>
      </c>
      <c r="AV655" s="299">
        <f>+'RNL - Lab 1'!$BG$72</f>
        <v>0</v>
      </c>
      <c r="AW655" s="299">
        <f>+'RNL - Lab 1'!$BG$73</f>
        <v>0</v>
      </c>
      <c r="AX655" s="299">
        <f>+'RNL - Lab 1'!$BG$75</f>
        <v>0</v>
      </c>
      <c r="AY655" s="299">
        <f>+'RNL - Lab 1'!$BG$76</f>
        <v>0</v>
      </c>
      <c r="AZ655" s="299">
        <f>+'RNL - Lab 1'!$BG$77</f>
        <v>0</v>
      </c>
      <c r="BA655" s="299">
        <f>+'RNL - Lab 1'!$BG$78</f>
        <v>0</v>
      </c>
      <c r="BB655" s="299">
        <f>+'RNL - Lab 1'!$BG$79</f>
        <v>0</v>
      </c>
      <c r="BC655" s="299">
        <f>+'RNL - Lab 1'!$BG$80</f>
        <v>0</v>
      </c>
      <c r="BD655" s="299">
        <f>+'RNL - Lab 1'!$BG$81</f>
        <v>0</v>
      </c>
      <c r="BE655" s="299">
        <f>+'RNL - Lab 1'!$BG$82</f>
        <v>0</v>
      </c>
      <c r="BF655" s="299">
        <f>+'RNL - Lab 1'!$BG$84</f>
        <v>0</v>
      </c>
      <c r="BG655" s="299">
        <f>+'RNL - Lab 1'!$BG$85</f>
        <v>0</v>
      </c>
      <c r="BH655" s="299">
        <f>+'RNL - Lab 1'!$BG$86</f>
        <v>0</v>
      </c>
      <c r="BI655" s="299">
        <f>+'RNL - Lab 1'!$BG$87</f>
        <v>0</v>
      </c>
      <c r="BJ655" s="299">
        <f>+'RNL - Lab 1'!$BG$88</f>
        <v>0</v>
      </c>
      <c r="BK655" s="299">
        <f>+'RNL - Lab 1'!$BG$89</f>
        <v>0</v>
      </c>
      <c r="BL655" s="299">
        <f>+'RNL - Lab 1'!$BG$90</f>
        <v>0</v>
      </c>
      <c r="BM655" s="299">
        <f>+'RNL - Lab 1'!$BG$91</f>
        <v>0</v>
      </c>
    </row>
    <row r="656" spans="2:83" s="26" customFormat="1" ht="1.5" customHeight="1" x14ac:dyDescent="0.25">
      <c r="B656" s="289" t="s">
        <v>84</v>
      </c>
      <c r="C656" s="299">
        <f>+'RNL - Lab 2'!$BG$25</f>
        <v>0</v>
      </c>
      <c r="D656" s="299">
        <f>+'RNL - Lab 2'!$BG$26</f>
        <v>0</v>
      </c>
      <c r="E656" s="299">
        <f>+'RNL - Lab 2'!$BG$27</f>
        <v>0</v>
      </c>
      <c r="F656" s="299">
        <f>+'RNL - Lab 2'!$BG$28</f>
        <v>0</v>
      </c>
      <c r="G656" s="299">
        <f>+'RNL - Lab 2'!$BG$29</f>
        <v>0</v>
      </c>
      <c r="H656" s="299">
        <f>+'RNL - Lab 2'!$BG$30</f>
        <v>0</v>
      </c>
      <c r="I656" s="299">
        <f>+'RNL - Lab 2'!$BG$31</f>
        <v>0</v>
      </c>
      <c r="J656" s="299">
        <f>+'RNL - Lab 2'!$BG$32</f>
        <v>0</v>
      </c>
      <c r="K656" s="299">
        <f>+'RNL - Lab 2'!$BG$33</f>
        <v>0</v>
      </c>
      <c r="L656" s="299">
        <f>+'RNL - Lab 2'!$BG$34</f>
        <v>0</v>
      </c>
      <c r="M656" s="299">
        <f>+'RNL - Lab 2'!$BG$35</f>
        <v>0</v>
      </c>
      <c r="N656" s="299">
        <f>+'RNL - Lab 2'!$BG$36</f>
        <v>0</v>
      </c>
      <c r="O656" s="299">
        <f>+'RNL - Lab 2'!$BG$37</f>
        <v>0</v>
      </c>
      <c r="P656" s="299">
        <f>+'RNL - Lab 2'!$BG$39</f>
        <v>0</v>
      </c>
      <c r="Q656" s="299">
        <f>+'RNL - Lab 2'!$BG$40</f>
        <v>0</v>
      </c>
      <c r="R656" s="299">
        <f>+'RNL - Lab 2'!$BG$41</f>
        <v>0</v>
      </c>
      <c r="S656" s="299">
        <f>+'RNL - Lab 2'!$BG$42</f>
        <v>0</v>
      </c>
      <c r="T656" s="299">
        <f>+'RNL - Lab 2'!$BG$43</f>
        <v>0</v>
      </c>
      <c r="U656" s="299">
        <f>+'RNL - Lab 2'!$BG$44</f>
        <v>0</v>
      </c>
      <c r="V656" s="299">
        <f>+'RNL - Lab 2'!$BG$45</f>
        <v>0</v>
      </c>
      <c r="W656" s="300">
        <f>+'RNL - Lab 2'!$BG$46</f>
        <v>0</v>
      </c>
      <c r="X656" s="300">
        <f>+'RNL - Lab 2'!$BG$47</f>
        <v>0</v>
      </c>
      <c r="Y656" s="299">
        <f>+'RNL - Lab 2'!$BG$48</f>
        <v>0</v>
      </c>
      <c r="Z656" s="299">
        <f>+'RNL - Lab 2'!$BG$49</f>
        <v>0</v>
      </c>
      <c r="AA656" s="299">
        <f>+'RNL - Lab 2'!$BG$50</f>
        <v>0</v>
      </c>
      <c r="AB656" s="299">
        <f>+'RNL - Lab 2'!$BG$51</f>
        <v>0</v>
      </c>
      <c r="AC656" s="299">
        <f>+'RNL - Lab 2'!$BG$52</f>
        <v>0</v>
      </c>
      <c r="AD656" s="299">
        <f>+'RNL - Lab 2'!$BG$53</f>
        <v>0</v>
      </c>
      <c r="AE656" s="299">
        <f>+'RNL - Lab 2'!$BG$54</f>
        <v>0</v>
      </c>
      <c r="AF656" s="299">
        <f>+'RNL - Lab 2'!$BG$55</f>
        <v>0</v>
      </c>
      <c r="AG656" s="299">
        <f>+'RNL - Lab 2'!$BG$56</f>
        <v>0</v>
      </c>
      <c r="AH656" s="299">
        <f>+'RNL - Lab 2'!$BG$57</f>
        <v>0</v>
      </c>
      <c r="AI656" s="299">
        <f>+'RNL - Lab 2'!$BG$58</f>
        <v>0</v>
      </c>
      <c r="AJ656" s="299">
        <f>+'RNL - Lab 2'!$BG$59</f>
        <v>0</v>
      </c>
      <c r="AK656" s="299">
        <f>+'RNL - Lab 2'!$BG$60</f>
        <v>0</v>
      </c>
      <c r="AL656" s="299">
        <f>+'RNL - Lab 2'!$BG$62</f>
        <v>0</v>
      </c>
      <c r="AM656" s="299">
        <f>+'RNL - Lab 2'!$BG$63</f>
        <v>0</v>
      </c>
      <c r="AN656" s="299">
        <f>+'RNL - Lab 2'!$BG$64</f>
        <v>0</v>
      </c>
      <c r="AO656" s="299">
        <f>+'RNL - Lab 2'!$BG$65</f>
        <v>0</v>
      </c>
      <c r="AP656" s="299">
        <f>+'RNL - Lab 2'!$BG$66</f>
        <v>0</v>
      </c>
      <c r="AQ656" s="299">
        <f>+'RNL - Lab 2'!$BG$67</f>
        <v>0</v>
      </c>
      <c r="AR656" s="299">
        <f>+'RNL - Lab 2'!$BG$68</f>
        <v>0</v>
      </c>
      <c r="AS656" s="299">
        <f>+'RNL - Lab 2'!$BG$69</f>
        <v>0</v>
      </c>
      <c r="AT656" s="299">
        <f>+'RNL - Lab 2'!$BG$70</f>
        <v>0</v>
      </c>
      <c r="AU656" s="299">
        <f>+'RNL - Lab 2'!$BG$71</f>
        <v>0</v>
      </c>
      <c r="AV656" s="299">
        <f>+'RNL - Lab 2'!$BG$72</f>
        <v>0</v>
      </c>
      <c r="AW656" s="299">
        <f>+'RNL - Lab 2'!$BG$73</f>
        <v>0</v>
      </c>
      <c r="AX656" s="299">
        <f>+'RNL - Lab 2'!$BG$75</f>
        <v>0</v>
      </c>
      <c r="AY656" s="299">
        <f>+'RNL - Lab 2'!$BG$76</f>
        <v>0</v>
      </c>
      <c r="AZ656" s="299">
        <f>+'RNL - Lab 2'!$BG$77</f>
        <v>0</v>
      </c>
      <c r="BA656" s="299">
        <f>+'RNL - Lab 2'!$BG$78</f>
        <v>0</v>
      </c>
      <c r="BB656" s="299">
        <f>+'RNL - Lab 2'!$BG$79</f>
        <v>0</v>
      </c>
      <c r="BC656" s="299">
        <f>+'RNL - Lab 2'!$BG$80</f>
        <v>0</v>
      </c>
      <c r="BD656" s="299">
        <f>+'RNL - Lab 2'!$BG$81</f>
        <v>0</v>
      </c>
      <c r="BE656" s="299">
        <f>+'RNL - Lab 2'!$BG$82</f>
        <v>0</v>
      </c>
      <c r="BF656" s="299">
        <f>+'RNL - Lab 2'!$BG$84</f>
        <v>0</v>
      </c>
      <c r="BG656" s="299">
        <f>+'RNL - Lab 2'!$BG$85</f>
        <v>0</v>
      </c>
      <c r="BH656" s="299">
        <f>+'RNL - Lab 2'!$BG$86</f>
        <v>0</v>
      </c>
      <c r="BI656" s="299">
        <f>+'RNL - Lab 2'!$BG$87</f>
        <v>0</v>
      </c>
      <c r="BJ656" s="299">
        <f>+'RNL - Lab 2'!$BG$88</f>
        <v>0</v>
      </c>
      <c r="BK656" s="299">
        <f>+'RNL - Lab 2'!$BG$89</f>
        <v>0</v>
      </c>
      <c r="BL656" s="299">
        <f>+'RNL - Lab 2'!$BG$90</f>
        <v>0</v>
      </c>
      <c r="BM656" s="299">
        <f>+'RNL - Lab 2'!$BG$91</f>
        <v>0</v>
      </c>
    </row>
    <row r="657" spans="2:65" s="26" customFormat="1" ht="1.5" customHeight="1" x14ac:dyDescent="0.25">
      <c r="B657" s="289" t="s">
        <v>85</v>
      </c>
      <c r="C657" s="299">
        <f>+'RNL - Lab 3'!$BG$25</f>
        <v>0</v>
      </c>
      <c r="D657" s="299">
        <f>+'RNL - Lab 3'!$BG$26</f>
        <v>0</v>
      </c>
      <c r="E657" s="299">
        <f>+'RNL - Lab 3'!$BG$27</f>
        <v>0</v>
      </c>
      <c r="F657" s="299">
        <f>+'RNL - Lab 3'!$BG$28</f>
        <v>0</v>
      </c>
      <c r="G657" s="299">
        <f>+'RNL - Lab 3'!$BG$29</f>
        <v>0</v>
      </c>
      <c r="H657" s="299">
        <f>+'RNL - Lab 3'!$BG$30</f>
        <v>0</v>
      </c>
      <c r="I657" s="299">
        <f>+'RNL - Lab 3'!$BG$31</f>
        <v>0</v>
      </c>
      <c r="J657" s="299">
        <f>+'RNL - Lab 3'!$BG$32</f>
        <v>0</v>
      </c>
      <c r="K657" s="299">
        <f>+'RNL - Lab 3'!$BG$33</f>
        <v>0</v>
      </c>
      <c r="L657" s="299">
        <f>+'RNL - Lab 3'!$BG$34</f>
        <v>0</v>
      </c>
      <c r="M657" s="299">
        <f>+'RNL - Lab 3'!$BG$35</f>
        <v>0</v>
      </c>
      <c r="N657" s="299">
        <f>+'RNL - Lab 3'!$BG$36</f>
        <v>0</v>
      </c>
      <c r="O657" s="299">
        <f>+'RNL - Lab 3'!$BG$37</f>
        <v>0</v>
      </c>
      <c r="P657" s="299">
        <f>+'RNL - Lab 3'!$BG$39</f>
        <v>0</v>
      </c>
      <c r="Q657" s="299">
        <f>+'RNL - Lab 3'!$BG$40</f>
        <v>0</v>
      </c>
      <c r="R657" s="299">
        <f>+'RNL - Lab 3'!$BG$41</f>
        <v>0</v>
      </c>
      <c r="S657" s="299">
        <f>+'RNL - Lab 3'!$BG$42</f>
        <v>0</v>
      </c>
      <c r="T657" s="299">
        <f>+'RNL - Lab 3'!$BG$43</f>
        <v>0</v>
      </c>
      <c r="U657" s="299">
        <f>+'RNL - Lab 3'!$BG$44</f>
        <v>0</v>
      </c>
      <c r="V657" s="299">
        <f>+'RNL - Lab 3'!$BG$45</f>
        <v>0</v>
      </c>
      <c r="W657" s="300">
        <f>+'RNL - Lab 3'!$BG$46</f>
        <v>0</v>
      </c>
      <c r="X657" s="300">
        <f>+'RNL - Lab 3'!$BG$47</f>
        <v>0</v>
      </c>
      <c r="Y657" s="299">
        <f>+'RNL - Lab 3'!$BG$48</f>
        <v>0</v>
      </c>
      <c r="Z657" s="299">
        <f>+'RNL - Lab 3'!$BG$49</f>
        <v>0</v>
      </c>
      <c r="AA657" s="299">
        <f>+'RNL - Lab 3'!$BG$50</f>
        <v>0</v>
      </c>
      <c r="AB657" s="299">
        <f>+'RNL - Lab 3'!$BG$51</f>
        <v>0</v>
      </c>
      <c r="AC657" s="299">
        <f>+'RNL - Lab 3'!$BG$52</f>
        <v>0</v>
      </c>
      <c r="AD657" s="299">
        <f>+'RNL - Lab 3'!$BG$53</f>
        <v>0</v>
      </c>
      <c r="AE657" s="299">
        <f>+'RNL - Lab 3'!$BG$54</f>
        <v>0</v>
      </c>
      <c r="AF657" s="299">
        <f>+'RNL - Lab 3'!$BG$55</f>
        <v>0</v>
      </c>
      <c r="AG657" s="299">
        <f>+'RNL - Lab 3'!$BG$56</f>
        <v>0</v>
      </c>
      <c r="AH657" s="299">
        <f>+'RNL - Lab 3'!$BG$57</f>
        <v>0</v>
      </c>
      <c r="AI657" s="299">
        <f>+'RNL - Lab 3'!$BG$58</f>
        <v>0</v>
      </c>
      <c r="AJ657" s="299">
        <f>+'RNL - Lab 3'!$BG$59</f>
        <v>0</v>
      </c>
      <c r="AK657" s="299">
        <f>+'RNL - Lab 3'!$BG$60</f>
        <v>0</v>
      </c>
      <c r="AL657" s="299">
        <f>+'RNL - Lab 3'!$BG$62</f>
        <v>0</v>
      </c>
      <c r="AM657" s="299">
        <f>+'RNL - Lab 3'!$BG$63</f>
        <v>0</v>
      </c>
      <c r="AN657" s="299">
        <f>+'RNL - Lab 3'!$BG$64</f>
        <v>0</v>
      </c>
      <c r="AO657" s="299">
        <f>+'RNL - Lab 3'!$BG$65</f>
        <v>0</v>
      </c>
      <c r="AP657" s="299">
        <f>+'RNL - Lab 3'!$BG$66</f>
        <v>0</v>
      </c>
      <c r="AQ657" s="299">
        <f>+'RNL - Lab 3'!$BG$67</f>
        <v>0</v>
      </c>
      <c r="AR657" s="299">
        <f>+'RNL - Lab 3'!$BG$68</f>
        <v>0</v>
      </c>
      <c r="AS657" s="299">
        <f>+'RNL - Lab 3'!$BG$69</f>
        <v>0</v>
      </c>
      <c r="AT657" s="299">
        <f>+'RNL - Lab 3'!$BG$70</f>
        <v>0</v>
      </c>
      <c r="AU657" s="299">
        <f>+'RNL - Lab 3'!$BG$71</f>
        <v>0</v>
      </c>
      <c r="AV657" s="299">
        <f>+'RNL - Lab 3'!$BG$72</f>
        <v>0</v>
      </c>
      <c r="AW657" s="299">
        <f>+'RNL - Lab 3'!$BG$73</f>
        <v>0</v>
      </c>
      <c r="AX657" s="299">
        <f>+'RNL - Lab 3'!$BG$75</f>
        <v>0</v>
      </c>
      <c r="AY657" s="299">
        <f>+'RNL - Lab 3'!$BG$76</f>
        <v>0</v>
      </c>
      <c r="AZ657" s="299">
        <f>+'RNL - Lab 3'!$BG$77</f>
        <v>0</v>
      </c>
      <c r="BA657" s="299">
        <f>+'RNL - Lab 3'!$BG$78</f>
        <v>0</v>
      </c>
      <c r="BB657" s="299">
        <f>+'RNL - Lab 3'!$BG$79</f>
        <v>0</v>
      </c>
      <c r="BC657" s="299">
        <f>+'RNL - Lab 3'!$BG$80</f>
        <v>0</v>
      </c>
      <c r="BD657" s="299">
        <f>+'RNL - Lab 3'!$BG$81</f>
        <v>0</v>
      </c>
      <c r="BE657" s="299">
        <f>+'RNL - Lab 3'!$BG$82</f>
        <v>0</v>
      </c>
      <c r="BF657" s="299">
        <f>+'RNL - Lab 3'!$BG$84</f>
        <v>0</v>
      </c>
      <c r="BG657" s="299">
        <f>+'RNL - Lab 3'!$BG$85</f>
        <v>0</v>
      </c>
      <c r="BH657" s="299">
        <f>+'RNL - Lab 3'!$BG$86</f>
        <v>0</v>
      </c>
      <c r="BI657" s="299">
        <f>+'RNL - Lab 3'!$BG$87</f>
        <v>0</v>
      </c>
      <c r="BJ657" s="299">
        <f>+'RNL - Lab 3'!$BG$88</f>
        <v>0</v>
      </c>
      <c r="BK657" s="299">
        <f>+'RNL - Lab 3'!$BG$89</f>
        <v>0</v>
      </c>
      <c r="BL657" s="299">
        <f>+'RNL - Lab 3'!$BG$90</f>
        <v>0</v>
      </c>
      <c r="BM657" s="299">
        <f>+'RNL - Lab 3'!$BG$91</f>
        <v>0</v>
      </c>
    </row>
    <row r="658" spans="2:65" s="26" customFormat="1" ht="1.5" customHeight="1" x14ac:dyDescent="0.25">
      <c r="B658" s="289" t="s">
        <v>86</v>
      </c>
      <c r="C658" s="299">
        <f>+'RNL - Lab 4'!$BG$25</f>
        <v>0</v>
      </c>
      <c r="D658" s="299">
        <f>+'RNL - Lab 4'!$BG$26</f>
        <v>0</v>
      </c>
      <c r="E658" s="299">
        <f>+'RNL - Lab 4'!$BG$27</f>
        <v>0</v>
      </c>
      <c r="F658" s="299">
        <f>+'RNL - Lab 4'!$BG$28</f>
        <v>0</v>
      </c>
      <c r="G658" s="299">
        <f>+'RNL - Lab 4'!$BG$29</f>
        <v>0</v>
      </c>
      <c r="H658" s="299">
        <f>+'RNL - Lab 4'!$BG$30</f>
        <v>0</v>
      </c>
      <c r="I658" s="299">
        <f>+'RNL - Lab 4'!$BG$31</f>
        <v>0</v>
      </c>
      <c r="J658" s="299">
        <f>+'RNL - Lab 4'!$BG$32</f>
        <v>0</v>
      </c>
      <c r="K658" s="299">
        <f>+'RNL - Lab 4'!$BG$33</f>
        <v>0</v>
      </c>
      <c r="L658" s="299">
        <f>+'RNL - Lab 4'!$BG$34</f>
        <v>0</v>
      </c>
      <c r="M658" s="299">
        <f>+'RNL - Lab 4'!$BG$35</f>
        <v>0</v>
      </c>
      <c r="N658" s="299">
        <f>+'RNL - Lab 4'!$BG$36</f>
        <v>0</v>
      </c>
      <c r="O658" s="299">
        <f>+'RNL - Lab 4'!$BG$37</f>
        <v>0</v>
      </c>
      <c r="P658" s="299">
        <f>+'RNL - Lab 4'!$BG$39</f>
        <v>0</v>
      </c>
      <c r="Q658" s="299">
        <f>+'RNL - Lab 4'!$BG$40</f>
        <v>0</v>
      </c>
      <c r="R658" s="299">
        <f>+'RNL - Lab 4'!$BG$41</f>
        <v>0</v>
      </c>
      <c r="S658" s="299">
        <f>+'RNL - Lab 4'!$BG$42</f>
        <v>0</v>
      </c>
      <c r="T658" s="299">
        <f>+'RNL - Lab 4'!$BG$43</f>
        <v>0</v>
      </c>
      <c r="U658" s="299">
        <f>+'RNL - Lab 4'!$BG$44</f>
        <v>0</v>
      </c>
      <c r="V658" s="299">
        <f>+'RNL - Lab 4'!$BG$45</f>
        <v>0</v>
      </c>
      <c r="W658" s="300">
        <f>+'RNL - Lab 4'!$BG$46</f>
        <v>0</v>
      </c>
      <c r="X658" s="300">
        <f>+'RNL - Lab 4'!$BG$47</f>
        <v>0</v>
      </c>
      <c r="Y658" s="299">
        <f>+'RNL - Lab 4'!$BG$48</f>
        <v>0</v>
      </c>
      <c r="Z658" s="299">
        <f>+'RNL - Lab 4'!$BG$49</f>
        <v>0</v>
      </c>
      <c r="AA658" s="299">
        <f>+'RNL - Lab 4'!$BG$50</f>
        <v>0</v>
      </c>
      <c r="AB658" s="299">
        <f>+'RNL - Lab 4'!$BG$51</f>
        <v>0</v>
      </c>
      <c r="AC658" s="299">
        <f>+'RNL - Lab 4'!$BG$52</f>
        <v>0</v>
      </c>
      <c r="AD658" s="299">
        <f>+'RNL - Lab 4'!$BG$53</f>
        <v>0</v>
      </c>
      <c r="AE658" s="299">
        <f>+'RNL - Lab 4'!$BG$54</f>
        <v>0</v>
      </c>
      <c r="AF658" s="299">
        <f>+'RNL - Lab 4'!$BG$55</f>
        <v>0</v>
      </c>
      <c r="AG658" s="299">
        <f>+'RNL - Lab 4'!$BG$56</f>
        <v>0</v>
      </c>
      <c r="AH658" s="299">
        <f>+'RNL - Lab 4'!$BG$57</f>
        <v>0</v>
      </c>
      <c r="AI658" s="299">
        <f>+'RNL - Lab 4'!$BG$58</f>
        <v>0</v>
      </c>
      <c r="AJ658" s="299">
        <f>+'RNL - Lab 4'!$BG$59</f>
        <v>0</v>
      </c>
      <c r="AK658" s="299">
        <f>+'RNL - Lab 4'!$BG$60</f>
        <v>0</v>
      </c>
      <c r="AL658" s="299">
        <f>+'RNL - Lab 4'!$BG$62</f>
        <v>0</v>
      </c>
      <c r="AM658" s="299">
        <f>+'RNL - Lab 4'!$BG$63</f>
        <v>0</v>
      </c>
      <c r="AN658" s="299">
        <f>+'RNL - Lab 4'!$BG$64</f>
        <v>0</v>
      </c>
      <c r="AO658" s="299">
        <f>+'RNL - Lab 4'!$BG$65</f>
        <v>0</v>
      </c>
      <c r="AP658" s="299">
        <f>+'RNL - Lab 4'!$BG$66</f>
        <v>0</v>
      </c>
      <c r="AQ658" s="299">
        <f>+'RNL - Lab 4'!$BG$67</f>
        <v>0</v>
      </c>
      <c r="AR658" s="299">
        <f>+'RNL - Lab 4'!$BG$68</f>
        <v>0</v>
      </c>
      <c r="AS658" s="299">
        <f>+'RNL - Lab 4'!$BG$69</f>
        <v>0</v>
      </c>
      <c r="AT658" s="299">
        <f>+'RNL - Lab 4'!$BG$70</f>
        <v>0</v>
      </c>
      <c r="AU658" s="299">
        <f>+'RNL - Lab 4'!$BG$71</f>
        <v>0</v>
      </c>
      <c r="AV658" s="299">
        <f>+'RNL - Lab 4'!$BG$72</f>
        <v>0</v>
      </c>
      <c r="AW658" s="299">
        <f>+'RNL - Lab 4'!$BG$73</f>
        <v>0</v>
      </c>
      <c r="AX658" s="299">
        <f>+'RNL - Lab 4'!$BG$75</f>
        <v>0</v>
      </c>
      <c r="AY658" s="299">
        <f>+'RNL - Lab 4'!$BG$76</f>
        <v>0</v>
      </c>
      <c r="AZ658" s="299">
        <f>+'RNL - Lab 4'!$BG$77</f>
        <v>0</v>
      </c>
      <c r="BA658" s="299">
        <f>+'RNL - Lab 4'!$BG$78</f>
        <v>0</v>
      </c>
      <c r="BB658" s="299">
        <f>+'RNL - Lab 4'!$BG$79</f>
        <v>0</v>
      </c>
      <c r="BC658" s="299">
        <f>+'RNL - Lab 4'!$BG$80</f>
        <v>0</v>
      </c>
      <c r="BD658" s="299">
        <f>+'RNL - Lab 4'!$BG$81</f>
        <v>0</v>
      </c>
      <c r="BE658" s="299">
        <f>+'RNL - Lab 4'!$BG$82</f>
        <v>0</v>
      </c>
      <c r="BF658" s="299">
        <f>+'RNL - Lab 4'!$BG$84</f>
        <v>0</v>
      </c>
      <c r="BG658" s="299">
        <f>+'RNL - Lab 4'!$BG$85</f>
        <v>0</v>
      </c>
      <c r="BH658" s="299">
        <f>+'RNL - Lab 4'!$BG$86</f>
        <v>0</v>
      </c>
      <c r="BI658" s="299">
        <f>+'RNL - Lab 4'!$BG$87</f>
        <v>0</v>
      </c>
      <c r="BJ658" s="299">
        <f>+'RNL - Lab 4'!$BG$88</f>
        <v>0</v>
      </c>
      <c r="BK658" s="299">
        <f>+'RNL - Lab 4'!$BG$89</f>
        <v>0</v>
      </c>
      <c r="BL658" s="299">
        <f>+'RNL - Lab 4'!$BG$90</f>
        <v>0</v>
      </c>
      <c r="BM658" s="299">
        <f>+'RNL - Lab 4'!$BG$91</f>
        <v>0</v>
      </c>
    </row>
    <row r="659" spans="2:65" s="26" customFormat="1" ht="1.5" customHeight="1" x14ac:dyDescent="0.25">
      <c r="B659" s="289" t="s">
        <v>87</v>
      </c>
      <c r="C659" s="299">
        <f>+'RNL - Lab 5'!$BG$25</f>
        <v>0</v>
      </c>
      <c r="D659" s="299">
        <f>+'RNL - Lab 5'!$BG$26</f>
        <v>0</v>
      </c>
      <c r="E659" s="299">
        <f>+'RNL - Lab 5'!$BG$27</f>
        <v>0</v>
      </c>
      <c r="F659" s="299">
        <f>+'RNL - Lab 5'!$BG$28</f>
        <v>0</v>
      </c>
      <c r="G659" s="299">
        <f>+'RNL - Lab 5'!$BG$29</f>
        <v>0</v>
      </c>
      <c r="H659" s="299">
        <f>+'RNL - Lab 5'!$BG$30</f>
        <v>0</v>
      </c>
      <c r="I659" s="299">
        <f>+'RNL - Lab 5'!$BG$31</f>
        <v>0</v>
      </c>
      <c r="J659" s="299">
        <f>+'RNL - Lab 5'!$BG$32</f>
        <v>0</v>
      </c>
      <c r="K659" s="299">
        <f>+'RNL - Lab 5'!$BG$33</f>
        <v>0</v>
      </c>
      <c r="L659" s="299">
        <f>+'RNL - Lab 5'!$BG$34</f>
        <v>0</v>
      </c>
      <c r="M659" s="299">
        <f>+'RNL - Lab 5'!$BG$35</f>
        <v>0</v>
      </c>
      <c r="N659" s="299">
        <f>+'RNL - Lab 5'!$BG$36</f>
        <v>0</v>
      </c>
      <c r="O659" s="299">
        <f>+'RNL - Lab 5'!$BG$37</f>
        <v>0</v>
      </c>
      <c r="P659" s="299">
        <f>+'RNL - Lab 5'!$BG$39</f>
        <v>0</v>
      </c>
      <c r="Q659" s="299">
        <f>+'RNL - Lab 5'!$BG$40</f>
        <v>0</v>
      </c>
      <c r="R659" s="299">
        <f>+'RNL - Lab 5'!$BG$41</f>
        <v>0</v>
      </c>
      <c r="S659" s="299">
        <f>+'RNL - Lab 5'!$BG$42</f>
        <v>0</v>
      </c>
      <c r="T659" s="299">
        <f>+'RNL - Lab 5'!$BG$43</f>
        <v>0</v>
      </c>
      <c r="U659" s="299">
        <f>+'RNL - Lab 5'!$BG$44</f>
        <v>0</v>
      </c>
      <c r="V659" s="299">
        <f>+'RNL - Lab 5'!$BG$45</f>
        <v>0</v>
      </c>
      <c r="W659" s="300">
        <f>+'RNL - Lab 5'!$BG$46</f>
        <v>0</v>
      </c>
      <c r="X659" s="300">
        <f>+'RNL - Lab 5'!$BG$47</f>
        <v>0</v>
      </c>
      <c r="Y659" s="299">
        <f>+'RNL - Lab 5'!$BG$48</f>
        <v>0</v>
      </c>
      <c r="Z659" s="299">
        <f>+'RNL - Lab 5'!$BG$49</f>
        <v>0</v>
      </c>
      <c r="AA659" s="299">
        <f>+'RNL - Lab 5'!$BG$50</f>
        <v>0</v>
      </c>
      <c r="AB659" s="299">
        <f>+'RNL - Lab 5'!$BG$51</f>
        <v>0</v>
      </c>
      <c r="AC659" s="299">
        <f>+'RNL - Lab 5'!$BG$52</f>
        <v>0</v>
      </c>
      <c r="AD659" s="299">
        <f>+'RNL - Lab 5'!$BG$53</f>
        <v>0</v>
      </c>
      <c r="AE659" s="299">
        <f>+'RNL - Lab 5'!$BG$54</f>
        <v>0</v>
      </c>
      <c r="AF659" s="299">
        <f>+'RNL - Lab 5'!$BG$55</f>
        <v>0</v>
      </c>
      <c r="AG659" s="299">
        <f>+'RNL - Lab 5'!$BG$56</f>
        <v>0</v>
      </c>
      <c r="AH659" s="299">
        <f>+'RNL - Lab 5'!$BG$57</f>
        <v>0</v>
      </c>
      <c r="AI659" s="299">
        <f>+'RNL - Lab 5'!$BG$58</f>
        <v>0</v>
      </c>
      <c r="AJ659" s="299">
        <f>+'RNL - Lab 5'!$BG$59</f>
        <v>0</v>
      </c>
      <c r="AK659" s="299">
        <f>+'RNL - Lab 5'!$BG$60</f>
        <v>0</v>
      </c>
      <c r="AL659" s="299">
        <f>+'RNL - Lab 5'!$BG$62</f>
        <v>0</v>
      </c>
      <c r="AM659" s="299">
        <f>+'RNL - Lab 5'!$BG$63</f>
        <v>0</v>
      </c>
      <c r="AN659" s="299">
        <f>+'RNL - Lab 5'!$BG$64</f>
        <v>0</v>
      </c>
      <c r="AO659" s="299">
        <f>+'RNL - Lab 5'!$BG$65</f>
        <v>0</v>
      </c>
      <c r="AP659" s="299">
        <f>+'RNL - Lab 5'!$BG$66</f>
        <v>0</v>
      </c>
      <c r="AQ659" s="299">
        <f>+'RNL - Lab 5'!$BG$67</f>
        <v>0</v>
      </c>
      <c r="AR659" s="299">
        <f>+'RNL - Lab 5'!$BG$68</f>
        <v>0</v>
      </c>
      <c r="AS659" s="299">
        <f>+'RNL - Lab 5'!$BG$69</f>
        <v>0</v>
      </c>
      <c r="AT659" s="299">
        <f>+'RNL - Lab 5'!$BG$70</f>
        <v>0</v>
      </c>
      <c r="AU659" s="299">
        <f>+'RNL - Lab 5'!$BG$71</f>
        <v>0</v>
      </c>
      <c r="AV659" s="299">
        <f>+'RNL - Lab 5'!$BG$72</f>
        <v>0</v>
      </c>
      <c r="AW659" s="299">
        <f>+'RNL - Lab 5'!$BG$73</f>
        <v>0</v>
      </c>
      <c r="AX659" s="299">
        <f>+'RNL - Lab 5'!$BG$75</f>
        <v>0</v>
      </c>
      <c r="AY659" s="299">
        <f>+'RNL - Lab 5'!$BG$76</f>
        <v>0</v>
      </c>
      <c r="AZ659" s="299">
        <f>+'RNL - Lab 5'!$BG$77</f>
        <v>0</v>
      </c>
      <c r="BA659" s="299">
        <f>+'RNL - Lab 5'!$BG$78</f>
        <v>0</v>
      </c>
      <c r="BB659" s="299">
        <f>+'RNL - Lab 5'!$BG$79</f>
        <v>0</v>
      </c>
      <c r="BC659" s="299">
        <f>+'RNL - Lab 5'!$BG$80</f>
        <v>0</v>
      </c>
      <c r="BD659" s="299">
        <f>+'RNL - Lab 5'!$BG$81</f>
        <v>0</v>
      </c>
      <c r="BE659" s="299">
        <f>+'RNL - Lab 5'!$BG$82</f>
        <v>0</v>
      </c>
      <c r="BF659" s="299">
        <f>+'RNL - Lab 5'!$BG$84</f>
        <v>0</v>
      </c>
      <c r="BG659" s="299">
        <f>+'RNL - Lab 5'!$BG$85</f>
        <v>0</v>
      </c>
      <c r="BH659" s="299">
        <f>+'RNL - Lab 5'!$BG$86</f>
        <v>0</v>
      </c>
      <c r="BI659" s="299">
        <f>+'RNL - Lab 5'!$BG$87</f>
        <v>0</v>
      </c>
      <c r="BJ659" s="299">
        <f>+'RNL - Lab 5'!$BG$88</f>
        <v>0</v>
      </c>
      <c r="BK659" s="299">
        <f>+'RNL - Lab 5'!$BG$89</f>
        <v>0</v>
      </c>
      <c r="BL659" s="299">
        <f>+'RNL - Lab 5'!$BG$90</f>
        <v>0</v>
      </c>
      <c r="BM659" s="299">
        <f>+'RNL - Lab 5'!$BG$91</f>
        <v>0</v>
      </c>
    </row>
    <row r="660" spans="2:65" s="26" customFormat="1" ht="1.5" customHeight="1" x14ac:dyDescent="0.25">
      <c r="B660" s="289" t="s">
        <v>88</v>
      </c>
      <c r="C660" s="299">
        <f>+'RNL - Lab 6'!$BG$25</f>
        <v>0</v>
      </c>
      <c r="D660" s="299">
        <f>+'RNL - Lab 6'!$BG$26</f>
        <v>0</v>
      </c>
      <c r="E660" s="299">
        <f>+'RNL - Lab 6'!$BG$27</f>
        <v>0</v>
      </c>
      <c r="F660" s="299">
        <f>+'RNL - Lab 6'!$BG$28</f>
        <v>0</v>
      </c>
      <c r="G660" s="299">
        <f>+'RNL - Lab 6'!$BG$29</f>
        <v>0</v>
      </c>
      <c r="H660" s="299">
        <f>+'RNL - Lab 6'!$BG$30</f>
        <v>0</v>
      </c>
      <c r="I660" s="299">
        <f>+'RNL - Lab 6'!$BG$31</f>
        <v>0</v>
      </c>
      <c r="J660" s="299">
        <f>+'RNL - Lab 6'!$BG$32</f>
        <v>0</v>
      </c>
      <c r="K660" s="299">
        <f>+'RNL - Lab 6'!$BG$33</f>
        <v>0</v>
      </c>
      <c r="L660" s="299">
        <f>+'RNL - Lab 6'!$BG$34</f>
        <v>0</v>
      </c>
      <c r="M660" s="299">
        <f>+'RNL - Lab 6'!$BG$35</f>
        <v>0</v>
      </c>
      <c r="N660" s="299">
        <f>+'RNL - Lab 6'!$BG$36</f>
        <v>0</v>
      </c>
      <c r="O660" s="299">
        <f>+'RNL - Lab 6'!$BG$37</f>
        <v>0</v>
      </c>
      <c r="P660" s="299">
        <f>+'RNL - Lab 6'!$BG$39</f>
        <v>0</v>
      </c>
      <c r="Q660" s="299">
        <f>+'RNL - Lab 6'!$BG$40</f>
        <v>0</v>
      </c>
      <c r="R660" s="299">
        <f>+'RNL - Lab 6'!$BG$41</f>
        <v>0</v>
      </c>
      <c r="S660" s="299">
        <f>+'RNL - Lab 6'!$BG$42</f>
        <v>0</v>
      </c>
      <c r="T660" s="299">
        <f>+'RNL - Lab 6'!$BG$43</f>
        <v>0</v>
      </c>
      <c r="U660" s="299">
        <f>+'RNL - Lab 6'!$BG$44</f>
        <v>0</v>
      </c>
      <c r="V660" s="299">
        <f>+'RNL - Lab 6'!$BG$45</f>
        <v>0</v>
      </c>
      <c r="W660" s="300">
        <f>+'RNL - Lab 6'!$BG$46</f>
        <v>0</v>
      </c>
      <c r="X660" s="300">
        <f>+'RNL - Lab 6'!$BG$47</f>
        <v>0</v>
      </c>
      <c r="Y660" s="299">
        <f>+'RNL - Lab 6'!$BG$48</f>
        <v>0</v>
      </c>
      <c r="Z660" s="299">
        <f>+'RNL - Lab 6'!$BG$49</f>
        <v>0</v>
      </c>
      <c r="AA660" s="299">
        <f>+'RNL - Lab 6'!$BG$50</f>
        <v>0</v>
      </c>
      <c r="AB660" s="299">
        <f>+'RNL - Lab 6'!$BG$51</f>
        <v>0</v>
      </c>
      <c r="AC660" s="299">
        <f>+'RNL - Lab 6'!$BG$52</f>
        <v>0</v>
      </c>
      <c r="AD660" s="299">
        <f>+'RNL - Lab 6'!$BG$53</f>
        <v>0</v>
      </c>
      <c r="AE660" s="299">
        <f>+'RNL - Lab 6'!$BG$54</f>
        <v>0</v>
      </c>
      <c r="AF660" s="299">
        <f>+'RNL - Lab 6'!$BG$55</f>
        <v>0</v>
      </c>
      <c r="AG660" s="299">
        <f>+'RNL - Lab 6'!$BG$56</f>
        <v>0</v>
      </c>
      <c r="AH660" s="299">
        <f>+'RNL - Lab 6'!$BG$57</f>
        <v>0</v>
      </c>
      <c r="AI660" s="299">
        <f>+'RNL - Lab 6'!$BG$58</f>
        <v>0</v>
      </c>
      <c r="AJ660" s="299">
        <f>+'RNL - Lab 6'!$BG$59</f>
        <v>0</v>
      </c>
      <c r="AK660" s="299">
        <f>+'RNL - Lab 6'!$BG$60</f>
        <v>0</v>
      </c>
      <c r="AL660" s="299">
        <f>+'RNL - Lab 6'!$BG$62</f>
        <v>0</v>
      </c>
      <c r="AM660" s="299">
        <f>+'RNL - Lab 6'!$BG$63</f>
        <v>0</v>
      </c>
      <c r="AN660" s="299">
        <f>+'RNL - Lab 6'!$BG$64</f>
        <v>0</v>
      </c>
      <c r="AO660" s="299">
        <f>+'RNL - Lab 6'!$BG$65</f>
        <v>0</v>
      </c>
      <c r="AP660" s="299">
        <f>+'RNL - Lab 6'!$BG$66</f>
        <v>0</v>
      </c>
      <c r="AQ660" s="299">
        <f>+'RNL - Lab 6'!$BG$67</f>
        <v>0</v>
      </c>
      <c r="AR660" s="299">
        <f>+'RNL - Lab 6'!$BG$68</f>
        <v>0</v>
      </c>
      <c r="AS660" s="299">
        <f>+'RNL - Lab 6'!$BG$69</f>
        <v>0</v>
      </c>
      <c r="AT660" s="299">
        <f>+'RNL - Lab 6'!$BG$70</f>
        <v>0</v>
      </c>
      <c r="AU660" s="299">
        <f>+'RNL - Lab 6'!$BG$71</f>
        <v>0</v>
      </c>
      <c r="AV660" s="299">
        <f>+'RNL - Lab 6'!$BG$72</f>
        <v>0</v>
      </c>
      <c r="AW660" s="299">
        <f>+'RNL - Lab 6'!$BG$73</f>
        <v>0</v>
      </c>
      <c r="AX660" s="299">
        <f>+'RNL - Lab 6'!$BG$75</f>
        <v>0</v>
      </c>
      <c r="AY660" s="299">
        <f>+'RNL - Lab 6'!$BG$76</f>
        <v>0</v>
      </c>
      <c r="AZ660" s="299">
        <f>+'RNL - Lab 6'!$BG$77</f>
        <v>0</v>
      </c>
      <c r="BA660" s="299">
        <f>+'RNL - Lab 6'!$BG$78</f>
        <v>0</v>
      </c>
      <c r="BB660" s="299">
        <f>+'RNL - Lab 6'!$BG$79</f>
        <v>0</v>
      </c>
      <c r="BC660" s="299">
        <f>+'RNL - Lab 6'!$BG$80</f>
        <v>0</v>
      </c>
      <c r="BD660" s="299">
        <f>+'RNL - Lab 6'!$BG$81</f>
        <v>0</v>
      </c>
      <c r="BE660" s="299">
        <f>+'RNL - Lab 6'!$BG$82</f>
        <v>0</v>
      </c>
      <c r="BF660" s="299">
        <f>+'RNL - Lab 6'!$BG$84</f>
        <v>0</v>
      </c>
      <c r="BG660" s="299">
        <f>+'RNL - Lab 6'!$BG$85</f>
        <v>0</v>
      </c>
      <c r="BH660" s="299">
        <f>+'RNL - Lab 6'!$BG$86</f>
        <v>0</v>
      </c>
      <c r="BI660" s="299">
        <f>+'RNL - Lab 6'!$BG$87</f>
        <v>0</v>
      </c>
      <c r="BJ660" s="299">
        <f>+'RNL - Lab 6'!$BG$88</f>
        <v>0</v>
      </c>
      <c r="BK660" s="299">
        <f>+'RNL - Lab 6'!$BG$89</f>
        <v>0</v>
      </c>
      <c r="BL660" s="299">
        <f>+'RNL - Lab 6'!$BG$90</f>
        <v>0</v>
      </c>
      <c r="BM660" s="299">
        <f>+'RNL - Lab 6'!$BG$91</f>
        <v>0</v>
      </c>
    </row>
    <row r="661" spans="2:65" s="26" customFormat="1" ht="1.5" customHeight="1" x14ac:dyDescent="0.25">
      <c r="B661" s="289" t="s">
        <v>89</v>
      </c>
      <c r="C661" s="299">
        <f>+'RNL - Lab 7'!$BG$25</f>
        <v>0</v>
      </c>
      <c r="D661" s="299">
        <f>+'RNL - Lab 7'!$BG$26</f>
        <v>0</v>
      </c>
      <c r="E661" s="299">
        <f>+'RNL - Lab 7'!$BG$27</f>
        <v>0</v>
      </c>
      <c r="F661" s="299">
        <f>+'RNL - Lab 7'!$BG$28</f>
        <v>0</v>
      </c>
      <c r="G661" s="299">
        <f>+'RNL - Lab 7'!$BG$29</f>
        <v>0</v>
      </c>
      <c r="H661" s="299">
        <f>+'RNL - Lab 7'!$BG$30</f>
        <v>0</v>
      </c>
      <c r="I661" s="299">
        <f>+'RNL - Lab 7'!$BG$31</f>
        <v>0</v>
      </c>
      <c r="J661" s="299">
        <f>+'RNL - Lab 7'!$BG$32</f>
        <v>0</v>
      </c>
      <c r="K661" s="299">
        <f>+'RNL - Lab 7'!$BG$33</f>
        <v>0</v>
      </c>
      <c r="L661" s="299">
        <f>+'RNL - Lab 7'!$BG$34</f>
        <v>0</v>
      </c>
      <c r="M661" s="299">
        <f>+'RNL - Lab 7'!$BG$35</f>
        <v>0</v>
      </c>
      <c r="N661" s="299">
        <f>+'RNL - Lab 7'!$BG$36</f>
        <v>0</v>
      </c>
      <c r="O661" s="299">
        <f>+'RNL - Lab 7'!$BG$37</f>
        <v>0</v>
      </c>
      <c r="P661" s="299">
        <f>+'RNL - Lab 7'!$BG$39</f>
        <v>0</v>
      </c>
      <c r="Q661" s="299">
        <f>+'RNL - Lab 7'!$BG$40</f>
        <v>0</v>
      </c>
      <c r="R661" s="299">
        <f>+'RNL - Lab 7'!$BG$41</f>
        <v>0</v>
      </c>
      <c r="S661" s="299">
        <f>+'RNL - Lab 7'!$BG$42</f>
        <v>0</v>
      </c>
      <c r="T661" s="299">
        <f>+'RNL - Lab 7'!$BG$43</f>
        <v>0</v>
      </c>
      <c r="U661" s="299">
        <f>+'RNL - Lab 7'!$BG$44</f>
        <v>0</v>
      </c>
      <c r="V661" s="299">
        <f>+'RNL - Lab 7'!$BG$45</f>
        <v>0</v>
      </c>
      <c r="W661" s="300">
        <f>+'RNL - Lab 7'!$BG$46</f>
        <v>0</v>
      </c>
      <c r="X661" s="300">
        <f>+'RNL - Lab 7'!$BG$47</f>
        <v>0</v>
      </c>
      <c r="Y661" s="299">
        <f>+'RNL - Lab 7'!$BG$48</f>
        <v>0</v>
      </c>
      <c r="Z661" s="299">
        <f>+'RNL - Lab 7'!$BG$49</f>
        <v>0</v>
      </c>
      <c r="AA661" s="299">
        <f>+'RNL - Lab 7'!$BG$50</f>
        <v>0</v>
      </c>
      <c r="AB661" s="299">
        <f>+'RNL - Lab 7'!$BG$51</f>
        <v>0</v>
      </c>
      <c r="AC661" s="299">
        <f>+'RNL - Lab 7'!$BG$52</f>
        <v>0</v>
      </c>
      <c r="AD661" s="299">
        <f>+'RNL - Lab 7'!$BG$53</f>
        <v>0</v>
      </c>
      <c r="AE661" s="299">
        <f>+'RNL - Lab 7'!$BG$54</f>
        <v>0</v>
      </c>
      <c r="AF661" s="299">
        <f>+'RNL - Lab 7'!$BG$55</f>
        <v>0</v>
      </c>
      <c r="AG661" s="299">
        <f>+'RNL - Lab 7'!$BG$56</f>
        <v>0</v>
      </c>
      <c r="AH661" s="299">
        <f>+'RNL - Lab 7'!$BG$57</f>
        <v>0</v>
      </c>
      <c r="AI661" s="299">
        <f>+'RNL - Lab 7'!$BG$58</f>
        <v>0</v>
      </c>
      <c r="AJ661" s="299">
        <f>+'RNL - Lab 7'!$BG$59</f>
        <v>0</v>
      </c>
      <c r="AK661" s="299">
        <f>+'RNL - Lab 7'!$BG$60</f>
        <v>0</v>
      </c>
      <c r="AL661" s="299">
        <f>+'RNL - Lab 7'!$BG$62</f>
        <v>0</v>
      </c>
      <c r="AM661" s="299">
        <f>+'RNL - Lab 7'!$BG$63</f>
        <v>0</v>
      </c>
      <c r="AN661" s="299">
        <f>+'RNL - Lab 7'!$BG$64</f>
        <v>0</v>
      </c>
      <c r="AO661" s="299">
        <f>+'RNL - Lab 7'!$BG$65</f>
        <v>0</v>
      </c>
      <c r="AP661" s="299">
        <f>+'RNL - Lab 7'!$BG$66</f>
        <v>0</v>
      </c>
      <c r="AQ661" s="299">
        <f>+'RNL - Lab 7'!$BG$67</f>
        <v>0</v>
      </c>
      <c r="AR661" s="299">
        <f>+'RNL - Lab 7'!$BG$68</f>
        <v>0</v>
      </c>
      <c r="AS661" s="299">
        <f>+'RNL - Lab 7'!$BG$69</f>
        <v>0</v>
      </c>
      <c r="AT661" s="299">
        <f>+'RNL - Lab 7'!$BG$70</f>
        <v>0</v>
      </c>
      <c r="AU661" s="299">
        <f>+'RNL - Lab 7'!$BG$71</f>
        <v>0</v>
      </c>
      <c r="AV661" s="299">
        <f>+'RNL - Lab 7'!$BG$72</f>
        <v>0</v>
      </c>
      <c r="AW661" s="299">
        <f>+'RNL - Lab 7'!$BG$73</f>
        <v>0</v>
      </c>
      <c r="AX661" s="299">
        <f>+'RNL - Lab 7'!$BG$75</f>
        <v>0</v>
      </c>
      <c r="AY661" s="299">
        <f>+'RNL - Lab 7'!$BG$76</f>
        <v>0</v>
      </c>
      <c r="AZ661" s="299">
        <f>+'RNL - Lab 7'!$BG$77</f>
        <v>0</v>
      </c>
      <c r="BA661" s="299">
        <f>+'RNL - Lab 7'!$BG$78</f>
        <v>0</v>
      </c>
      <c r="BB661" s="299">
        <f>+'RNL - Lab 7'!$BG$79</f>
        <v>0</v>
      </c>
      <c r="BC661" s="299">
        <f>+'RNL - Lab 7'!$BG$80</f>
        <v>0</v>
      </c>
      <c r="BD661" s="299">
        <f>+'RNL - Lab 7'!$BG$81</f>
        <v>0</v>
      </c>
      <c r="BE661" s="299">
        <f>+'RNL - Lab 7'!$BG$82</f>
        <v>0</v>
      </c>
      <c r="BF661" s="299">
        <f>+'RNL - Lab 7'!$BG$84</f>
        <v>0</v>
      </c>
      <c r="BG661" s="299">
        <f>+'RNL - Lab 7'!$BG$85</f>
        <v>0</v>
      </c>
      <c r="BH661" s="299">
        <f>+'RNL - Lab 7'!$BG$86</f>
        <v>0</v>
      </c>
      <c r="BI661" s="299">
        <f>+'RNL - Lab 7'!$BG$87</f>
        <v>0</v>
      </c>
      <c r="BJ661" s="299">
        <f>+'RNL - Lab 7'!$BG$88</f>
        <v>0</v>
      </c>
      <c r="BK661" s="299">
        <f>+'RNL - Lab 7'!$BG$89</f>
        <v>0</v>
      </c>
      <c r="BL661" s="299">
        <f>+'RNL - Lab 7'!$BG$90</f>
        <v>0</v>
      </c>
      <c r="BM661" s="299">
        <f>+'RNL - Lab 7'!$BG$91</f>
        <v>0</v>
      </c>
    </row>
    <row r="662" spans="2:65" s="26" customFormat="1" ht="1.5" customHeight="1" x14ac:dyDescent="0.25">
      <c r="B662" s="289" t="s">
        <v>90</v>
      </c>
      <c r="C662" s="299">
        <f>+'RNL - Lab 8'!$BG$25</f>
        <v>0</v>
      </c>
      <c r="D662" s="299">
        <f>+'RNL - Lab 8'!$BG$26</f>
        <v>0</v>
      </c>
      <c r="E662" s="299">
        <f>+'RNL - Lab 8'!$BG$27</f>
        <v>0</v>
      </c>
      <c r="F662" s="299">
        <f>+'RNL - Lab 8'!$BG$28</f>
        <v>0</v>
      </c>
      <c r="G662" s="299">
        <f>+'RNL - Lab 8'!$BG$29</f>
        <v>0</v>
      </c>
      <c r="H662" s="299">
        <f>+'RNL - Lab 8'!$BG$30</f>
        <v>0</v>
      </c>
      <c r="I662" s="299">
        <f>+'RNL - Lab 8'!$BG$31</f>
        <v>0</v>
      </c>
      <c r="J662" s="299">
        <f>+'RNL - Lab 8'!$BG$32</f>
        <v>0</v>
      </c>
      <c r="K662" s="299">
        <f>+'RNL - Lab 8'!$BG$33</f>
        <v>0</v>
      </c>
      <c r="L662" s="299">
        <f>+'RNL - Lab 8'!$BG$34</f>
        <v>0</v>
      </c>
      <c r="M662" s="299">
        <f>+'RNL - Lab 8'!$BG$35</f>
        <v>0</v>
      </c>
      <c r="N662" s="299">
        <f>+'RNL - Lab 8'!$BG$36</f>
        <v>0</v>
      </c>
      <c r="O662" s="299">
        <f>+'RNL - Lab 8'!$BG$37</f>
        <v>0</v>
      </c>
      <c r="P662" s="299">
        <f>+'RNL - Lab 8'!$BG$39</f>
        <v>0</v>
      </c>
      <c r="Q662" s="299">
        <f>+'RNL - Lab 8'!$BG$40</f>
        <v>0</v>
      </c>
      <c r="R662" s="299">
        <f>+'RNL - Lab 8'!$BG$41</f>
        <v>0</v>
      </c>
      <c r="S662" s="299">
        <f>+'RNL - Lab 8'!$BG$42</f>
        <v>0</v>
      </c>
      <c r="T662" s="299">
        <f>+'RNL - Lab 8'!$BG$43</f>
        <v>0</v>
      </c>
      <c r="U662" s="299">
        <f>+'RNL - Lab 8'!$BG$44</f>
        <v>0</v>
      </c>
      <c r="V662" s="299">
        <f>+'RNL - Lab 8'!$BG$45</f>
        <v>0</v>
      </c>
      <c r="W662" s="300">
        <f>+'RNL - Lab 8'!$BG$46</f>
        <v>0</v>
      </c>
      <c r="X662" s="300">
        <f>+'RNL - Lab 8'!$BG$47</f>
        <v>0</v>
      </c>
      <c r="Y662" s="299">
        <f>+'RNL - Lab 8'!$BG$48</f>
        <v>0</v>
      </c>
      <c r="Z662" s="299">
        <f>+'RNL - Lab 8'!$BG$49</f>
        <v>0</v>
      </c>
      <c r="AA662" s="299">
        <f>+'RNL - Lab 8'!$BG$50</f>
        <v>0</v>
      </c>
      <c r="AB662" s="299">
        <f>+'RNL - Lab 8'!$BG$51</f>
        <v>0</v>
      </c>
      <c r="AC662" s="299">
        <f>+'RNL - Lab 8'!$BG$52</f>
        <v>0</v>
      </c>
      <c r="AD662" s="299">
        <f>+'RNL - Lab 8'!$BG$53</f>
        <v>0</v>
      </c>
      <c r="AE662" s="299">
        <f>+'RNL - Lab 8'!$BG$54</f>
        <v>0</v>
      </c>
      <c r="AF662" s="299">
        <f>+'RNL - Lab 8'!$BG$55</f>
        <v>0</v>
      </c>
      <c r="AG662" s="299">
        <f>+'RNL - Lab 8'!$BG$56</f>
        <v>0</v>
      </c>
      <c r="AH662" s="299">
        <f>+'RNL - Lab 8'!$BG$57</f>
        <v>0</v>
      </c>
      <c r="AI662" s="299">
        <f>+'RNL - Lab 8'!$BG$58</f>
        <v>0</v>
      </c>
      <c r="AJ662" s="299">
        <f>+'RNL - Lab 8'!$BG$59</f>
        <v>0</v>
      </c>
      <c r="AK662" s="299">
        <f>+'RNL - Lab 8'!$BG$60</f>
        <v>0</v>
      </c>
      <c r="AL662" s="299">
        <f>+'RNL - Lab 8'!$BG$62</f>
        <v>0</v>
      </c>
      <c r="AM662" s="299">
        <f>+'RNL - Lab 8'!$BG$63</f>
        <v>0</v>
      </c>
      <c r="AN662" s="299">
        <f>+'RNL - Lab 8'!$BG$64</f>
        <v>0</v>
      </c>
      <c r="AO662" s="299">
        <f>+'RNL - Lab 8'!$BG$65</f>
        <v>0</v>
      </c>
      <c r="AP662" s="299">
        <f>+'RNL - Lab 8'!$BG$66</f>
        <v>0</v>
      </c>
      <c r="AQ662" s="299">
        <f>+'RNL - Lab 8'!$BG$67</f>
        <v>0</v>
      </c>
      <c r="AR662" s="299">
        <f>+'RNL - Lab 8'!$BG$68</f>
        <v>0</v>
      </c>
      <c r="AS662" s="299">
        <f>+'RNL - Lab 8'!$BG$69</f>
        <v>0</v>
      </c>
      <c r="AT662" s="299">
        <f>+'RNL - Lab 8'!$BG$70</f>
        <v>0</v>
      </c>
      <c r="AU662" s="299">
        <f>+'RNL - Lab 8'!$BG$71</f>
        <v>0</v>
      </c>
      <c r="AV662" s="299">
        <f>+'RNL - Lab 8'!$BG$72</f>
        <v>0</v>
      </c>
      <c r="AW662" s="299">
        <f>+'RNL - Lab 8'!$BG$73</f>
        <v>0</v>
      </c>
      <c r="AX662" s="299">
        <f>+'RNL - Lab 8'!$BG$75</f>
        <v>0</v>
      </c>
      <c r="AY662" s="299">
        <f>+'RNL - Lab 8'!$BG$76</f>
        <v>0</v>
      </c>
      <c r="AZ662" s="299">
        <f>+'RNL - Lab 8'!$BG$77</f>
        <v>0</v>
      </c>
      <c r="BA662" s="299">
        <f>+'RNL - Lab 8'!$BG$78</f>
        <v>0</v>
      </c>
      <c r="BB662" s="299">
        <f>+'RNL - Lab 8'!$BG$79</f>
        <v>0</v>
      </c>
      <c r="BC662" s="299">
        <f>+'RNL - Lab 8'!$BG$80</f>
        <v>0</v>
      </c>
      <c r="BD662" s="299">
        <f>+'RNL - Lab 8'!$BG$81</f>
        <v>0</v>
      </c>
      <c r="BE662" s="299">
        <f>+'RNL - Lab 8'!$BG$82</f>
        <v>0</v>
      </c>
      <c r="BF662" s="299">
        <f>+'RNL - Lab 8'!$BG$84</f>
        <v>0</v>
      </c>
      <c r="BG662" s="299">
        <f>+'RNL - Lab 8'!$BG$85</f>
        <v>0</v>
      </c>
      <c r="BH662" s="299">
        <f>+'RNL - Lab 8'!$BG$86</f>
        <v>0</v>
      </c>
      <c r="BI662" s="299">
        <f>+'RNL - Lab 8'!$BG$87</f>
        <v>0</v>
      </c>
      <c r="BJ662" s="299">
        <f>+'RNL - Lab 8'!$BG$88</f>
        <v>0</v>
      </c>
      <c r="BK662" s="299">
        <f>+'RNL - Lab 8'!$BG$89</f>
        <v>0</v>
      </c>
      <c r="BL662" s="299">
        <f>+'RNL - Lab 8'!$BG$90</f>
        <v>0</v>
      </c>
      <c r="BM662" s="299">
        <f>+'RNL - Lab 8'!$BG$91</f>
        <v>0</v>
      </c>
    </row>
    <row r="663" spans="2:65" s="26" customFormat="1" ht="1.5" customHeight="1" x14ac:dyDescent="0.25">
      <c r="B663" s="289" t="s">
        <v>91</v>
      </c>
      <c r="C663" s="299">
        <f>+'RNL - Lab 9'!$BG$25</f>
        <v>0</v>
      </c>
      <c r="D663" s="299">
        <f>+'RNL - Lab 9'!$BG$26</f>
        <v>0</v>
      </c>
      <c r="E663" s="299">
        <f>+'RNL - Lab 9'!$BG$27</f>
        <v>0</v>
      </c>
      <c r="F663" s="299">
        <f>+'RNL - Lab 9'!$BG$28</f>
        <v>0</v>
      </c>
      <c r="G663" s="299">
        <f>+'RNL - Lab 9'!$BG$29</f>
        <v>0</v>
      </c>
      <c r="H663" s="299">
        <f>+'RNL - Lab 9'!$BG$30</f>
        <v>0</v>
      </c>
      <c r="I663" s="299">
        <f>+'RNL - Lab 9'!$BG$31</f>
        <v>0</v>
      </c>
      <c r="J663" s="299">
        <f>+'RNL - Lab 9'!$BG$32</f>
        <v>0</v>
      </c>
      <c r="K663" s="299">
        <f>+'RNL - Lab 9'!$BG$33</f>
        <v>0</v>
      </c>
      <c r="L663" s="299">
        <f>+'RNL - Lab 9'!$BG$34</f>
        <v>0</v>
      </c>
      <c r="M663" s="299">
        <f>+'RNL - Lab 9'!$BG$35</f>
        <v>0</v>
      </c>
      <c r="N663" s="299">
        <f>+'RNL - Lab 9'!$BG$36</f>
        <v>0</v>
      </c>
      <c r="O663" s="299">
        <f>+'RNL - Lab 9'!$BG$37</f>
        <v>0</v>
      </c>
      <c r="P663" s="299">
        <f>+'RNL - Lab 9'!$BG$39</f>
        <v>0</v>
      </c>
      <c r="Q663" s="299">
        <f>+'RNL - Lab 9'!$BG$40</f>
        <v>0</v>
      </c>
      <c r="R663" s="299">
        <f>+'RNL - Lab 9'!$BG$41</f>
        <v>0</v>
      </c>
      <c r="S663" s="299">
        <f>+'RNL - Lab 9'!$BG$42</f>
        <v>0</v>
      </c>
      <c r="T663" s="299">
        <f>+'RNL - Lab 9'!$BG$43</f>
        <v>0</v>
      </c>
      <c r="U663" s="299">
        <f>+'RNL - Lab 9'!$BG$44</f>
        <v>0</v>
      </c>
      <c r="V663" s="299">
        <f>+'RNL - Lab 9'!$BG$45</f>
        <v>0</v>
      </c>
      <c r="W663" s="300">
        <f>+'RNL - Lab 9'!$BG$46</f>
        <v>0</v>
      </c>
      <c r="X663" s="300">
        <f>+'RNL - Lab 9'!$BG$47</f>
        <v>0</v>
      </c>
      <c r="Y663" s="299">
        <f>+'RNL - Lab 9'!$BG$48</f>
        <v>0</v>
      </c>
      <c r="Z663" s="299">
        <f>+'RNL - Lab 9'!$BG$49</f>
        <v>0</v>
      </c>
      <c r="AA663" s="299">
        <f>+'RNL - Lab 9'!$BG$50</f>
        <v>0</v>
      </c>
      <c r="AB663" s="299">
        <f>+'RNL - Lab 9'!$BG$51</f>
        <v>0</v>
      </c>
      <c r="AC663" s="299">
        <f>+'RNL - Lab 9'!$BG$52</f>
        <v>0</v>
      </c>
      <c r="AD663" s="299">
        <f>+'RNL - Lab 9'!$BG$53</f>
        <v>0</v>
      </c>
      <c r="AE663" s="299">
        <f>+'RNL - Lab 9'!$BG$54</f>
        <v>0</v>
      </c>
      <c r="AF663" s="299">
        <f>+'RNL - Lab 9'!$BG$55</f>
        <v>0</v>
      </c>
      <c r="AG663" s="299">
        <f>+'RNL - Lab 9'!$BG$56</f>
        <v>0</v>
      </c>
      <c r="AH663" s="299">
        <f>+'RNL - Lab 9'!$BG$57</f>
        <v>0</v>
      </c>
      <c r="AI663" s="299">
        <f>+'RNL - Lab 9'!$BG$58</f>
        <v>0</v>
      </c>
      <c r="AJ663" s="299">
        <f>+'RNL - Lab 9'!$BG$59</f>
        <v>0</v>
      </c>
      <c r="AK663" s="299">
        <f>+'RNL - Lab 9'!$BG$60</f>
        <v>0</v>
      </c>
      <c r="AL663" s="299">
        <f>+'RNL - Lab 9'!$BG$62</f>
        <v>0</v>
      </c>
      <c r="AM663" s="299">
        <f>+'RNL - Lab 9'!$BG$63</f>
        <v>0</v>
      </c>
      <c r="AN663" s="299">
        <f>+'RNL - Lab 9'!$BG$64</f>
        <v>0</v>
      </c>
      <c r="AO663" s="299">
        <f>+'RNL - Lab 9'!$BG$65</f>
        <v>0</v>
      </c>
      <c r="AP663" s="299">
        <f>+'RNL - Lab 9'!$BG$66</f>
        <v>0</v>
      </c>
      <c r="AQ663" s="299">
        <f>+'RNL - Lab 9'!$BG$67</f>
        <v>0</v>
      </c>
      <c r="AR663" s="299">
        <f>+'RNL - Lab 9'!$BG$68</f>
        <v>0</v>
      </c>
      <c r="AS663" s="299">
        <f>+'RNL - Lab 9'!$BG$69</f>
        <v>0</v>
      </c>
      <c r="AT663" s="299">
        <f>+'RNL - Lab 9'!$BG$70</f>
        <v>0</v>
      </c>
      <c r="AU663" s="299">
        <f>+'RNL - Lab 9'!$BG$71</f>
        <v>0</v>
      </c>
      <c r="AV663" s="299">
        <f>+'RNL - Lab 9'!$BG$72</f>
        <v>0</v>
      </c>
      <c r="AW663" s="299">
        <f>+'RNL - Lab 9'!$BG$73</f>
        <v>0</v>
      </c>
      <c r="AX663" s="299">
        <f>+'RNL - Lab 9'!$BG$75</f>
        <v>0</v>
      </c>
      <c r="AY663" s="299">
        <f>+'RNL - Lab 9'!$BG$76</f>
        <v>0</v>
      </c>
      <c r="AZ663" s="299">
        <f>+'RNL - Lab 9'!$BG$77</f>
        <v>0</v>
      </c>
      <c r="BA663" s="299">
        <f>+'RNL - Lab 9'!$BG$78</f>
        <v>0</v>
      </c>
      <c r="BB663" s="299">
        <f>+'RNL - Lab 9'!$BG$79</f>
        <v>0</v>
      </c>
      <c r="BC663" s="299">
        <f>+'RNL - Lab 9'!$BG$80</f>
        <v>0</v>
      </c>
      <c r="BD663" s="299">
        <f>+'RNL - Lab 9'!$BG$81</f>
        <v>0</v>
      </c>
      <c r="BE663" s="299">
        <f>+'RNL - Lab 9'!$BG$82</f>
        <v>0</v>
      </c>
      <c r="BF663" s="299">
        <f>+'RNL - Lab 9'!$BG$84</f>
        <v>0</v>
      </c>
      <c r="BG663" s="299">
        <f>+'RNL - Lab 9'!$BG$85</f>
        <v>0</v>
      </c>
      <c r="BH663" s="299">
        <f>+'RNL - Lab 9'!$BG$86</f>
        <v>0</v>
      </c>
      <c r="BI663" s="299">
        <f>+'RNL - Lab 9'!$BG$87</f>
        <v>0</v>
      </c>
      <c r="BJ663" s="299">
        <f>+'RNL - Lab 9'!$BG$88</f>
        <v>0</v>
      </c>
      <c r="BK663" s="299">
        <f>+'RNL - Lab 9'!$BG$89</f>
        <v>0</v>
      </c>
      <c r="BL663" s="299">
        <f>+'RNL - Lab 9'!$BG$90</f>
        <v>0</v>
      </c>
      <c r="BM663" s="299">
        <f>+'RNL - Lab 9'!$BG$91</f>
        <v>0</v>
      </c>
    </row>
    <row r="664" spans="2:65" s="26" customFormat="1" ht="1.5" customHeight="1" x14ac:dyDescent="0.25">
      <c r="B664" s="289" t="s">
        <v>92</v>
      </c>
      <c r="C664" s="299">
        <f>+'RNL - Lab 10'!$BG$25</f>
        <v>0</v>
      </c>
      <c r="D664" s="299">
        <f>+'RNL - Lab 10'!$BG$26</f>
        <v>0</v>
      </c>
      <c r="E664" s="299">
        <f>+'RNL - Lab 10'!$BG$27</f>
        <v>0</v>
      </c>
      <c r="F664" s="299">
        <f>+'RNL - Lab 10'!$BG$28</f>
        <v>0</v>
      </c>
      <c r="G664" s="299">
        <f>+'RNL - Lab 10'!$BG$29</f>
        <v>0</v>
      </c>
      <c r="H664" s="299">
        <f>+'RNL - Lab 10'!$BG$30</f>
        <v>0</v>
      </c>
      <c r="I664" s="299">
        <f>+'RNL - Lab 10'!$BG$31</f>
        <v>0</v>
      </c>
      <c r="J664" s="299">
        <f>+'RNL - Lab 10'!$BG$32</f>
        <v>0</v>
      </c>
      <c r="K664" s="299">
        <f>+'RNL - Lab 10'!$BG$33</f>
        <v>0</v>
      </c>
      <c r="L664" s="299">
        <f>+'RNL - Lab 10'!$BG$34</f>
        <v>0</v>
      </c>
      <c r="M664" s="299">
        <f>+'RNL - Lab 10'!$BG$35</f>
        <v>0</v>
      </c>
      <c r="N664" s="299">
        <f>+'RNL - Lab 10'!$BG$36</f>
        <v>0</v>
      </c>
      <c r="O664" s="299">
        <f>+'RNL - Lab 10'!$BG$37</f>
        <v>0</v>
      </c>
      <c r="P664" s="299">
        <f>+'RNL - Lab 10'!$BG$39</f>
        <v>0</v>
      </c>
      <c r="Q664" s="299">
        <f>+'RNL - Lab 10'!$BG$40</f>
        <v>0</v>
      </c>
      <c r="R664" s="299">
        <f>+'RNL - Lab 10'!$BG$41</f>
        <v>0</v>
      </c>
      <c r="S664" s="299">
        <f>+'RNL - Lab 10'!$BG$42</f>
        <v>0</v>
      </c>
      <c r="T664" s="299">
        <f>+'RNL - Lab 10'!$BG$43</f>
        <v>0</v>
      </c>
      <c r="U664" s="299">
        <f>+'RNL - Lab 10'!$BG$44</f>
        <v>0</v>
      </c>
      <c r="V664" s="299">
        <f>+'RNL - Lab 10'!$BG$45</f>
        <v>0</v>
      </c>
      <c r="W664" s="300">
        <f>+'RNL - Lab 10'!$BG$46</f>
        <v>0</v>
      </c>
      <c r="X664" s="300">
        <f>+'RNL - Lab 10'!$BG$47</f>
        <v>0</v>
      </c>
      <c r="Y664" s="299">
        <f>+'RNL - Lab 10'!$BG$48</f>
        <v>0</v>
      </c>
      <c r="Z664" s="299">
        <f>+'RNL - Lab 10'!$BG$49</f>
        <v>0</v>
      </c>
      <c r="AA664" s="299">
        <f>+'RNL - Lab 10'!$BG$50</f>
        <v>0</v>
      </c>
      <c r="AB664" s="299">
        <f>+'RNL - Lab 10'!$BG$51</f>
        <v>0</v>
      </c>
      <c r="AC664" s="299">
        <f>+'RNL - Lab 10'!$BG$52</f>
        <v>0</v>
      </c>
      <c r="AD664" s="299">
        <f>+'RNL - Lab 10'!$BG$53</f>
        <v>0</v>
      </c>
      <c r="AE664" s="299">
        <f>+'RNL - Lab 10'!$BG$54</f>
        <v>0</v>
      </c>
      <c r="AF664" s="299">
        <f>+'RNL - Lab 10'!$BG$55</f>
        <v>0</v>
      </c>
      <c r="AG664" s="299">
        <f>+'RNL - Lab 10'!$BG$56</f>
        <v>0</v>
      </c>
      <c r="AH664" s="299">
        <f>+'RNL - Lab 10'!$BG$57</f>
        <v>0</v>
      </c>
      <c r="AI664" s="299">
        <f>+'RNL - Lab 10'!$BG$58</f>
        <v>0</v>
      </c>
      <c r="AJ664" s="299">
        <f>+'RNL - Lab 10'!$BG$59</f>
        <v>0</v>
      </c>
      <c r="AK664" s="299">
        <f>+'RNL - Lab 10'!$BG$60</f>
        <v>0</v>
      </c>
      <c r="AL664" s="299">
        <f>+'RNL - Lab 10'!$BG$62</f>
        <v>0</v>
      </c>
      <c r="AM664" s="299">
        <f>+'RNL - Lab 10'!$BG$63</f>
        <v>0</v>
      </c>
      <c r="AN664" s="299">
        <f>+'RNL - Lab 10'!$BG$64</f>
        <v>0</v>
      </c>
      <c r="AO664" s="299">
        <f>+'RNL - Lab 10'!$BG$65</f>
        <v>0</v>
      </c>
      <c r="AP664" s="299">
        <f>+'RNL - Lab 10'!$BG$66</f>
        <v>0</v>
      </c>
      <c r="AQ664" s="299">
        <f>+'RNL - Lab 10'!$BG$67</f>
        <v>0</v>
      </c>
      <c r="AR664" s="299">
        <f>+'RNL - Lab 10'!$BG$68</f>
        <v>0</v>
      </c>
      <c r="AS664" s="299">
        <f>+'RNL - Lab 10'!$BG$69</f>
        <v>0</v>
      </c>
      <c r="AT664" s="299">
        <f>+'RNL - Lab 10'!$BG$70</f>
        <v>0</v>
      </c>
      <c r="AU664" s="299">
        <f>+'RNL - Lab 10'!$BG$71</f>
        <v>0</v>
      </c>
      <c r="AV664" s="299">
        <f>+'RNL - Lab 10'!$BG$72</f>
        <v>0</v>
      </c>
      <c r="AW664" s="299">
        <f>+'RNL - Lab 10'!$BG$73</f>
        <v>0</v>
      </c>
      <c r="AX664" s="299">
        <f>+'RNL - Lab 10'!$BG$75</f>
        <v>0</v>
      </c>
      <c r="AY664" s="299">
        <f>+'RNL - Lab 10'!$BG$76</f>
        <v>0</v>
      </c>
      <c r="AZ664" s="299">
        <f>+'RNL - Lab 10'!$BG$77</f>
        <v>0</v>
      </c>
      <c r="BA664" s="299">
        <f>+'RNL - Lab 10'!$BG$78</f>
        <v>0</v>
      </c>
      <c r="BB664" s="299">
        <f>+'RNL - Lab 10'!$BG$79</f>
        <v>0</v>
      </c>
      <c r="BC664" s="299">
        <f>+'RNL - Lab 10'!$BG$80</f>
        <v>0</v>
      </c>
      <c r="BD664" s="299">
        <f>+'RNL - Lab 10'!$BG$81</f>
        <v>0</v>
      </c>
      <c r="BE664" s="299">
        <f>+'RNL - Lab 10'!$BG$82</f>
        <v>0</v>
      </c>
      <c r="BF664" s="299">
        <f>+'RNL - Lab 10'!$BG$84</f>
        <v>0</v>
      </c>
      <c r="BG664" s="299">
        <f>+'RNL - Lab 10'!$BG$85</f>
        <v>0</v>
      </c>
      <c r="BH664" s="299">
        <f>+'RNL - Lab 10'!$BG$86</f>
        <v>0</v>
      </c>
      <c r="BI664" s="299">
        <f>+'RNL - Lab 10'!$BG$87</f>
        <v>0</v>
      </c>
      <c r="BJ664" s="299">
        <f>+'RNL - Lab 10'!$BG$88</f>
        <v>0</v>
      </c>
      <c r="BK664" s="299">
        <f>+'RNL - Lab 10'!$BG$89</f>
        <v>0</v>
      </c>
      <c r="BL664" s="299">
        <f>+'RNL - Lab 10'!$BG$90</f>
        <v>0</v>
      </c>
      <c r="BM664" s="299">
        <f>+'RNL - Lab 10'!$BG$91</f>
        <v>0</v>
      </c>
    </row>
    <row r="665" spans="2:65" s="26" customFormat="1" ht="1.5" customHeight="1" x14ac:dyDescent="0.25">
      <c r="B665" s="289" t="s">
        <v>488</v>
      </c>
      <c r="C665" s="299">
        <f>+RNLConsolidado!$BG$25</f>
        <v>0</v>
      </c>
      <c r="D665" s="299">
        <f>+RNLConsolidado!$BG$26</f>
        <v>0</v>
      </c>
      <c r="E665" s="299">
        <f>+RNLConsolidado!$BG$27</f>
        <v>0</v>
      </c>
      <c r="F665" s="299">
        <f>+RNLConsolidado!$BG$28</f>
        <v>0</v>
      </c>
      <c r="G665" s="299">
        <f>+RNLConsolidado!$BG$29</f>
        <v>0</v>
      </c>
      <c r="H665" s="299">
        <f>+RNLConsolidado!$BG$30</f>
        <v>0</v>
      </c>
      <c r="I665" s="299">
        <f>+RNLConsolidado!$BG$31</f>
        <v>0</v>
      </c>
      <c r="J665" s="299">
        <f>+RNLConsolidado!$BG$32</f>
        <v>0</v>
      </c>
      <c r="K665" s="299">
        <f>+RNLConsolidado!$BG$33</f>
        <v>0</v>
      </c>
      <c r="L665" s="299">
        <f>+RNLConsolidado!$BG$34</f>
        <v>0</v>
      </c>
      <c r="M665" s="299">
        <f>+RNLConsolidado!$BG$35</f>
        <v>0</v>
      </c>
      <c r="N665" s="299">
        <f>+RNLConsolidado!$BG$36</f>
        <v>0</v>
      </c>
      <c r="O665" s="299">
        <f>+RNLConsolidado!$BG$37</f>
        <v>0</v>
      </c>
      <c r="P665" s="299">
        <f>+RNLConsolidado!$BG$39</f>
        <v>0</v>
      </c>
      <c r="Q665" s="299">
        <f>+RNLConsolidado!$BG$40</f>
        <v>0</v>
      </c>
      <c r="R665" s="299">
        <f>+RNLConsolidado!$BG$41</f>
        <v>0</v>
      </c>
      <c r="S665" s="299">
        <f>+RNLConsolidado!$BG$42</f>
        <v>0</v>
      </c>
      <c r="T665" s="299">
        <f>+RNLConsolidado!$BG$43</f>
        <v>0</v>
      </c>
      <c r="U665" s="299">
        <f>+RNLConsolidado!$BG$44</f>
        <v>0</v>
      </c>
      <c r="V665" s="299">
        <f>+RNLConsolidado!$BG$45</f>
        <v>0</v>
      </c>
      <c r="W665" s="299">
        <f>+RNLConsolidado!$BG$46</f>
        <v>0</v>
      </c>
      <c r="X665" s="299">
        <f>+RNLConsolidado!$BG$47</f>
        <v>0</v>
      </c>
      <c r="Y665" s="299">
        <f>+RNLConsolidado!$BG$48</f>
        <v>0</v>
      </c>
      <c r="Z665" s="299">
        <f>+RNLConsolidado!$BG$49</f>
        <v>0</v>
      </c>
      <c r="AA665" s="299">
        <f>+RNLConsolidado!$BG$50</f>
        <v>0</v>
      </c>
      <c r="AB665" s="299">
        <f>+RNLConsolidado!$BG$51</f>
        <v>0</v>
      </c>
      <c r="AC665" s="299">
        <f>+RNLConsolidado!$BG$52</f>
        <v>0</v>
      </c>
      <c r="AD665" s="299">
        <f>+RNLConsolidado!$BG$53</f>
        <v>0</v>
      </c>
      <c r="AE665" s="299">
        <f>+RNLConsolidado!$BG$54</f>
        <v>0</v>
      </c>
      <c r="AF665" s="299">
        <f>+RNLConsolidado!$BG$55</f>
        <v>0</v>
      </c>
      <c r="AG665" s="299">
        <f>+RNLConsolidado!$BG$56</f>
        <v>0</v>
      </c>
      <c r="AH665" s="299">
        <f>+RNLConsolidado!$BG$57</f>
        <v>0</v>
      </c>
      <c r="AI665" s="299">
        <f>+RNLConsolidado!$BG$58</f>
        <v>0</v>
      </c>
      <c r="AJ665" s="299">
        <f>+RNLConsolidado!$BG$59</f>
        <v>0</v>
      </c>
      <c r="AK665" s="299">
        <f>+RNLConsolidado!$BG$60</f>
        <v>0</v>
      </c>
      <c r="AL665" s="299">
        <f>+RNLConsolidado!$BG$62</f>
        <v>0</v>
      </c>
      <c r="AM665" s="299">
        <f>+RNLConsolidado!$BG$63</f>
        <v>0</v>
      </c>
      <c r="AN665" s="299">
        <f>+RNLConsolidado!$BG$64</f>
        <v>0</v>
      </c>
      <c r="AO665" s="299">
        <f>+RNLConsolidado!$BG$65</f>
        <v>0</v>
      </c>
      <c r="AP665" s="299">
        <f>+RNLConsolidado!$BG$66</f>
        <v>0</v>
      </c>
      <c r="AQ665" s="299">
        <f>+RNLConsolidado!$BG$67</f>
        <v>0</v>
      </c>
      <c r="AR665" s="299">
        <f>+RNLConsolidado!$BG$68</f>
        <v>0</v>
      </c>
      <c r="AS665" s="299">
        <f>+RNLConsolidado!$BG$69</f>
        <v>0</v>
      </c>
      <c r="AT665" s="299">
        <f>+RNLConsolidado!$BG$70</f>
        <v>0</v>
      </c>
      <c r="AU665" s="299">
        <f>+RNLConsolidado!$BG$71</f>
        <v>0</v>
      </c>
      <c r="AV665" s="299">
        <f>+RNLConsolidado!$BG$72</f>
        <v>0</v>
      </c>
      <c r="AW665" s="299">
        <f>+RNLConsolidado!$BG$73</f>
        <v>0</v>
      </c>
      <c r="AX665" s="299">
        <f>+RNLConsolidado!$BG$75</f>
        <v>0</v>
      </c>
      <c r="AY665" s="299">
        <f>+RNLConsolidado!$BG$76</f>
        <v>0</v>
      </c>
      <c r="AZ665" s="299">
        <f>+RNLConsolidado!$BG$77</f>
        <v>0</v>
      </c>
      <c r="BA665" s="299">
        <f>+RNLConsolidado!$BG$78</f>
        <v>0</v>
      </c>
      <c r="BB665" s="299">
        <f>+RNLConsolidado!$BG$79</f>
        <v>0</v>
      </c>
      <c r="BC665" s="299">
        <f>+RNLConsolidado!$BG$80</f>
        <v>0</v>
      </c>
      <c r="BD665" s="299">
        <f>+RNLConsolidado!$BG$81</f>
        <v>0</v>
      </c>
      <c r="BE665" s="299">
        <f>+RNLConsolidado!$BG$82</f>
        <v>0</v>
      </c>
      <c r="BF665" s="299">
        <f>+RNLConsolidado!$BG$84</f>
        <v>0</v>
      </c>
      <c r="BG665" s="299">
        <f>+RNLConsolidado!$BG$85</f>
        <v>0</v>
      </c>
      <c r="BH665" s="299">
        <f>+RNLConsolidado!$BG$86</f>
        <v>0</v>
      </c>
      <c r="BI665" s="299">
        <f>+RNLConsolidado!$BG$87</f>
        <v>0</v>
      </c>
      <c r="BJ665" s="299">
        <f>+RNLConsolidado!$BG$88</f>
        <v>0</v>
      </c>
      <c r="BK665" s="299">
        <f>+RNLConsolidado!$BG$89</f>
        <v>0</v>
      </c>
      <c r="BL665" s="299">
        <f>+RNLConsolidado!$BG$90</f>
        <v>0</v>
      </c>
      <c r="BM665" s="299">
        <f>+RNLConsolidado!$BG$91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G36EDIG7cUJY7G+ffhbLMmLpQ7GHUO1M/u/rnQAzVl3IGxEPmtVeM9mgicD67+FdAT0n+T/K9ef8bwDst3sH9Q==" saltValue="8jJAZiU80p8H7YU6hc6NKw=="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E670"/>
  <sheetViews>
    <sheetView zoomScale="70" zoomScaleNormal="70" workbookViewId="0">
      <selection activeCell="B7" sqref="B7:U8"/>
    </sheetView>
  </sheetViews>
  <sheetFormatPr baseColWidth="10" defaultRowHeight="15" x14ac:dyDescent="0.25"/>
  <cols>
    <col min="1" max="1" width="2" style="1" customWidth="1"/>
    <col min="2" max="2" width="17.140625" style="1" customWidth="1"/>
    <col min="3" max="3" width="15.7109375" style="1" customWidth="1"/>
    <col min="4" max="4" width="16.85546875" style="1" customWidth="1"/>
    <col min="5" max="15" width="11.42578125" style="1"/>
    <col min="16" max="16" width="13.7109375" style="1" customWidth="1"/>
    <col min="17" max="22" width="11.42578125" style="1"/>
    <col min="23" max="23" width="5.28515625" style="1" customWidth="1"/>
    <col min="24" max="24" width="5" style="1" customWidth="1"/>
    <col min="25" max="25" width="6.85546875" style="1" customWidth="1"/>
    <col min="26" max="26" width="28.85546875" style="1" customWidth="1"/>
    <col min="27" max="47" width="14.42578125" style="1" customWidth="1"/>
    <col min="48" max="51" width="11.42578125" style="1"/>
    <col min="52" max="52" width="15.5703125" style="1" customWidth="1"/>
    <col min="53" max="53" width="24" style="1" customWidth="1"/>
    <col min="54" max="54" width="25" style="1" customWidth="1"/>
    <col min="55" max="55" width="29.5703125" style="1" customWidth="1"/>
    <col min="56" max="56" width="18.85546875" style="1" customWidth="1"/>
    <col min="57" max="57" width="26.42578125" style="1" customWidth="1"/>
    <col min="58" max="58" width="24.42578125" style="1" customWidth="1"/>
    <col min="59" max="62" width="18.85546875" style="1" customWidth="1"/>
    <col min="63" max="63" width="11.42578125" style="1"/>
    <col min="64" max="64" width="13.42578125" style="1" customWidth="1"/>
    <col min="65" max="65" width="20.85546875" style="1" customWidth="1"/>
    <col min="66" max="66" width="11.42578125" style="1"/>
    <col min="67" max="67" width="20.140625" style="1" customWidth="1"/>
    <col min="68" max="68" width="21.5703125" style="1" customWidth="1"/>
    <col min="69" max="69" width="11.42578125" style="1"/>
    <col min="70" max="70" width="23.7109375" style="1" customWidth="1"/>
    <col min="71" max="71" width="12.7109375" style="1" customWidth="1"/>
    <col min="72" max="75" width="11.42578125" style="1"/>
    <col min="76" max="76" width="34.28515625" style="1" customWidth="1"/>
    <col min="77" max="77" width="26.140625" style="1" customWidth="1"/>
    <col min="78" max="78" width="29.42578125" style="1" customWidth="1"/>
    <col min="79" max="79" width="30.140625" style="1" customWidth="1"/>
    <col min="80" max="83" width="15.7109375" style="1" customWidth="1"/>
    <col min="84" max="16384" width="11.42578125" style="1"/>
  </cols>
  <sheetData>
    <row r="1" spans="2:46" ht="15.75" thickBot="1" x14ac:dyDescent="0.3"/>
    <row r="2" spans="2:46" ht="15" customHeight="1" x14ac:dyDescent="0.25">
      <c r="W2" s="358" t="s">
        <v>630</v>
      </c>
      <c r="X2" s="359"/>
      <c r="Y2" s="360"/>
    </row>
    <row r="3" spans="2:46" ht="15" customHeight="1" x14ac:dyDescent="0.25">
      <c r="W3" s="361"/>
      <c r="X3" s="362"/>
      <c r="Y3" s="363"/>
    </row>
    <row r="4" spans="2:46" ht="15" customHeight="1" x14ac:dyDescent="0.25">
      <c r="W4" s="361"/>
      <c r="X4" s="362"/>
      <c r="Y4" s="363"/>
    </row>
    <row r="5" spans="2:46" ht="15.75" customHeight="1" thickBot="1" x14ac:dyDescent="0.3">
      <c r="W5" s="364"/>
      <c r="X5" s="365"/>
      <c r="Y5" s="366"/>
    </row>
    <row r="6" spans="2:46" ht="15.75" thickBot="1" x14ac:dyDescent="0.3"/>
    <row r="7" spans="2:46" ht="31.5" customHeight="1" x14ac:dyDescent="0.25">
      <c r="B7" s="349" t="s">
        <v>690</v>
      </c>
      <c r="C7" s="350"/>
      <c r="D7" s="350"/>
      <c r="E7" s="350"/>
      <c r="F7" s="350"/>
      <c r="G7" s="350"/>
      <c r="H7" s="350"/>
      <c r="I7" s="350"/>
      <c r="J7" s="350"/>
      <c r="K7" s="350"/>
      <c r="L7" s="350"/>
      <c r="M7" s="350"/>
      <c r="N7" s="350"/>
      <c r="O7" s="350"/>
      <c r="P7" s="350"/>
      <c r="Q7" s="350"/>
      <c r="R7" s="350"/>
      <c r="S7" s="350"/>
      <c r="T7" s="350"/>
      <c r="U7" s="351"/>
      <c r="V7" s="210"/>
      <c r="Z7" s="349" t="s">
        <v>631</v>
      </c>
      <c r="AA7" s="350"/>
      <c r="AB7" s="350"/>
      <c r="AC7" s="350"/>
      <c r="AD7" s="350"/>
      <c r="AE7" s="350"/>
      <c r="AF7" s="350"/>
      <c r="AG7" s="350"/>
      <c r="AH7" s="350"/>
      <c r="AI7" s="350"/>
      <c r="AJ7" s="350"/>
      <c r="AK7" s="350"/>
      <c r="AL7" s="350"/>
      <c r="AM7" s="350"/>
      <c r="AN7" s="350"/>
      <c r="AO7" s="350"/>
      <c r="AP7" s="350"/>
      <c r="AQ7" s="350"/>
      <c r="AR7" s="350"/>
      <c r="AS7" s="351"/>
      <c r="AT7" s="210"/>
    </row>
    <row r="8" spans="2:46" ht="26.25" customHeight="1" thickBot="1" x14ac:dyDescent="0.3">
      <c r="B8" s="352"/>
      <c r="C8" s="353"/>
      <c r="D8" s="353"/>
      <c r="E8" s="353"/>
      <c r="F8" s="353"/>
      <c r="G8" s="353"/>
      <c r="H8" s="353"/>
      <c r="I8" s="353"/>
      <c r="J8" s="353"/>
      <c r="K8" s="353"/>
      <c r="L8" s="353"/>
      <c r="M8" s="353"/>
      <c r="N8" s="353"/>
      <c r="O8" s="353"/>
      <c r="P8" s="353"/>
      <c r="Q8" s="353"/>
      <c r="R8" s="353"/>
      <c r="S8" s="353"/>
      <c r="T8" s="353"/>
      <c r="U8" s="354"/>
      <c r="V8" s="212"/>
      <c r="Z8" s="352"/>
      <c r="AA8" s="353"/>
      <c r="AB8" s="353"/>
      <c r="AC8" s="353"/>
      <c r="AD8" s="353"/>
      <c r="AE8" s="353"/>
      <c r="AF8" s="353"/>
      <c r="AG8" s="353"/>
      <c r="AH8" s="353"/>
      <c r="AI8" s="353"/>
      <c r="AJ8" s="353"/>
      <c r="AK8" s="353"/>
      <c r="AL8" s="353"/>
      <c r="AM8" s="353"/>
      <c r="AN8" s="353"/>
      <c r="AO8" s="353"/>
      <c r="AP8" s="353"/>
      <c r="AQ8" s="353"/>
      <c r="AR8" s="353"/>
      <c r="AS8" s="354"/>
      <c r="AT8" s="212"/>
    </row>
    <row r="9" spans="2:46" ht="15.75" thickBot="1" x14ac:dyDescent="0.3">
      <c r="B9" s="211"/>
      <c r="C9" s="166"/>
      <c r="D9" s="166"/>
      <c r="E9" s="166"/>
      <c r="F9" s="166"/>
      <c r="G9" s="166"/>
      <c r="H9" s="166"/>
      <c r="I9" s="166"/>
      <c r="J9" s="166"/>
      <c r="K9" s="166"/>
      <c r="L9" s="166"/>
      <c r="M9" s="166"/>
      <c r="N9" s="166"/>
      <c r="O9" s="166"/>
      <c r="P9" s="166"/>
      <c r="Q9" s="166"/>
      <c r="R9" s="166"/>
      <c r="S9" s="166"/>
      <c r="T9" s="166"/>
      <c r="U9" s="166"/>
      <c r="V9" s="212"/>
      <c r="Z9" s="211"/>
      <c r="AA9" s="166"/>
      <c r="AB9" s="166"/>
      <c r="AC9" s="166"/>
      <c r="AD9" s="166"/>
      <c r="AE9" s="166"/>
      <c r="AF9" s="166"/>
      <c r="AG9" s="166"/>
      <c r="AH9" s="166"/>
      <c r="AI9" s="166"/>
      <c r="AJ9" s="166"/>
      <c r="AK9" s="166"/>
      <c r="AL9" s="166"/>
      <c r="AM9" s="166"/>
      <c r="AN9" s="166"/>
      <c r="AO9" s="166"/>
      <c r="AP9" s="166"/>
      <c r="AQ9" s="166"/>
      <c r="AR9" s="166"/>
      <c r="AS9" s="166"/>
      <c r="AT9" s="212"/>
    </row>
    <row r="10" spans="2:46" ht="24.75" customHeight="1" thickBot="1" x14ac:dyDescent="0.3">
      <c r="B10" s="355" t="s">
        <v>558</v>
      </c>
      <c r="C10" s="356"/>
      <c r="D10" s="356"/>
      <c r="E10" s="356"/>
      <c r="F10" s="356"/>
      <c r="G10" s="356"/>
      <c r="H10" s="356"/>
      <c r="I10" s="356"/>
      <c r="J10" s="356"/>
      <c r="K10" s="356"/>
      <c r="L10" s="356"/>
      <c r="M10" s="356"/>
      <c r="N10" s="356"/>
      <c r="O10" s="356"/>
      <c r="P10" s="356"/>
      <c r="Q10" s="356"/>
      <c r="R10" s="356"/>
      <c r="S10" s="356"/>
      <c r="T10" s="356"/>
      <c r="U10" s="357"/>
      <c r="V10" s="212"/>
      <c r="Z10" s="355" t="s">
        <v>558</v>
      </c>
      <c r="AA10" s="356"/>
      <c r="AB10" s="356"/>
      <c r="AC10" s="356"/>
      <c r="AD10" s="356"/>
      <c r="AE10" s="356"/>
      <c r="AF10" s="356"/>
      <c r="AG10" s="356"/>
      <c r="AH10" s="356"/>
      <c r="AI10" s="356"/>
      <c r="AJ10" s="356"/>
      <c r="AK10" s="356"/>
      <c r="AL10" s="356"/>
      <c r="AM10" s="356"/>
      <c r="AN10" s="356"/>
      <c r="AO10" s="356"/>
      <c r="AP10" s="356"/>
      <c r="AQ10" s="356"/>
      <c r="AR10" s="356"/>
      <c r="AS10" s="357"/>
      <c r="AT10" s="212"/>
    </row>
    <row r="11" spans="2:46" x14ac:dyDescent="0.25">
      <c r="B11" s="211"/>
      <c r="C11" s="166"/>
      <c r="D11" s="166"/>
      <c r="E11" s="166"/>
      <c r="F11" s="166"/>
      <c r="G11" s="166"/>
      <c r="H11" s="166"/>
      <c r="I11" s="166"/>
      <c r="J11" s="166"/>
      <c r="K11" s="166"/>
      <c r="L11" s="166"/>
      <c r="M11" s="166"/>
      <c r="N11" s="166"/>
      <c r="O11" s="166"/>
      <c r="P11" s="166"/>
      <c r="Q11" s="166"/>
      <c r="R11" s="166"/>
      <c r="S11" s="166"/>
      <c r="T11" s="166"/>
      <c r="U11" s="166"/>
      <c r="V11" s="212"/>
      <c r="Z11" s="211"/>
      <c r="AA11" s="166"/>
      <c r="AB11" s="166"/>
      <c r="AC11" s="166"/>
      <c r="AD11" s="166"/>
      <c r="AE11" s="166"/>
      <c r="AF11" s="166"/>
      <c r="AG11" s="166"/>
      <c r="AH11" s="166"/>
      <c r="AI11" s="166"/>
      <c r="AJ11" s="166"/>
      <c r="AK11" s="166"/>
      <c r="AL11" s="166"/>
      <c r="AM11" s="166"/>
      <c r="AN11" s="166"/>
      <c r="AO11" s="166"/>
      <c r="AP11" s="166"/>
      <c r="AQ11" s="166"/>
      <c r="AR11" s="166"/>
      <c r="AS11" s="166"/>
      <c r="AT11" s="212"/>
    </row>
    <row r="12" spans="2:46" x14ac:dyDescent="0.25">
      <c r="B12" s="211"/>
      <c r="C12" s="166"/>
      <c r="D12" s="166"/>
      <c r="E12" s="166"/>
      <c r="F12" s="166"/>
      <c r="G12" s="166"/>
      <c r="H12" s="166"/>
      <c r="I12" s="166"/>
      <c r="J12" s="166"/>
      <c r="K12" s="166"/>
      <c r="L12" s="166"/>
      <c r="M12" s="166"/>
      <c r="N12" s="166"/>
      <c r="O12" s="166"/>
      <c r="P12" s="166"/>
      <c r="Q12" s="166"/>
      <c r="R12" s="166"/>
      <c r="S12" s="166"/>
      <c r="T12" s="166"/>
      <c r="U12" s="166"/>
      <c r="V12" s="212"/>
      <c r="Z12" s="211"/>
      <c r="AA12" s="166"/>
      <c r="AB12" s="166"/>
      <c r="AC12" s="166"/>
      <c r="AD12" s="166"/>
      <c r="AE12" s="166"/>
      <c r="AF12" s="166"/>
      <c r="AG12" s="166"/>
      <c r="AH12" s="166"/>
      <c r="AI12" s="166"/>
      <c r="AJ12" s="166"/>
      <c r="AK12" s="166"/>
      <c r="AL12" s="166"/>
      <c r="AM12" s="166"/>
      <c r="AN12" s="166"/>
      <c r="AO12" s="166"/>
      <c r="AP12" s="166"/>
      <c r="AQ12" s="166"/>
      <c r="AR12" s="166"/>
      <c r="AS12" s="166"/>
      <c r="AT12" s="212"/>
    </row>
    <row r="13" spans="2:46" x14ac:dyDescent="0.25">
      <c r="B13" s="211"/>
      <c r="C13" s="166"/>
      <c r="D13" s="166"/>
      <c r="E13" s="166"/>
      <c r="F13" s="166"/>
      <c r="G13" s="166"/>
      <c r="H13" s="166"/>
      <c r="I13" s="166"/>
      <c r="J13" s="166"/>
      <c r="K13" s="166"/>
      <c r="L13" s="166"/>
      <c r="M13" s="166"/>
      <c r="N13" s="166"/>
      <c r="O13" s="166"/>
      <c r="P13" s="166"/>
      <c r="Q13" s="166"/>
      <c r="R13" s="166"/>
      <c r="S13" s="166"/>
      <c r="T13" s="166"/>
      <c r="U13" s="166"/>
      <c r="V13" s="212"/>
      <c r="Z13" s="211"/>
      <c r="AA13" s="166"/>
      <c r="AB13" s="166"/>
      <c r="AC13" s="166"/>
      <c r="AD13" s="166"/>
      <c r="AE13" s="166"/>
      <c r="AF13" s="166"/>
      <c r="AG13" s="166"/>
      <c r="AH13" s="166"/>
      <c r="AI13" s="166"/>
      <c r="AJ13" s="166"/>
      <c r="AK13" s="166"/>
      <c r="AL13" s="166"/>
      <c r="AM13" s="166"/>
      <c r="AN13" s="166"/>
      <c r="AO13" s="166"/>
      <c r="AP13" s="166"/>
      <c r="AQ13" s="166"/>
      <c r="AR13" s="166"/>
      <c r="AS13" s="166"/>
      <c r="AT13" s="212"/>
    </row>
    <row r="14" spans="2:46" x14ac:dyDescent="0.25">
      <c r="B14" s="211"/>
      <c r="C14" s="166"/>
      <c r="D14" s="166"/>
      <c r="E14" s="166"/>
      <c r="F14" s="166"/>
      <c r="G14" s="166"/>
      <c r="H14" s="166"/>
      <c r="I14" s="166"/>
      <c r="J14" s="166"/>
      <c r="K14" s="166"/>
      <c r="L14" s="166"/>
      <c r="M14" s="166"/>
      <c r="N14" s="166"/>
      <c r="O14" s="166"/>
      <c r="P14" s="166"/>
      <c r="Q14" s="166"/>
      <c r="R14" s="166"/>
      <c r="S14" s="166"/>
      <c r="T14" s="166"/>
      <c r="U14" s="166"/>
      <c r="V14" s="212"/>
      <c r="Z14" s="211"/>
      <c r="AA14" s="166"/>
      <c r="AB14" s="166"/>
      <c r="AC14" s="166"/>
      <c r="AD14" s="166"/>
      <c r="AE14" s="166"/>
      <c r="AF14" s="166"/>
      <c r="AG14" s="166"/>
      <c r="AH14" s="166"/>
      <c r="AI14" s="166"/>
      <c r="AJ14" s="166"/>
      <c r="AK14" s="166"/>
      <c r="AL14" s="166"/>
      <c r="AM14" s="166"/>
      <c r="AN14" s="166"/>
      <c r="AO14" s="166"/>
      <c r="AP14" s="166"/>
      <c r="AQ14" s="166"/>
      <c r="AR14" s="166"/>
      <c r="AS14" s="166"/>
      <c r="AT14" s="212"/>
    </row>
    <row r="15" spans="2:46" x14ac:dyDescent="0.25">
      <c r="B15" s="211"/>
      <c r="C15" s="166"/>
      <c r="D15" s="166"/>
      <c r="E15" s="166"/>
      <c r="F15" s="166"/>
      <c r="G15" s="166"/>
      <c r="H15" s="166"/>
      <c r="I15" s="166"/>
      <c r="J15" s="166"/>
      <c r="K15" s="166"/>
      <c r="L15" s="166"/>
      <c r="M15" s="166"/>
      <c r="N15" s="166"/>
      <c r="O15" s="166"/>
      <c r="P15" s="166"/>
      <c r="Q15" s="166"/>
      <c r="R15" s="166"/>
      <c r="S15" s="166"/>
      <c r="T15" s="166"/>
      <c r="U15" s="166"/>
      <c r="V15" s="212"/>
      <c r="Z15" s="211"/>
      <c r="AA15" s="166"/>
      <c r="AB15" s="166"/>
      <c r="AC15" s="166"/>
      <c r="AD15" s="166"/>
      <c r="AE15" s="166"/>
      <c r="AF15" s="166"/>
      <c r="AG15" s="166"/>
      <c r="AH15" s="166"/>
      <c r="AI15" s="166"/>
      <c r="AJ15" s="166"/>
      <c r="AK15" s="166"/>
      <c r="AL15" s="166"/>
      <c r="AM15" s="166"/>
      <c r="AN15" s="166"/>
      <c r="AO15" s="166"/>
      <c r="AP15" s="166"/>
      <c r="AQ15" s="166"/>
      <c r="AR15" s="166"/>
      <c r="AS15" s="166"/>
      <c r="AT15" s="212"/>
    </row>
    <row r="16" spans="2:46" x14ac:dyDescent="0.25">
      <c r="B16" s="211"/>
      <c r="C16" s="166"/>
      <c r="D16" s="166"/>
      <c r="E16" s="166"/>
      <c r="F16" s="166"/>
      <c r="G16" s="166"/>
      <c r="H16" s="166"/>
      <c r="I16" s="166"/>
      <c r="J16" s="166"/>
      <c r="K16" s="166"/>
      <c r="L16" s="166"/>
      <c r="M16" s="166"/>
      <c r="N16" s="166"/>
      <c r="O16" s="166"/>
      <c r="P16" s="166"/>
      <c r="Q16" s="166"/>
      <c r="R16" s="166"/>
      <c r="S16" s="166"/>
      <c r="T16" s="166"/>
      <c r="U16" s="166"/>
      <c r="V16" s="212"/>
      <c r="Z16" s="211"/>
      <c r="AA16" s="166"/>
      <c r="AB16" s="166"/>
      <c r="AC16" s="166"/>
      <c r="AD16" s="166"/>
      <c r="AE16" s="166"/>
      <c r="AF16" s="166"/>
      <c r="AG16" s="166"/>
      <c r="AH16" s="166"/>
      <c r="AI16" s="166"/>
      <c r="AJ16" s="166"/>
      <c r="AK16" s="166"/>
      <c r="AL16" s="166"/>
      <c r="AM16" s="166"/>
      <c r="AN16" s="166"/>
      <c r="AO16" s="166"/>
      <c r="AP16" s="166"/>
      <c r="AQ16" s="166"/>
      <c r="AR16" s="166"/>
      <c r="AS16" s="166"/>
      <c r="AT16" s="212"/>
    </row>
    <row r="17" spans="2:46" x14ac:dyDescent="0.25">
      <c r="B17" s="211"/>
      <c r="C17" s="166"/>
      <c r="D17" s="166"/>
      <c r="E17" s="166"/>
      <c r="F17" s="166"/>
      <c r="G17" s="166"/>
      <c r="H17" s="166"/>
      <c r="I17" s="166"/>
      <c r="J17" s="166"/>
      <c r="K17" s="166"/>
      <c r="L17" s="166"/>
      <c r="M17" s="166"/>
      <c r="N17" s="166"/>
      <c r="O17" s="166"/>
      <c r="P17" s="166"/>
      <c r="Q17" s="166"/>
      <c r="R17" s="166"/>
      <c r="S17" s="166"/>
      <c r="T17" s="166"/>
      <c r="U17" s="166"/>
      <c r="V17" s="212"/>
      <c r="Z17" s="211"/>
      <c r="AA17" s="166"/>
      <c r="AB17" s="166"/>
      <c r="AC17" s="166"/>
      <c r="AD17" s="166"/>
      <c r="AE17" s="166"/>
      <c r="AF17" s="166"/>
      <c r="AG17" s="166"/>
      <c r="AH17" s="166"/>
      <c r="AI17" s="166"/>
      <c r="AJ17" s="166"/>
      <c r="AK17" s="166"/>
      <c r="AL17" s="166"/>
      <c r="AM17" s="166"/>
      <c r="AN17" s="166"/>
      <c r="AO17" s="166"/>
      <c r="AP17" s="166"/>
      <c r="AQ17" s="166"/>
      <c r="AR17" s="166"/>
      <c r="AS17" s="166"/>
      <c r="AT17" s="212"/>
    </row>
    <row r="18" spans="2:46" x14ac:dyDescent="0.25">
      <c r="B18" s="218"/>
      <c r="C18" s="26"/>
      <c r="D18" s="26"/>
      <c r="E18" s="26"/>
      <c r="F18" s="26"/>
      <c r="G18" s="26"/>
      <c r="H18" s="26"/>
      <c r="I18" s="26"/>
      <c r="J18" s="26"/>
      <c r="K18" s="26"/>
      <c r="L18" s="26"/>
      <c r="M18" s="26"/>
      <c r="N18" s="26"/>
      <c r="O18" s="26"/>
      <c r="P18" s="26"/>
      <c r="Q18" s="26"/>
      <c r="R18" s="166"/>
      <c r="S18" s="166"/>
      <c r="T18" s="166"/>
      <c r="U18" s="166"/>
      <c r="V18" s="212"/>
      <c r="Z18" s="218"/>
      <c r="AA18" s="26"/>
      <c r="AB18" s="26"/>
      <c r="AC18" s="26"/>
      <c r="AD18" s="26"/>
      <c r="AE18" s="26"/>
      <c r="AF18" s="26"/>
      <c r="AG18" s="26"/>
      <c r="AH18" s="26"/>
      <c r="AI18" s="26"/>
      <c r="AJ18" s="26"/>
      <c r="AK18" s="26"/>
      <c r="AL18" s="26"/>
      <c r="AM18" s="26"/>
      <c r="AN18" s="26"/>
      <c r="AO18" s="26"/>
      <c r="AP18" s="166"/>
      <c r="AQ18" s="166"/>
      <c r="AR18" s="166"/>
      <c r="AS18" s="166"/>
      <c r="AT18" s="212"/>
    </row>
    <row r="19" spans="2:46" x14ac:dyDescent="0.25">
      <c r="B19" s="218"/>
      <c r="C19" s="26"/>
      <c r="D19" s="26"/>
      <c r="E19" s="26"/>
      <c r="F19" s="26"/>
      <c r="G19" s="26"/>
      <c r="H19" s="26"/>
      <c r="I19" s="26"/>
      <c r="J19" s="26"/>
      <c r="K19" s="26"/>
      <c r="L19" s="26"/>
      <c r="M19" s="26"/>
      <c r="N19" s="26"/>
      <c r="O19" s="26"/>
      <c r="P19" s="26"/>
      <c r="Q19" s="26"/>
      <c r="R19" s="166"/>
      <c r="S19" s="166"/>
      <c r="T19" s="166"/>
      <c r="U19" s="166"/>
      <c r="V19" s="212"/>
      <c r="Z19" s="218"/>
      <c r="AA19" s="26"/>
      <c r="AB19" s="26"/>
      <c r="AC19" s="26"/>
      <c r="AD19" s="26"/>
      <c r="AE19" s="26"/>
      <c r="AF19" s="26"/>
      <c r="AG19" s="26"/>
      <c r="AH19" s="26"/>
      <c r="AI19" s="26"/>
      <c r="AJ19" s="26"/>
      <c r="AK19" s="26"/>
      <c r="AL19" s="26"/>
      <c r="AM19" s="26"/>
      <c r="AN19" s="26"/>
      <c r="AO19" s="26"/>
      <c r="AP19" s="166"/>
      <c r="AQ19" s="166"/>
      <c r="AR19" s="166"/>
      <c r="AS19" s="166"/>
      <c r="AT19" s="212"/>
    </row>
    <row r="20" spans="2:46" x14ac:dyDescent="0.25">
      <c r="B20" s="218"/>
      <c r="C20" s="26"/>
      <c r="D20" s="26"/>
      <c r="E20" s="26"/>
      <c r="F20" s="26"/>
      <c r="G20" s="26"/>
      <c r="H20" s="26"/>
      <c r="I20" s="26"/>
      <c r="J20" s="26"/>
      <c r="K20" s="26"/>
      <c r="L20" s="26"/>
      <c r="M20" s="26"/>
      <c r="N20" s="26"/>
      <c r="O20" s="26"/>
      <c r="P20" s="26"/>
      <c r="Q20" s="26"/>
      <c r="R20" s="166"/>
      <c r="S20" s="166"/>
      <c r="T20" s="166"/>
      <c r="U20" s="166"/>
      <c r="V20" s="212"/>
      <c r="Z20" s="218"/>
      <c r="AA20" s="26"/>
      <c r="AB20" s="26"/>
      <c r="AC20" s="26"/>
      <c r="AD20" s="26"/>
      <c r="AE20" s="26"/>
      <c r="AF20" s="26"/>
      <c r="AG20" s="26"/>
      <c r="AH20" s="26"/>
      <c r="AI20" s="26"/>
      <c r="AJ20" s="26"/>
      <c r="AK20" s="26"/>
      <c r="AL20" s="26"/>
      <c r="AM20" s="26"/>
      <c r="AN20" s="26"/>
      <c r="AO20" s="26"/>
      <c r="AP20" s="166"/>
      <c r="AQ20" s="166"/>
      <c r="AR20" s="166"/>
      <c r="AS20" s="166"/>
      <c r="AT20" s="212"/>
    </row>
    <row r="21" spans="2:46" x14ac:dyDescent="0.25">
      <c r="B21" s="218"/>
      <c r="C21" s="26"/>
      <c r="D21" s="26"/>
      <c r="E21" s="26"/>
      <c r="F21" s="26"/>
      <c r="G21" s="26"/>
      <c r="H21" s="26"/>
      <c r="I21" s="26"/>
      <c r="J21" s="26"/>
      <c r="K21" s="26"/>
      <c r="L21" s="26"/>
      <c r="M21" s="26"/>
      <c r="N21" s="26"/>
      <c r="O21" s="26"/>
      <c r="P21" s="26"/>
      <c r="Q21" s="26"/>
      <c r="R21" s="166"/>
      <c r="S21" s="166"/>
      <c r="T21" s="166"/>
      <c r="U21" s="166"/>
      <c r="V21" s="212"/>
      <c r="Z21" s="218"/>
      <c r="AA21" s="26"/>
      <c r="AB21" s="26"/>
      <c r="AC21" s="26"/>
      <c r="AD21" s="26"/>
      <c r="AE21" s="26"/>
      <c r="AF21" s="26"/>
      <c r="AG21" s="26"/>
      <c r="AH21" s="26"/>
      <c r="AI21" s="26"/>
      <c r="AJ21" s="26"/>
      <c r="AK21" s="26"/>
      <c r="AL21" s="26"/>
      <c r="AM21" s="26"/>
      <c r="AN21" s="26"/>
      <c r="AO21" s="26"/>
      <c r="AP21" s="166"/>
      <c r="AQ21" s="166"/>
      <c r="AR21" s="166"/>
      <c r="AS21" s="166"/>
      <c r="AT21" s="212"/>
    </row>
    <row r="22" spans="2:46" x14ac:dyDescent="0.25">
      <c r="B22" s="218"/>
      <c r="C22" s="26"/>
      <c r="D22" s="26"/>
      <c r="E22" s="26"/>
      <c r="F22" s="26"/>
      <c r="G22" s="26"/>
      <c r="H22" s="26"/>
      <c r="I22" s="26"/>
      <c r="J22" s="26"/>
      <c r="K22" s="26"/>
      <c r="L22" s="26"/>
      <c r="M22" s="26"/>
      <c r="N22" s="26"/>
      <c r="O22" s="26"/>
      <c r="P22" s="26"/>
      <c r="Q22" s="26"/>
      <c r="R22" s="166"/>
      <c r="S22" s="166"/>
      <c r="T22" s="166"/>
      <c r="U22" s="166"/>
      <c r="V22" s="212"/>
      <c r="Z22" s="218"/>
      <c r="AA22" s="26"/>
      <c r="AB22" s="26"/>
      <c r="AC22" s="26"/>
      <c r="AD22" s="26"/>
      <c r="AE22" s="26"/>
      <c r="AF22" s="26"/>
      <c r="AG22" s="26"/>
      <c r="AH22" s="26"/>
      <c r="AI22" s="26"/>
      <c r="AJ22" s="26"/>
      <c r="AK22" s="26"/>
      <c r="AL22" s="26"/>
      <c r="AM22" s="26"/>
      <c r="AN22" s="26"/>
      <c r="AO22" s="26"/>
      <c r="AP22" s="166"/>
      <c r="AQ22" s="166"/>
      <c r="AR22" s="166"/>
      <c r="AS22" s="166"/>
      <c r="AT22" s="212"/>
    </row>
    <row r="23" spans="2:46" x14ac:dyDescent="0.25">
      <c r="B23" s="218"/>
      <c r="C23" s="26"/>
      <c r="D23" s="26"/>
      <c r="E23" s="26"/>
      <c r="F23" s="26"/>
      <c r="G23" s="26"/>
      <c r="H23" s="26"/>
      <c r="I23" s="26"/>
      <c r="J23" s="26"/>
      <c r="K23" s="26"/>
      <c r="L23" s="26"/>
      <c r="M23" s="26"/>
      <c r="N23" s="26"/>
      <c r="O23" s="26"/>
      <c r="P23" s="26"/>
      <c r="Q23" s="26"/>
      <c r="R23" s="166"/>
      <c r="S23" s="166"/>
      <c r="T23" s="166"/>
      <c r="U23" s="166"/>
      <c r="V23" s="212"/>
      <c r="Z23" s="218"/>
      <c r="AA23" s="26"/>
      <c r="AB23" s="26"/>
      <c r="AC23" s="26"/>
      <c r="AD23" s="26"/>
      <c r="AE23" s="26"/>
      <c r="AF23" s="26"/>
      <c r="AG23" s="26"/>
      <c r="AH23" s="26"/>
      <c r="AI23" s="26"/>
      <c r="AJ23" s="26"/>
      <c r="AK23" s="26"/>
      <c r="AL23" s="26"/>
      <c r="AM23" s="26"/>
      <c r="AN23" s="26"/>
      <c r="AO23" s="26"/>
      <c r="AP23" s="166"/>
      <c r="AQ23" s="166"/>
      <c r="AR23" s="166"/>
      <c r="AS23" s="166"/>
      <c r="AT23" s="212"/>
    </row>
    <row r="24" spans="2:46" x14ac:dyDescent="0.25">
      <c r="B24" s="218"/>
      <c r="C24" s="26"/>
      <c r="D24" s="26"/>
      <c r="E24" s="26"/>
      <c r="F24" s="26"/>
      <c r="G24" s="26"/>
      <c r="H24" s="26"/>
      <c r="I24" s="26"/>
      <c r="J24" s="26"/>
      <c r="K24" s="26"/>
      <c r="L24" s="26"/>
      <c r="M24" s="26"/>
      <c r="N24" s="26"/>
      <c r="O24" s="26"/>
      <c r="P24" s="26"/>
      <c r="Q24" s="26"/>
      <c r="R24" s="166"/>
      <c r="S24" s="166"/>
      <c r="T24" s="166"/>
      <c r="U24" s="166"/>
      <c r="V24" s="212"/>
      <c r="Z24" s="218"/>
      <c r="AA24" s="26"/>
      <c r="AB24" s="26"/>
      <c r="AC24" s="26"/>
      <c r="AD24" s="26"/>
      <c r="AE24" s="26"/>
      <c r="AF24" s="26"/>
      <c r="AG24" s="26"/>
      <c r="AH24" s="26"/>
      <c r="AI24" s="26"/>
      <c r="AJ24" s="26"/>
      <c r="AK24" s="26"/>
      <c r="AL24" s="26"/>
      <c r="AM24" s="26"/>
      <c r="AN24" s="26"/>
      <c r="AO24" s="26"/>
      <c r="AP24" s="166"/>
      <c r="AQ24" s="166"/>
      <c r="AR24" s="166"/>
      <c r="AS24" s="166"/>
      <c r="AT24" s="212"/>
    </row>
    <row r="25" spans="2:46" x14ac:dyDescent="0.25">
      <c r="B25" s="218"/>
      <c r="C25" s="26"/>
      <c r="D25" s="26"/>
      <c r="E25" s="26"/>
      <c r="F25" s="26"/>
      <c r="G25" s="26"/>
      <c r="H25" s="26"/>
      <c r="I25" s="26"/>
      <c r="J25" s="26"/>
      <c r="K25" s="26"/>
      <c r="L25" s="26"/>
      <c r="M25" s="26"/>
      <c r="N25" s="26"/>
      <c r="O25" s="26"/>
      <c r="P25" s="26"/>
      <c r="Q25" s="26"/>
      <c r="R25" s="166"/>
      <c r="S25" s="166"/>
      <c r="T25" s="166"/>
      <c r="U25" s="166"/>
      <c r="V25" s="212"/>
      <c r="Z25" s="218"/>
      <c r="AA25" s="26"/>
      <c r="AB25" s="26"/>
      <c r="AC25" s="26"/>
      <c r="AD25" s="26"/>
      <c r="AE25" s="26"/>
      <c r="AF25" s="26"/>
      <c r="AG25" s="26"/>
      <c r="AH25" s="26"/>
      <c r="AI25" s="26"/>
      <c r="AJ25" s="26"/>
      <c r="AK25" s="26"/>
      <c r="AL25" s="26"/>
      <c r="AM25" s="26"/>
      <c r="AN25" s="26"/>
      <c r="AO25" s="26"/>
      <c r="AP25" s="166"/>
      <c r="AQ25" s="166"/>
      <c r="AR25" s="166"/>
      <c r="AS25" s="166"/>
      <c r="AT25" s="212"/>
    </row>
    <row r="26" spans="2:46" x14ac:dyDescent="0.25">
      <c r="B26" s="218"/>
      <c r="C26" s="26"/>
      <c r="D26" s="26"/>
      <c r="E26" s="26"/>
      <c r="F26" s="26"/>
      <c r="G26" s="26"/>
      <c r="H26" s="26"/>
      <c r="I26" s="26"/>
      <c r="J26" s="26"/>
      <c r="K26" s="26"/>
      <c r="L26" s="26"/>
      <c r="M26" s="26"/>
      <c r="N26" s="26"/>
      <c r="O26" s="26"/>
      <c r="P26" s="26"/>
      <c r="Q26" s="26"/>
      <c r="R26" s="166"/>
      <c r="S26" s="166"/>
      <c r="T26" s="166"/>
      <c r="U26" s="166"/>
      <c r="V26" s="212"/>
      <c r="Z26" s="218"/>
      <c r="AA26" s="26"/>
      <c r="AB26" s="26"/>
      <c r="AC26" s="26"/>
      <c r="AD26" s="26"/>
      <c r="AE26" s="26"/>
      <c r="AF26" s="26"/>
      <c r="AG26" s="26"/>
      <c r="AH26" s="26"/>
      <c r="AI26" s="26"/>
      <c r="AJ26" s="26"/>
      <c r="AK26" s="26"/>
      <c r="AL26" s="26"/>
      <c r="AM26" s="26"/>
      <c r="AN26" s="26"/>
      <c r="AO26" s="26"/>
      <c r="AP26" s="166"/>
      <c r="AQ26" s="166"/>
      <c r="AR26" s="166"/>
      <c r="AS26" s="166"/>
      <c r="AT26" s="212"/>
    </row>
    <row r="27" spans="2:46" x14ac:dyDescent="0.25">
      <c r="B27" s="218"/>
      <c r="C27" s="26"/>
      <c r="D27" s="26"/>
      <c r="E27" s="26"/>
      <c r="F27" s="26"/>
      <c r="G27" s="26"/>
      <c r="H27" s="26"/>
      <c r="I27" s="26"/>
      <c r="J27" s="26"/>
      <c r="K27" s="26"/>
      <c r="L27" s="26"/>
      <c r="M27" s="26"/>
      <c r="N27" s="26"/>
      <c r="O27" s="26"/>
      <c r="P27" s="26"/>
      <c r="Q27" s="26"/>
      <c r="R27" s="166"/>
      <c r="S27" s="166"/>
      <c r="T27" s="166"/>
      <c r="U27" s="166"/>
      <c r="V27" s="212"/>
      <c r="Z27" s="218"/>
      <c r="AA27" s="26"/>
      <c r="AB27" s="26"/>
      <c r="AC27" s="26"/>
      <c r="AD27" s="26"/>
      <c r="AE27" s="26"/>
      <c r="AF27" s="26"/>
      <c r="AG27" s="26"/>
      <c r="AH27" s="26"/>
      <c r="AI27" s="26"/>
      <c r="AJ27" s="26"/>
      <c r="AK27" s="26"/>
      <c r="AL27" s="26"/>
      <c r="AM27" s="26"/>
      <c r="AN27" s="26"/>
      <c r="AO27" s="26"/>
      <c r="AP27" s="166"/>
      <c r="AQ27" s="166"/>
      <c r="AR27" s="166"/>
      <c r="AS27" s="166"/>
      <c r="AT27" s="212"/>
    </row>
    <row r="28" spans="2:46" x14ac:dyDescent="0.25">
      <c r="B28" s="218"/>
      <c r="C28" s="26"/>
      <c r="D28" s="26"/>
      <c r="E28" s="26"/>
      <c r="F28" s="26"/>
      <c r="G28" s="26"/>
      <c r="H28" s="26"/>
      <c r="I28" s="26"/>
      <c r="J28" s="26"/>
      <c r="K28" s="26"/>
      <c r="L28" s="26"/>
      <c r="M28" s="26"/>
      <c r="N28" s="26"/>
      <c r="O28" s="26"/>
      <c r="P28" s="26"/>
      <c r="Q28" s="26"/>
      <c r="R28" s="166"/>
      <c r="S28" s="166"/>
      <c r="T28" s="166"/>
      <c r="U28" s="166"/>
      <c r="V28" s="212"/>
      <c r="Z28" s="218"/>
      <c r="AA28" s="26"/>
      <c r="AB28" s="26"/>
      <c r="AC28" s="26"/>
      <c r="AD28" s="26"/>
      <c r="AE28" s="26"/>
      <c r="AF28" s="26"/>
      <c r="AG28" s="26"/>
      <c r="AH28" s="26"/>
      <c r="AI28" s="26"/>
      <c r="AJ28" s="26"/>
      <c r="AK28" s="26"/>
      <c r="AL28" s="26"/>
      <c r="AM28" s="26"/>
      <c r="AN28" s="26"/>
      <c r="AO28" s="26"/>
      <c r="AP28" s="166"/>
      <c r="AQ28" s="166"/>
      <c r="AR28" s="166"/>
      <c r="AS28" s="166"/>
      <c r="AT28" s="212"/>
    </row>
    <row r="29" spans="2:46" x14ac:dyDescent="0.25">
      <c r="B29" s="218"/>
      <c r="C29" s="26"/>
      <c r="D29" s="26"/>
      <c r="E29" s="26"/>
      <c r="F29" s="26"/>
      <c r="G29" s="26"/>
      <c r="H29" s="26"/>
      <c r="I29" s="26"/>
      <c r="J29" s="26"/>
      <c r="K29" s="26"/>
      <c r="L29" s="26"/>
      <c r="M29" s="26"/>
      <c r="N29" s="26"/>
      <c r="O29" s="26"/>
      <c r="P29" s="26"/>
      <c r="Q29" s="26"/>
      <c r="R29" s="166"/>
      <c r="S29" s="166"/>
      <c r="T29" s="166"/>
      <c r="U29" s="166"/>
      <c r="V29" s="212"/>
      <c r="Z29" s="218"/>
      <c r="AA29" s="26"/>
      <c r="AB29" s="26"/>
      <c r="AC29" s="26"/>
      <c r="AD29" s="26"/>
      <c r="AE29" s="26"/>
      <c r="AF29" s="26"/>
      <c r="AG29" s="26"/>
      <c r="AH29" s="26"/>
      <c r="AI29" s="26"/>
      <c r="AJ29" s="26"/>
      <c r="AK29" s="26"/>
      <c r="AL29" s="26"/>
      <c r="AM29" s="26"/>
      <c r="AN29" s="26"/>
      <c r="AO29" s="26"/>
      <c r="AP29" s="166"/>
      <c r="AQ29" s="166"/>
      <c r="AR29" s="166"/>
      <c r="AS29" s="166"/>
      <c r="AT29" s="212"/>
    </row>
    <row r="30" spans="2:46" x14ac:dyDescent="0.25">
      <c r="B30" s="218"/>
      <c r="C30" s="26"/>
      <c r="D30" s="26"/>
      <c r="E30" s="26"/>
      <c r="F30" s="26"/>
      <c r="G30" s="26"/>
      <c r="H30" s="26"/>
      <c r="I30" s="26"/>
      <c r="J30" s="26"/>
      <c r="K30" s="26"/>
      <c r="L30" s="26"/>
      <c r="M30" s="26"/>
      <c r="N30" s="26"/>
      <c r="O30" s="26"/>
      <c r="P30" s="26"/>
      <c r="Q30" s="26"/>
      <c r="R30" s="166"/>
      <c r="S30" s="166"/>
      <c r="T30" s="166"/>
      <c r="U30" s="166"/>
      <c r="V30" s="212"/>
      <c r="Z30" s="218"/>
      <c r="AA30" s="26"/>
      <c r="AB30" s="26"/>
      <c r="AC30" s="26"/>
      <c r="AD30" s="26"/>
      <c r="AE30" s="26"/>
      <c r="AF30" s="26"/>
      <c r="AG30" s="26"/>
      <c r="AH30" s="26"/>
      <c r="AI30" s="26"/>
      <c r="AJ30" s="26"/>
      <c r="AK30" s="26"/>
      <c r="AL30" s="26"/>
      <c r="AM30" s="26"/>
      <c r="AN30" s="26"/>
      <c r="AO30" s="26"/>
      <c r="AP30" s="166"/>
      <c r="AQ30" s="166"/>
      <c r="AR30" s="166"/>
      <c r="AS30" s="166"/>
      <c r="AT30" s="212"/>
    </row>
    <row r="31" spans="2:46" x14ac:dyDescent="0.25">
      <c r="B31" s="218"/>
      <c r="C31" s="26"/>
      <c r="D31" s="26"/>
      <c r="E31" s="26"/>
      <c r="F31" s="26"/>
      <c r="G31" s="26"/>
      <c r="H31" s="26"/>
      <c r="I31" s="26"/>
      <c r="J31" s="26"/>
      <c r="K31" s="26"/>
      <c r="L31" s="26"/>
      <c r="M31" s="26"/>
      <c r="N31" s="26"/>
      <c r="O31" s="26"/>
      <c r="P31" s="26"/>
      <c r="Q31" s="26"/>
      <c r="R31" s="166"/>
      <c r="S31" s="166"/>
      <c r="T31" s="166"/>
      <c r="U31" s="166"/>
      <c r="V31" s="212"/>
      <c r="Z31" s="218"/>
      <c r="AA31" s="26"/>
      <c r="AB31" s="26"/>
      <c r="AC31" s="26"/>
      <c r="AD31" s="26"/>
      <c r="AE31" s="26"/>
      <c r="AF31" s="26"/>
      <c r="AG31" s="26"/>
      <c r="AH31" s="26"/>
      <c r="AI31" s="26"/>
      <c r="AJ31" s="26"/>
      <c r="AK31" s="26"/>
      <c r="AL31" s="26"/>
      <c r="AM31" s="26"/>
      <c r="AN31" s="26"/>
      <c r="AO31" s="26"/>
      <c r="AP31" s="166"/>
      <c r="AQ31" s="166"/>
      <c r="AR31" s="166"/>
      <c r="AS31" s="166"/>
      <c r="AT31" s="212"/>
    </row>
    <row r="32" spans="2:46" x14ac:dyDescent="0.25">
      <c r="B32" s="218"/>
      <c r="C32" s="26"/>
      <c r="D32" s="26"/>
      <c r="E32" s="26"/>
      <c r="F32" s="26"/>
      <c r="G32" s="26"/>
      <c r="H32" s="26"/>
      <c r="I32" s="26"/>
      <c r="J32" s="26"/>
      <c r="K32" s="26"/>
      <c r="L32" s="26"/>
      <c r="M32" s="26"/>
      <c r="N32" s="26"/>
      <c r="O32" s="26"/>
      <c r="P32" s="26"/>
      <c r="Q32" s="26"/>
      <c r="R32" s="166"/>
      <c r="S32" s="166"/>
      <c r="T32" s="166"/>
      <c r="U32" s="166"/>
      <c r="V32" s="212"/>
      <c r="Z32" s="218"/>
      <c r="AA32" s="26"/>
      <c r="AB32" s="26"/>
      <c r="AC32" s="26"/>
      <c r="AD32" s="26"/>
      <c r="AE32" s="26"/>
      <c r="AF32" s="26"/>
      <c r="AG32" s="26"/>
      <c r="AH32" s="26"/>
      <c r="AI32" s="26"/>
      <c r="AJ32" s="26"/>
      <c r="AK32" s="26"/>
      <c r="AL32" s="26"/>
      <c r="AM32" s="26"/>
      <c r="AN32" s="26"/>
      <c r="AO32" s="26"/>
      <c r="AP32" s="166"/>
      <c r="AQ32" s="166"/>
      <c r="AR32" s="166"/>
      <c r="AS32" s="166"/>
      <c r="AT32" s="212"/>
    </row>
    <row r="33" spans="2:46" x14ac:dyDescent="0.25">
      <c r="B33" s="218"/>
      <c r="C33" s="26"/>
      <c r="D33" s="26"/>
      <c r="E33" s="26"/>
      <c r="F33" s="26"/>
      <c r="G33" s="26"/>
      <c r="H33" s="26"/>
      <c r="I33" s="26"/>
      <c r="J33" s="26"/>
      <c r="K33" s="26"/>
      <c r="L33" s="26"/>
      <c r="M33" s="26"/>
      <c r="N33" s="26"/>
      <c r="O33" s="26"/>
      <c r="P33" s="26"/>
      <c r="Q33" s="26"/>
      <c r="R33" s="166"/>
      <c r="S33" s="166"/>
      <c r="T33" s="166"/>
      <c r="U33" s="166"/>
      <c r="V33" s="212"/>
      <c r="Z33" s="218"/>
      <c r="AA33" s="26"/>
      <c r="AB33" s="26"/>
      <c r="AC33" s="26"/>
      <c r="AD33" s="26"/>
      <c r="AE33" s="26"/>
      <c r="AF33" s="26"/>
      <c r="AG33" s="26"/>
      <c r="AH33" s="26"/>
      <c r="AI33" s="26"/>
      <c r="AJ33" s="26"/>
      <c r="AK33" s="26"/>
      <c r="AL33" s="26"/>
      <c r="AM33" s="26"/>
      <c r="AN33" s="26"/>
      <c r="AO33" s="26"/>
      <c r="AP33" s="166"/>
      <c r="AQ33" s="166"/>
      <c r="AR33" s="166"/>
      <c r="AS33" s="166"/>
      <c r="AT33" s="212"/>
    </row>
    <row r="34" spans="2:46" x14ac:dyDescent="0.25">
      <c r="B34" s="218"/>
      <c r="C34" s="26"/>
      <c r="D34" s="26"/>
      <c r="E34" s="26"/>
      <c r="F34" s="26"/>
      <c r="G34" s="26"/>
      <c r="H34" s="26"/>
      <c r="I34" s="26"/>
      <c r="J34" s="26"/>
      <c r="K34" s="26"/>
      <c r="L34" s="26"/>
      <c r="M34" s="26"/>
      <c r="N34" s="26"/>
      <c r="O34" s="26"/>
      <c r="P34" s="26"/>
      <c r="Q34" s="26"/>
      <c r="R34" s="166"/>
      <c r="S34" s="166"/>
      <c r="T34" s="166"/>
      <c r="U34" s="166"/>
      <c r="V34" s="212"/>
      <c r="Z34" s="218"/>
      <c r="AA34" s="26"/>
      <c r="AB34" s="26"/>
      <c r="AC34" s="26"/>
      <c r="AD34" s="26"/>
      <c r="AE34" s="26"/>
      <c r="AF34" s="26"/>
      <c r="AG34" s="26"/>
      <c r="AH34" s="26"/>
      <c r="AI34" s="26"/>
      <c r="AJ34" s="26"/>
      <c r="AK34" s="26"/>
      <c r="AL34" s="26"/>
      <c r="AM34" s="26"/>
      <c r="AN34" s="26"/>
      <c r="AO34" s="26"/>
      <c r="AP34" s="166"/>
      <c r="AQ34" s="166"/>
      <c r="AR34" s="166"/>
      <c r="AS34" s="166"/>
      <c r="AT34" s="212"/>
    </row>
    <row r="35" spans="2:46" x14ac:dyDescent="0.25">
      <c r="B35" s="218"/>
      <c r="C35" s="26"/>
      <c r="D35" s="26"/>
      <c r="E35" s="26"/>
      <c r="F35" s="26"/>
      <c r="G35" s="26"/>
      <c r="H35" s="26"/>
      <c r="I35" s="26"/>
      <c r="J35" s="26"/>
      <c r="K35" s="26"/>
      <c r="L35" s="26"/>
      <c r="M35" s="26"/>
      <c r="N35" s="26"/>
      <c r="O35" s="26"/>
      <c r="P35" s="26"/>
      <c r="Q35" s="26"/>
      <c r="R35" s="166"/>
      <c r="S35" s="166"/>
      <c r="T35" s="166"/>
      <c r="U35" s="166"/>
      <c r="V35" s="212"/>
      <c r="Z35" s="218"/>
      <c r="AA35" s="26"/>
      <c r="AB35" s="26"/>
      <c r="AC35" s="26"/>
      <c r="AD35" s="26"/>
      <c r="AE35" s="26"/>
      <c r="AF35" s="26"/>
      <c r="AG35" s="26"/>
      <c r="AH35" s="26"/>
      <c r="AI35" s="26"/>
      <c r="AJ35" s="26"/>
      <c r="AK35" s="26"/>
      <c r="AL35" s="26"/>
      <c r="AM35" s="26"/>
      <c r="AN35" s="26"/>
      <c r="AO35" s="26"/>
      <c r="AP35" s="166"/>
      <c r="AQ35" s="166"/>
      <c r="AR35" s="166"/>
      <c r="AS35" s="166"/>
      <c r="AT35" s="212"/>
    </row>
    <row r="36" spans="2:46" x14ac:dyDescent="0.25">
      <c r="B36" s="218"/>
      <c r="C36" s="26"/>
      <c r="D36" s="26"/>
      <c r="E36" s="26"/>
      <c r="F36" s="26"/>
      <c r="G36" s="26"/>
      <c r="H36" s="26"/>
      <c r="I36" s="26"/>
      <c r="J36" s="26"/>
      <c r="K36" s="26"/>
      <c r="L36" s="26"/>
      <c r="M36" s="26"/>
      <c r="N36" s="26"/>
      <c r="O36" s="26"/>
      <c r="P36" s="26"/>
      <c r="Q36" s="26"/>
      <c r="R36" s="166"/>
      <c r="S36" s="166"/>
      <c r="T36" s="166"/>
      <c r="U36" s="166"/>
      <c r="V36" s="212"/>
      <c r="Z36" s="218"/>
      <c r="AA36" s="26"/>
      <c r="AB36" s="26"/>
      <c r="AC36" s="26"/>
      <c r="AD36" s="26"/>
      <c r="AE36" s="26"/>
      <c r="AF36" s="26"/>
      <c r="AG36" s="26"/>
      <c r="AH36" s="26"/>
      <c r="AI36" s="26"/>
      <c r="AJ36" s="26"/>
      <c r="AK36" s="26"/>
      <c r="AL36" s="26"/>
      <c r="AM36" s="26"/>
      <c r="AN36" s="26"/>
      <c r="AO36" s="26"/>
      <c r="AP36" s="166"/>
      <c r="AQ36" s="166"/>
      <c r="AR36" s="166"/>
      <c r="AS36" s="166"/>
      <c r="AT36" s="212"/>
    </row>
    <row r="37" spans="2:46" x14ac:dyDescent="0.25">
      <c r="B37" s="218"/>
      <c r="C37" s="26"/>
      <c r="D37" s="26"/>
      <c r="E37" s="26"/>
      <c r="F37" s="26"/>
      <c r="G37" s="26"/>
      <c r="H37" s="26"/>
      <c r="I37" s="26"/>
      <c r="J37" s="26"/>
      <c r="K37" s="26"/>
      <c r="L37" s="26"/>
      <c r="M37" s="26"/>
      <c r="N37" s="26"/>
      <c r="O37" s="26"/>
      <c r="P37" s="26"/>
      <c r="Q37" s="26"/>
      <c r="R37" s="166"/>
      <c r="S37" s="166"/>
      <c r="T37" s="166"/>
      <c r="U37" s="166"/>
      <c r="V37" s="212"/>
      <c r="Z37" s="218"/>
      <c r="AA37" s="26"/>
      <c r="AB37" s="26"/>
      <c r="AC37" s="26"/>
      <c r="AD37" s="26"/>
      <c r="AE37" s="26"/>
      <c r="AF37" s="26"/>
      <c r="AG37" s="26"/>
      <c r="AH37" s="26"/>
      <c r="AI37" s="26"/>
      <c r="AJ37" s="26"/>
      <c r="AK37" s="26"/>
      <c r="AL37" s="26"/>
      <c r="AM37" s="26"/>
      <c r="AN37" s="26"/>
      <c r="AO37" s="26"/>
      <c r="AP37" s="166"/>
      <c r="AQ37" s="166"/>
      <c r="AR37" s="166"/>
      <c r="AS37" s="166"/>
      <c r="AT37" s="212"/>
    </row>
    <row r="38" spans="2:46" x14ac:dyDescent="0.25">
      <c r="B38" s="218"/>
      <c r="C38" s="26"/>
      <c r="D38" s="26"/>
      <c r="E38" s="26"/>
      <c r="F38" s="26"/>
      <c r="G38" s="26"/>
      <c r="H38" s="26"/>
      <c r="I38" s="26"/>
      <c r="J38" s="26"/>
      <c r="K38" s="26"/>
      <c r="L38" s="26"/>
      <c r="M38" s="26"/>
      <c r="N38" s="26"/>
      <c r="O38" s="26"/>
      <c r="P38" s="26"/>
      <c r="Q38" s="26"/>
      <c r="R38" s="166"/>
      <c r="S38" s="166"/>
      <c r="T38" s="166"/>
      <c r="U38" s="166"/>
      <c r="V38" s="212"/>
      <c r="Z38" s="218"/>
      <c r="AA38" s="26"/>
      <c r="AB38" s="26"/>
      <c r="AC38" s="26"/>
      <c r="AD38" s="26"/>
      <c r="AE38" s="26"/>
      <c r="AF38" s="26"/>
      <c r="AG38" s="26"/>
      <c r="AH38" s="26"/>
      <c r="AI38" s="26"/>
      <c r="AJ38" s="26"/>
      <c r="AK38" s="26"/>
      <c r="AL38" s="26"/>
      <c r="AM38" s="26"/>
      <c r="AN38" s="26"/>
      <c r="AO38" s="26"/>
      <c r="AP38" s="166"/>
      <c r="AQ38" s="166"/>
      <c r="AR38" s="166"/>
      <c r="AS38" s="166"/>
      <c r="AT38" s="212"/>
    </row>
    <row r="39" spans="2:46" x14ac:dyDescent="0.25">
      <c r="B39" s="218"/>
      <c r="C39" s="26"/>
      <c r="D39" s="26"/>
      <c r="E39" s="26"/>
      <c r="F39" s="26"/>
      <c r="G39" s="26"/>
      <c r="H39" s="26"/>
      <c r="I39" s="26"/>
      <c r="J39" s="26"/>
      <c r="K39" s="26"/>
      <c r="L39" s="26"/>
      <c r="M39" s="26"/>
      <c r="N39" s="26"/>
      <c r="O39" s="26"/>
      <c r="P39" s="26"/>
      <c r="Q39" s="26"/>
      <c r="R39" s="166"/>
      <c r="S39" s="166"/>
      <c r="T39" s="166"/>
      <c r="U39" s="166"/>
      <c r="V39" s="212"/>
      <c r="Z39" s="218"/>
      <c r="AA39" s="26"/>
      <c r="AB39" s="26"/>
      <c r="AC39" s="26"/>
      <c r="AD39" s="26"/>
      <c r="AE39" s="26"/>
      <c r="AF39" s="26"/>
      <c r="AG39" s="26"/>
      <c r="AH39" s="26"/>
      <c r="AI39" s="26"/>
      <c r="AJ39" s="26"/>
      <c r="AK39" s="26"/>
      <c r="AL39" s="26"/>
      <c r="AM39" s="26"/>
      <c r="AN39" s="26"/>
      <c r="AO39" s="26"/>
      <c r="AP39" s="166"/>
      <c r="AQ39" s="166"/>
      <c r="AR39" s="166"/>
      <c r="AS39" s="166"/>
      <c r="AT39" s="212"/>
    </row>
    <row r="40" spans="2:46" x14ac:dyDescent="0.25">
      <c r="B40" s="218"/>
      <c r="C40" s="26"/>
      <c r="D40" s="26"/>
      <c r="E40" s="26"/>
      <c r="F40" s="26"/>
      <c r="G40" s="26"/>
      <c r="H40" s="26"/>
      <c r="I40" s="26"/>
      <c r="J40" s="26"/>
      <c r="K40" s="26"/>
      <c r="L40" s="26"/>
      <c r="M40" s="26"/>
      <c r="N40" s="26"/>
      <c r="O40" s="26"/>
      <c r="P40" s="26"/>
      <c r="Q40" s="26"/>
      <c r="R40" s="166"/>
      <c r="S40" s="166"/>
      <c r="T40" s="166"/>
      <c r="U40" s="166"/>
      <c r="V40" s="212"/>
      <c r="Z40" s="218"/>
      <c r="AA40" s="26"/>
      <c r="AB40" s="26"/>
      <c r="AC40" s="26"/>
      <c r="AD40" s="26"/>
      <c r="AE40" s="26"/>
      <c r="AF40" s="26"/>
      <c r="AG40" s="26"/>
      <c r="AH40" s="26"/>
      <c r="AI40" s="26"/>
      <c r="AJ40" s="26"/>
      <c r="AK40" s="26"/>
      <c r="AL40" s="26"/>
      <c r="AM40" s="26"/>
      <c r="AN40" s="26"/>
      <c r="AO40" s="26"/>
      <c r="AP40" s="166"/>
      <c r="AQ40" s="166"/>
      <c r="AR40" s="166"/>
      <c r="AS40" s="166"/>
      <c r="AT40" s="212"/>
    </row>
    <row r="41" spans="2:46" x14ac:dyDescent="0.25">
      <c r="B41" s="218"/>
      <c r="C41" s="26"/>
      <c r="D41" s="26"/>
      <c r="E41" s="26"/>
      <c r="F41" s="26"/>
      <c r="G41" s="26"/>
      <c r="H41" s="26"/>
      <c r="I41" s="26"/>
      <c r="J41" s="26"/>
      <c r="K41" s="26"/>
      <c r="L41" s="26"/>
      <c r="M41" s="26"/>
      <c r="N41" s="26"/>
      <c r="O41" s="26"/>
      <c r="P41" s="26"/>
      <c r="Q41" s="26"/>
      <c r="R41" s="166"/>
      <c r="S41" s="166"/>
      <c r="T41" s="166"/>
      <c r="U41" s="166"/>
      <c r="V41" s="212"/>
      <c r="Z41" s="218"/>
      <c r="AA41" s="26"/>
      <c r="AB41" s="26"/>
      <c r="AC41" s="26"/>
      <c r="AD41" s="26"/>
      <c r="AE41" s="26"/>
      <c r="AF41" s="26"/>
      <c r="AG41" s="26"/>
      <c r="AH41" s="26"/>
      <c r="AI41" s="26"/>
      <c r="AJ41" s="26"/>
      <c r="AK41" s="26"/>
      <c r="AL41" s="26"/>
      <c r="AM41" s="26"/>
      <c r="AN41" s="26"/>
      <c r="AO41" s="26"/>
      <c r="AP41" s="166"/>
      <c r="AQ41" s="166"/>
      <c r="AR41" s="166"/>
      <c r="AS41" s="166"/>
      <c r="AT41" s="212"/>
    </row>
    <row r="42" spans="2:46" x14ac:dyDescent="0.25">
      <c r="B42" s="218"/>
      <c r="C42" s="26"/>
      <c r="D42" s="26"/>
      <c r="E42" s="26"/>
      <c r="F42" s="26"/>
      <c r="G42" s="26"/>
      <c r="H42" s="26"/>
      <c r="I42" s="26"/>
      <c r="J42" s="26"/>
      <c r="K42" s="26"/>
      <c r="L42" s="26"/>
      <c r="M42" s="26"/>
      <c r="N42" s="26"/>
      <c r="O42" s="26"/>
      <c r="P42" s="26"/>
      <c r="Q42" s="26"/>
      <c r="R42" s="166"/>
      <c r="S42" s="166"/>
      <c r="T42" s="166"/>
      <c r="U42" s="166"/>
      <c r="V42" s="212"/>
      <c r="Z42" s="218"/>
      <c r="AA42" s="26"/>
      <c r="AB42" s="26"/>
      <c r="AC42" s="26"/>
      <c r="AD42" s="26"/>
      <c r="AE42" s="26"/>
      <c r="AF42" s="26"/>
      <c r="AG42" s="26"/>
      <c r="AH42" s="26"/>
      <c r="AI42" s="26"/>
      <c r="AJ42" s="26"/>
      <c r="AK42" s="26"/>
      <c r="AL42" s="26"/>
      <c r="AM42" s="26"/>
      <c r="AN42" s="26"/>
      <c r="AO42" s="26"/>
      <c r="AP42" s="166"/>
      <c r="AQ42" s="166"/>
      <c r="AR42" s="166"/>
      <c r="AS42" s="166"/>
      <c r="AT42" s="212"/>
    </row>
    <row r="43" spans="2:46" x14ac:dyDescent="0.25">
      <c r="B43" s="218"/>
      <c r="C43" s="26"/>
      <c r="D43" s="26"/>
      <c r="E43" s="26"/>
      <c r="F43" s="26"/>
      <c r="G43" s="26"/>
      <c r="H43" s="26"/>
      <c r="I43" s="26"/>
      <c r="J43" s="26"/>
      <c r="K43" s="26"/>
      <c r="L43" s="26"/>
      <c r="M43" s="26"/>
      <c r="N43" s="26"/>
      <c r="O43" s="26"/>
      <c r="P43" s="26"/>
      <c r="Q43" s="26"/>
      <c r="R43" s="166"/>
      <c r="S43" s="166"/>
      <c r="T43" s="166"/>
      <c r="U43" s="166"/>
      <c r="V43" s="212"/>
      <c r="Z43" s="218"/>
      <c r="AA43" s="26"/>
      <c r="AB43" s="26"/>
      <c r="AC43" s="26"/>
      <c r="AD43" s="26"/>
      <c r="AE43" s="26"/>
      <c r="AF43" s="26"/>
      <c r="AG43" s="26"/>
      <c r="AH43" s="26"/>
      <c r="AI43" s="26"/>
      <c r="AJ43" s="26"/>
      <c r="AK43" s="26"/>
      <c r="AL43" s="26"/>
      <c r="AM43" s="26"/>
      <c r="AN43" s="26"/>
      <c r="AO43" s="26"/>
      <c r="AP43" s="166"/>
      <c r="AQ43" s="166"/>
      <c r="AR43" s="166"/>
      <c r="AS43" s="166"/>
      <c r="AT43" s="212"/>
    </row>
    <row r="44" spans="2:46" x14ac:dyDescent="0.25">
      <c r="B44" s="218"/>
      <c r="C44" s="26"/>
      <c r="D44" s="26"/>
      <c r="E44" s="26"/>
      <c r="F44" s="26"/>
      <c r="G44" s="26"/>
      <c r="H44" s="26"/>
      <c r="I44" s="26"/>
      <c r="J44" s="26"/>
      <c r="K44" s="26"/>
      <c r="L44" s="26"/>
      <c r="M44" s="26"/>
      <c r="N44" s="26"/>
      <c r="O44" s="26"/>
      <c r="P44" s="26"/>
      <c r="Q44" s="26"/>
      <c r="R44" s="166"/>
      <c r="S44" s="166"/>
      <c r="T44" s="166"/>
      <c r="U44" s="166"/>
      <c r="V44" s="212"/>
      <c r="Z44" s="218"/>
      <c r="AA44" s="26"/>
      <c r="AB44" s="26"/>
      <c r="AC44" s="26"/>
      <c r="AD44" s="26"/>
      <c r="AE44" s="26"/>
      <c r="AF44" s="26"/>
      <c r="AG44" s="26"/>
      <c r="AH44" s="26"/>
      <c r="AI44" s="26"/>
      <c r="AJ44" s="26"/>
      <c r="AK44" s="26"/>
      <c r="AL44" s="26"/>
      <c r="AM44" s="26"/>
      <c r="AN44" s="26"/>
      <c r="AO44" s="26"/>
      <c r="AP44" s="166"/>
      <c r="AQ44" s="166"/>
      <c r="AR44" s="166"/>
      <c r="AS44" s="166"/>
      <c r="AT44" s="212"/>
    </row>
    <row r="45" spans="2:46" x14ac:dyDescent="0.25">
      <c r="B45" s="218"/>
      <c r="C45" s="26"/>
      <c r="D45" s="26"/>
      <c r="E45" s="26"/>
      <c r="F45" s="26"/>
      <c r="G45" s="26"/>
      <c r="H45" s="26"/>
      <c r="I45" s="26"/>
      <c r="J45" s="26"/>
      <c r="K45" s="26"/>
      <c r="L45" s="26"/>
      <c r="M45" s="26"/>
      <c r="N45" s="26"/>
      <c r="O45" s="26"/>
      <c r="P45" s="26"/>
      <c r="Q45" s="26"/>
      <c r="R45" s="166"/>
      <c r="S45" s="166"/>
      <c r="T45" s="166"/>
      <c r="U45" s="166"/>
      <c r="V45" s="212"/>
      <c r="Z45" s="218"/>
      <c r="AA45" s="26"/>
      <c r="AB45" s="26"/>
      <c r="AC45" s="26"/>
      <c r="AD45" s="26"/>
      <c r="AE45" s="26"/>
      <c r="AF45" s="26"/>
      <c r="AG45" s="26"/>
      <c r="AH45" s="26"/>
      <c r="AI45" s="26"/>
      <c r="AJ45" s="26"/>
      <c r="AK45" s="26"/>
      <c r="AL45" s="26"/>
      <c r="AM45" s="26"/>
      <c r="AN45" s="26"/>
      <c r="AO45" s="26"/>
      <c r="AP45" s="166"/>
      <c r="AQ45" s="166"/>
      <c r="AR45" s="166"/>
      <c r="AS45" s="166"/>
      <c r="AT45" s="212"/>
    </row>
    <row r="46" spans="2:46" x14ac:dyDescent="0.25">
      <c r="B46" s="218"/>
      <c r="C46" s="26"/>
      <c r="D46" s="26"/>
      <c r="E46" s="26"/>
      <c r="F46" s="26"/>
      <c r="G46" s="26"/>
      <c r="H46" s="26"/>
      <c r="I46" s="26"/>
      <c r="J46" s="26"/>
      <c r="K46" s="26"/>
      <c r="L46" s="26"/>
      <c r="M46" s="26"/>
      <c r="N46" s="26"/>
      <c r="O46" s="26"/>
      <c r="P46" s="26"/>
      <c r="Q46" s="26"/>
      <c r="R46" s="166"/>
      <c r="S46" s="166"/>
      <c r="T46" s="166"/>
      <c r="U46" s="166"/>
      <c r="V46" s="212"/>
      <c r="Z46" s="218"/>
      <c r="AA46" s="26"/>
      <c r="AB46" s="26"/>
      <c r="AC46" s="26"/>
      <c r="AD46" s="26"/>
      <c r="AE46" s="26"/>
      <c r="AF46" s="26"/>
      <c r="AG46" s="26"/>
      <c r="AH46" s="26"/>
      <c r="AI46" s="26"/>
      <c r="AJ46" s="26"/>
      <c r="AK46" s="26"/>
      <c r="AL46" s="26"/>
      <c r="AM46" s="26"/>
      <c r="AN46" s="26"/>
      <c r="AO46" s="26"/>
      <c r="AP46" s="166"/>
      <c r="AQ46" s="166"/>
      <c r="AR46" s="166"/>
      <c r="AS46" s="166"/>
      <c r="AT46" s="212"/>
    </row>
    <row r="47" spans="2:46" x14ac:dyDescent="0.25">
      <c r="B47" s="218"/>
      <c r="C47" s="26"/>
      <c r="D47" s="26"/>
      <c r="E47" s="26"/>
      <c r="F47" s="26"/>
      <c r="G47" s="26"/>
      <c r="H47" s="26"/>
      <c r="I47" s="26"/>
      <c r="J47" s="26"/>
      <c r="K47" s="26"/>
      <c r="L47" s="26"/>
      <c r="M47" s="26"/>
      <c r="N47" s="26"/>
      <c r="O47" s="26"/>
      <c r="P47" s="26"/>
      <c r="Q47" s="26"/>
      <c r="R47" s="166"/>
      <c r="S47" s="166"/>
      <c r="T47" s="166"/>
      <c r="U47" s="166"/>
      <c r="V47" s="212"/>
      <c r="Z47" s="218"/>
      <c r="AA47" s="26"/>
      <c r="AB47" s="26"/>
      <c r="AC47" s="26"/>
      <c r="AD47" s="26"/>
      <c r="AE47" s="26"/>
      <c r="AF47" s="26"/>
      <c r="AG47" s="26"/>
      <c r="AH47" s="26"/>
      <c r="AI47" s="26"/>
      <c r="AJ47" s="26"/>
      <c r="AK47" s="26"/>
      <c r="AL47" s="26"/>
      <c r="AM47" s="26"/>
      <c r="AN47" s="26"/>
      <c r="AO47" s="26"/>
      <c r="AP47" s="166"/>
      <c r="AQ47" s="166"/>
      <c r="AR47" s="166"/>
      <c r="AS47" s="166"/>
      <c r="AT47" s="212"/>
    </row>
    <row r="48" spans="2:46" x14ac:dyDescent="0.25">
      <c r="B48" s="218"/>
      <c r="C48" s="26"/>
      <c r="D48" s="26"/>
      <c r="E48" s="26"/>
      <c r="F48" s="26"/>
      <c r="G48" s="26"/>
      <c r="H48" s="26"/>
      <c r="I48" s="26"/>
      <c r="J48" s="26"/>
      <c r="K48" s="26"/>
      <c r="L48" s="26"/>
      <c r="M48" s="26"/>
      <c r="N48" s="26"/>
      <c r="O48" s="26"/>
      <c r="P48" s="26"/>
      <c r="Q48" s="26"/>
      <c r="R48" s="166"/>
      <c r="S48" s="166"/>
      <c r="T48" s="166"/>
      <c r="U48" s="166"/>
      <c r="V48" s="212"/>
      <c r="Z48" s="218"/>
      <c r="AA48" s="26"/>
      <c r="AB48" s="26"/>
      <c r="AC48" s="26"/>
      <c r="AD48" s="26"/>
      <c r="AE48" s="26"/>
      <c r="AF48" s="26"/>
      <c r="AG48" s="26"/>
      <c r="AH48" s="26"/>
      <c r="AI48" s="26"/>
      <c r="AJ48" s="26"/>
      <c r="AK48" s="26"/>
      <c r="AL48" s="26"/>
      <c r="AM48" s="26"/>
      <c r="AN48" s="26"/>
      <c r="AO48" s="26"/>
      <c r="AP48" s="166"/>
      <c r="AQ48" s="166"/>
      <c r="AR48" s="166"/>
      <c r="AS48" s="166"/>
      <c r="AT48" s="212"/>
    </row>
    <row r="49" spans="2:46" x14ac:dyDescent="0.25">
      <c r="B49" s="218"/>
      <c r="C49" s="26"/>
      <c r="D49" s="26"/>
      <c r="E49" s="26"/>
      <c r="F49" s="26"/>
      <c r="G49" s="26"/>
      <c r="H49" s="26"/>
      <c r="I49" s="26"/>
      <c r="J49" s="26"/>
      <c r="K49" s="26"/>
      <c r="L49" s="26"/>
      <c r="M49" s="26"/>
      <c r="N49" s="26"/>
      <c r="O49" s="26"/>
      <c r="P49" s="26"/>
      <c r="Q49" s="26"/>
      <c r="R49" s="166"/>
      <c r="S49" s="166"/>
      <c r="T49" s="166"/>
      <c r="U49" s="166"/>
      <c r="V49" s="212"/>
      <c r="Z49" s="218"/>
      <c r="AA49" s="26"/>
      <c r="AB49" s="26"/>
      <c r="AC49" s="26"/>
      <c r="AD49" s="26"/>
      <c r="AE49" s="26"/>
      <c r="AF49" s="26"/>
      <c r="AG49" s="26"/>
      <c r="AH49" s="26"/>
      <c r="AI49" s="26"/>
      <c r="AJ49" s="26"/>
      <c r="AK49" s="26"/>
      <c r="AL49" s="26"/>
      <c r="AM49" s="26"/>
      <c r="AN49" s="26"/>
      <c r="AO49" s="26"/>
      <c r="AP49" s="166"/>
      <c r="AQ49" s="166"/>
      <c r="AR49" s="166"/>
      <c r="AS49" s="166"/>
      <c r="AT49" s="212"/>
    </row>
    <row r="50" spans="2:46" x14ac:dyDescent="0.25">
      <c r="B50" s="218"/>
      <c r="C50" s="26"/>
      <c r="D50" s="26"/>
      <c r="E50" s="26"/>
      <c r="F50" s="26"/>
      <c r="G50" s="26"/>
      <c r="H50" s="26"/>
      <c r="I50" s="26"/>
      <c r="J50" s="26"/>
      <c r="K50" s="26"/>
      <c r="L50" s="26"/>
      <c r="M50" s="26"/>
      <c r="N50" s="26"/>
      <c r="O50" s="26"/>
      <c r="P50" s="26"/>
      <c r="Q50" s="26"/>
      <c r="R50" s="166"/>
      <c r="S50" s="166"/>
      <c r="T50" s="166"/>
      <c r="U50" s="166"/>
      <c r="V50" s="212"/>
      <c r="Z50" s="218"/>
      <c r="AA50" s="26"/>
      <c r="AB50" s="26"/>
      <c r="AC50" s="26"/>
      <c r="AD50" s="26"/>
      <c r="AE50" s="26"/>
      <c r="AF50" s="26"/>
      <c r="AG50" s="26"/>
      <c r="AH50" s="26"/>
      <c r="AI50" s="26"/>
      <c r="AJ50" s="26"/>
      <c r="AK50" s="26"/>
      <c r="AL50" s="26"/>
      <c r="AM50" s="26"/>
      <c r="AN50" s="26"/>
      <c r="AO50" s="26"/>
      <c r="AP50" s="166"/>
      <c r="AQ50" s="166"/>
      <c r="AR50" s="166"/>
      <c r="AS50" s="166"/>
      <c r="AT50" s="212"/>
    </row>
    <row r="51" spans="2:46" x14ac:dyDescent="0.25">
      <c r="B51" s="218"/>
      <c r="C51" s="26"/>
      <c r="D51" s="26"/>
      <c r="E51" s="26"/>
      <c r="F51" s="26"/>
      <c r="G51" s="26"/>
      <c r="H51" s="26"/>
      <c r="I51" s="26"/>
      <c r="J51" s="26"/>
      <c r="K51" s="26"/>
      <c r="L51" s="26"/>
      <c r="M51" s="26"/>
      <c r="N51" s="26"/>
      <c r="O51" s="26"/>
      <c r="P51" s="26"/>
      <c r="Q51" s="26"/>
      <c r="R51" s="166"/>
      <c r="S51" s="166"/>
      <c r="T51" s="166"/>
      <c r="U51" s="166"/>
      <c r="V51" s="212"/>
      <c r="Z51" s="218"/>
      <c r="AA51" s="26"/>
      <c r="AB51" s="26"/>
      <c r="AC51" s="26"/>
      <c r="AD51" s="26"/>
      <c r="AE51" s="26"/>
      <c r="AF51" s="26"/>
      <c r="AG51" s="26"/>
      <c r="AH51" s="26"/>
      <c r="AI51" s="26"/>
      <c r="AJ51" s="26"/>
      <c r="AK51" s="26"/>
      <c r="AL51" s="26"/>
      <c r="AM51" s="26"/>
      <c r="AN51" s="26"/>
      <c r="AO51" s="26"/>
      <c r="AP51" s="166"/>
      <c r="AQ51" s="166"/>
      <c r="AR51" s="166"/>
      <c r="AS51" s="166"/>
      <c r="AT51" s="212"/>
    </row>
    <row r="52" spans="2:46" x14ac:dyDescent="0.25">
      <c r="B52" s="218"/>
      <c r="C52" s="26"/>
      <c r="D52" s="26"/>
      <c r="E52" s="26"/>
      <c r="F52" s="26"/>
      <c r="G52" s="26"/>
      <c r="H52" s="26"/>
      <c r="I52" s="26"/>
      <c r="J52" s="26"/>
      <c r="K52" s="26"/>
      <c r="L52" s="26"/>
      <c r="M52" s="26"/>
      <c r="N52" s="26"/>
      <c r="O52" s="26"/>
      <c r="P52" s="26"/>
      <c r="Q52" s="26"/>
      <c r="R52" s="166"/>
      <c r="S52" s="166"/>
      <c r="T52" s="166"/>
      <c r="U52" s="166"/>
      <c r="V52" s="212"/>
      <c r="Z52" s="218"/>
      <c r="AA52" s="26"/>
      <c r="AB52" s="26"/>
      <c r="AC52" s="26"/>
      <c r="AD52" s="26"/>
      <c r="AE52" s="26"/>
      <c r="AF52" s="26"/>
      <c r="AG52" s="26"/>
      <c r="AH52" s="26"/>
      <c r="AI52" s="26"/>
      <c r="AJ52" s="26"/>
      <c r="AK52" s="26"/>
      <c r="AL52" s="26"/>
      <c r="AM52" s="26"/>
      <c r="AN52" s="26"/>
      <c r="AO52" s="26"/>
      <c r="AP52" s="166"/>
      <c r="AQ52" s="166"/>
      <c r="AR52" s="166"/>
      <c r="AS52" s="166"/>
      <c r="AT52" s="212"/>
    </row>
    <row r="53" spans="2:46" x14ac:dyDescent="0.25">
      <c r="B53" s="218"/>
      <c r="C53" s="26"/>
      <c r="D53" s="26"/>
      <c r="E53" s="26"/>
      <c r="F53" s="26"/>
      <c r="G53" s="26"/>
      <c r="H53" s="26"/>
      <c r="I53" s="26"/>
      <c r="J53" s="26"/>
      <c r="K53" s="26"/>
      <c r="L53" s="26"/>
      <c r="M53" s="26"/>
      <c r="N53" s="26"/>
      <c r="O53" s="26"/>
      <c r="P53" s="26"/>
      <c r="Q53" s="26"/>
      <c r="R53" s="166"/>
      <c r="S53" s="166"/>
      <c r="T53" s="166"/>
      <c r="U53" s="166"/>
      <c r="V53" s="212"/>
      <c r="Z53" s="218"/>
      <c r="AA53" s="26"/>
      <c r="AB53" s="26"/>
      <c r="AC53" s="26"/>
      <c r="AD53" s="26"/>
      <c r="AE53" s="26"/>
      <c r="AF53" s="26"/>
      <c r="AG53" s="26"/>
      <c r="AH53" s="26"/>
      <c r="AI53" s="26"/>
      <c r="AJ53" s="26"/>
      <c r="AK53" s="26"/>
      <c r="AL53" s="26"/>
      <c r="AM53" s="26"/>
      <c r="AN53" s="26"/>
      <c r="AO53" s="26"/>
      <c r="AP53" s="166"/>
      <c r="AQ53" s="166"/>
      <c r="AR53" s="166"/>
      <c r="AS53" s="166"/>
      <c r="AT53" s="212"/>
    </row>
    <row r="54" spans="2:46" x14ac:dyDescent="0.25">
      <c r="B54" s="218"/>
      <c r="C54" s="26"/>
      <c r="D54" s="26"/>
      <c r="E54" s="26"/>
      <c r="F54" s="26"/>
      <c r="G54" s="26"/>
      <c r="H54" s="26"/>
      <c r="I54" s="26"/>
      <c r="J54" s="26"/>
      <c r="K54" s="26"/>
      <c r="L54" s="26"/>
      <c r="M54" s="26"/>
      <c r="N54" s="26"/>
      <c r="O54" s="26"/>
      <c r="P54" s="26"/>
      <c r="Q54" s="26"/>
      <c r="R54" s="166"/>
      <c r="S54" s="166"/>
      <c r="T54" s="166"/>
      <c r="U54" s="166"/>
      <c r="V54" s="212"/>
      <c r="Z54" s="218"/>
      <c r="AA54" s="26"/>
      <c r="AB54" s="26"/>
      <c r="AC54" s="26"/>
      <c r="AD54" s="26"/>
      <c r="AE54" s="26"/>
      <c r="AF54" s="26"/>
      <c r="AG54" s="26"/>
      <c r="AH54" s="26"/>
      <c r="AI54" s="26"/>
      <c r="AJ54" s="26"/>
      <c r="AK54" s="26"/>
      <c r="AL54" s="26"/>
      <c r="AM54" s="26"/>
      <c r="AN54" s="26"/>
      <c r="AO54" s="26"/>
      <c r="AP54" s="166"/>
      <c r="AQ54" s="166"/>
      <c r="AR54" s="166"/>
      <c r="AS54" s="166"/>
      <c r="AT54" s="212"/>
    </row>
    <row r="55" spans="2:46" x14ac:dyDescent="0.25">
      <c r="B55" s="218"/>
      <c r="C55" s="26"/>
      <c r="D55" s="26"/>
      <c r="E55" s="26"/>
      <c r="F55" s="26"/>
      <c r="G55" s="26"/>
      <c r="H55" s="26"/>
      <c r="I55" s="26"/>
      <c r="J55" s="26"/>
      <c r="K55" s="26"/>
      <c r="L55" s="26"/>
      <c r="M55" s="26"/>
      <c r="N55" s="26"/>
      <c r="O55" s="26"/>
      <c r="P55" s="26"/>
      <c r="Q55" s="26"/>
      <c r="R55" s="166"/>
      <c r="S55" s="166"/>
      <c r="T55" s="166"/>
      <c r="U55" s="166"/>
      <c r="V55" s="212"/>
      <c r="Z55" s="218"/>
      <c r="AA55" s="26"/>
      <c r="AB55" s="26"/>
      <c r="AC55" s="26"/>
      <c r="AD55" s="26"/>
      <c r="AE55" s="26"/>
      <c r="AF55" s="26"/>
      <c r="AG55" s="26"/>
      <c r="AH55" s="26"/>
      <c r="AI55" s="26"/>
      <c r="AJ55" s="26"/>
      <c r="AK55" s="26"/>
      <c r="AL55" s="26"/>
      <c r="AM55" s="26"/>
      <c r="AN55" s="26"/>
      <c r="AO55" s="26"/>
      <c r="AP55" s="166"/>
      <c r="AQ55" s="166"/>
      <c r="AR55" s="166"/>
      <c r="AS55" s="166"/>
      <c r="AT55" s="212"/>
    </row>
    <row r="56" spans="2:46" x14ac:dyDescent="0.25">
      <c r="B56" s="218"/>
      <c r="C56" s="26"/>
      <c r="D56" s="26"/>
      <c r="E56" s="26"/>
      <c r="F56" s="26"/>
      <c r="G56" s="26"/>
      <c r="H56" s="26"/>
      <c r="I56" s="26"/>
      <c r="J56" s="26"/>
      <c r="K56" s="26"/>
      <c r="L56" s="26"/>
      <c r="M56" s="26"/>
      <c r="N56" s="26"/>
      <c r="O56" s="26"/>
      <c r="P56" s="26"/>
      <c r="Q56" s="26"/>
      <c r="R56" s="166"/>
      <c r="S56" s="166"/>
      <c r="T56" s="166"/>
      <c r="U56" s="166"/>
      <c r="V56" s="212"/>
      <c r="Z56" s="218"/>
      <c r="AA56" s="26"/>
      <c r="AB56" s="26"/>
      <c r="AC56" s="26"/>
      <c r="AD56" s="26"/>
      <c r="AE56" s="26"/>
      <c r="AF56" s="26"/>
      <c r="AG56" s="26"/>
      <c r="AH56" s="26"/>
      <c r="AI56" s="26"/>
      <c r="AJ56" s="26"/>
      <c r="AK56" s="26"/>
      <c r="AL56" s="26"/>
      <c r="AM56" s="26"/>
      <c r="AN56" s="26"/>
      <c r="AO56" s="26"/>
      <c r="AP56" s="166"/>
      <c r="AQ56" s="166"/>
      <c r="AR56" s="166"/>
      <c r="AS56" s="166"/>
      <c r="AT56" s="212"/>
    </row>
    <row r="57" spans="2:46" x14ac:dyDescent="0.25">
      <c r="B57" s="218"/>
      <c r="C57" s="26"/>
      <c r="D57" s="26"/>
      <c r="E57" s="26"/>
      <c r="F57" s="26"/>
      <c r="G57" s="26"/>
      <c r="H57" s="26"/>
      <c r="I57" s="26"/>
      <c r="J57" s="26"/>
      <c r="K57" s="26"/>
      <c r="L57" s="26"/>
      <c r="M57" s="26"/>
      <c r="N57" s="26"/>
      <c r="O57" s="26"/>
      <c r="P57" s="26"/>
      <c r="Q57" s="26"/>
      <c r="R57" s="166"/>
      <c r="S57" s="166"/>
      <c r="T57" s="166"/>
      <c r="U57" s="166"/>
      <c r="V57" s="212"/>
      <c r="Z57" s="218"/>
      <c r="AA57" s="26"/>
      <c r="AB57" s="26"/>
      <c r="AC57" s="26"/>
      <c r="AD57" s="26"/>
      <c r="AE57" s="26"/>
      <c r="AF57" s="26"/>
      <c r="AG57" s="26"/>
      <c r="AH57" s="26"/>
      <c r="AI57" s="26"/>
      <c r="AJ57" s="26"/>
      <c r="AK57" s="26"/>
      <c r="AL57" s="26"/>
      <c r="AM57" s="26"/>
      <c r="AN57" s="26"/>
      <c r="AO57" s="26"/>
      <c r="AP57" s="166"/>
      <c r="AQ57" s="166"/>
      <c r="AR57" s="166"/>
      <c r="AS57" s="166"/>
      <c r="AT57" s="212"/>
    </row>
    <row r="58" spans="2:46" x14ac:dyDescent="0.25">
      <c r="B58" s="218"/>
      <c r="C58" s="26"/>
      <c r="D58" s="26"/>
      <c r="E58" s="26"/>
      <c r="F58" s="26"/>
      <c r="G58" s="26"/>
      <c r="H58" s="26"/>
      <c r="I58" s="26"/>
      <c r="J58" s="26"/>
      <c r="K58" s="26"/>
      <c r="L58" s="26"/>
      <c r="M58" s="26"/>
      <c r="N58" s="26"/>
      <c r="O58" s="26"/>
      <c r="P58" s="26"/>
      <c r="Q58" s="26"/>
      <c r="R58" s="166"/>
      <c r="S58" s="166"/>
      <c r="T58" s="166"/>
      <c r="U58" s="166"/>
      <c r="V58" s="212"/>
      <c r="Z58" s="218"/>
      <c r="AA58" s="26"/>
      <c r="AB58" s="26"/>
      <c r="AC58" s="26"/>
      <c r="AD58" s="26"/>
      <c r="AE58" s="26"/>
      <c r="AF58" s="26"/>
      <c r="AG58" s="26"/>
      <c r="AH58" s="26"/>
      <c r="AI58" s="26"/>
      <c r="AJ58" s="26"/>
      <c r="AK58" s="26"/>
      <c r="AL58" s="26"/>
      <c r="AM58" s="26"/>
      <c r="AN58" s="26"/>
      <c r="AO58" s="26"/>
      <c r="AP58" s="166"/>
      <c r="AQ58" s="166"/>
      <c r="AR58" s="166"/>
      <c r="AS58" s="166"/>
      <c r="AT58" s="212"/>
    </row>
    <row r="59" spans="2:46" x14ac:dyDescent="0.25">
      <c r="B59" s="218"/>
      <c r="C59" s="26"/>
      <c r="D59" s="26"/>
      <c r="E59" s="26"/>
      <c r="F59" s="26"/>
      <c r="G59" s="26"/>
      <c r="H59" s="26"/>
      <c r="I59" s="26"/>
      <c r="J59" s="26"/>
      <c r="K59" s="26"/>
      <c r="L59" s="26"/>
      <c r="M59" s="26"/>
      <c r="N59" s="26"/>
      <c r="O59" s="26"/>
      <c r="P59" s="26"/>
      <c r="Q59" s="26"/>
      <c r="R59" s="166"/>
      <c r="S59" s="166"/>
      <c r="T59" s="166"/>
      <c r="U59" s="166"/>
      <c r="V59" s="212"/>
      <c r="Z59" s="218"/>
      <c r="AA59" s="26"/>
      <c r="AB59" s="26"/>
      <c r="AC59" s="26"/>
      <c r="AD59" s="26"/>
      <c r="AE59" s="26"/>
      <c r="AF59" s="26"/>
      <c r="AG59" s="26"/>
      <c r="AH59" s="26"/>
      <c r="AI59" s="26"/>
      <c r="AJ59" s="26"/>
      <c r="AK59" s="26"/>
      <c r="AL59" s="26"/>
      <c r="AM59" s="26"/>
      <c r="AN59" s="26"/>
      <c r="AO59" s="26"/>
      <c r="AP59" s="166"/>
      <c r="AQ59" s="166"/>
      <c r="AR59" s="166"/>
      <c r="AS59" s="166"/>
      <c r="AT59" s="212"/>
    </row>
    <row r="60" spans="2:46" x14ac:dyDescent="0.25">
      <c r="B60" s="218"/>
      <c r="C60" s="26"/>
      <c r="D60" s="26"/>
      <c r="E60" s="26"/>
      <c r="F60" s="26"/>
      <c r="G60" s="26"/>
      <c r="H60" s="26"/>
      <c r="I60" s="26"/>
      <c r="J60" s="26"/>
      <c r="K60" s="26"/>
      <c r="L60" s="26"/>
      <c r="M60" s="26"/>
      <c r="N60" s="26"/>
      <c r="O60" s="26"/>
      <c r="P60" s="26"/>
      <c r="Q60" s="26"/>
      <c r="R60" s="166"/>
      <c r="S60" s="166"/>
      <c r="T60" s="166"/>
      <c r="U60" s="166"/>
      <c r="V60" s="212"/>
      <c r="Z60" s="218"/>
      <c r="AA60" s="26"/>
      <c r="AB60" s="26"/>
      <c r="AC60" s="26"/>
      <c r="AD60" s="26"/>
      <c r="AE60" s="26"/>
      <c r="AF60" s="26"/>
      <c r="AG60" s="26"/>
      <c r="AH60" s="26"/>
      <c r="AI60" s="26"/>
      <c r="AJ60" s="26"/>
      <c r="AK60" s="26"/>
      <c r="AL60" s="26"/>
      <c r="AM60" s="26"/>
      <c r="AN60" s="26"/>
      <c r="AO60" s="26"/>
      <c r="AP60" s="166"/>
      <c r="AQ60" s="166"/>
      <c r="AR60" s="166"/>
      <c r="AS60" s="166"/>
      <c r="AT60" s="212"/>
    </row>
    <row r="61" spans="2:46" x14ac:dyDescent="0.25">
      <c r="B61" s="218"/>
      <c r="C61" s="26"/>
      <c r="D61" s="26"/>
      <c r="E61" s="26"/>
      <c r="F61" s="26"/>
      <c r="G61" s="26"/>
      <c r="H61" s="26"/>
      <c r="I61" s="26"/>
      <c r="J61" s="26"/>
      <c r="K61" s="26"/>
      <c r="L61" s="26"/>
      <c r="M61" s="26"/>
      <c r="N61" s="26"/>
      <c r="O61" s="26"/>
      <c r="P61" s="26"/>
      <c r="Q61" s="26"/>
      <c r="R61" s="166"/>
      <c r="S61" s="166"/>
      <c r="T61" s="166"/>
      <c r="U61" s="166"/>
      <c r="V61" s="212"/>
      <c r="Z61" s="218"/>
      <c r="AA61" s="26"/>
      <c r="AB61" s="26"/>
      <c r="AC61" s="26"/>
      <c r="AD61" s="26"/>
      <c r="AE61" s="26"/>
      <c r="AF61" s="26"/>
      <c r="AG61" s="26"/>
      <c r="AH61" s="26"/>
      <c r="AI61" s="26"/>
      <c r="AJ61" s="26"/>
      <c r="AK61" s="26"/>
      <c r="AL61" s="26"/>
      <c r="AM61" s="26"/>
      <c r="AN61" s="26"/>
      <c r="AO61" s="26"/>
      <c r="AP61" s="166"/>
      <c r="AQ61" s="166"/>
      <c r="AR61" s="166"/>
      <c r="AS61" s="166"/>
      <c r="AT61" s="212"/>
    </row>
    <row r="62" spans="2:46" x14ac:dyDescent="0.25">
      <c r="B62" s="218"/>
      <c r="C62" s="26"/>
      <c r="D62" s="26"/>
      <c r="E62" s="26"/>
      <c r="F62" s="26"/>
      <c r="G62" s="26"/>
      <c r="H62" s="26"/>
      <c r="I62" s="26"/>
      <c r="J62" s="26"/>
      <c r="K62" s="26"/>
      <c r="L62" s="26"/>
      <c r="M62" s="26"/>
      <c r="N62" s="26"/>
      <c r="O62" s="26"/>
      <c r="P62" s="26"/>
      <c r="Q62" s="26"/>
      <c r="R62" s="166"/>
      <c r="S62" s="166"/>
      <c r="T62" s="166"/>
      <c r="U62" s="166"/>
      <c r="V62" s="212"/>
      <c r="Z62" s="218"/>
      <c r="AA62" s="26"/>
      <c r="AB62" s="26"/>
      <c r="AC62" s="26"/>
      <c r="AD62" s="26"/>
      <c r="AE62" s="26"/>
      <c r="AF62" s="26"/>
      <c r="AG62" s="26"/>
      <c r="AH62" s="26"/>
      <c r="AI62" s="26"/>
      <c r="AJ62" s="26"/>
      <c r="AK62" s="26"/>
      <c r="AL62" s="26"/>
      <c r="AM62" s="26"/>
      <c r="AN62" s="26"/>
      <c r="AO62" s="26"/>
      <c r="AP62" s="166"/>
      <c r="AQ62" s="166"/>
      <c r="AR62" s="166"/>
      <c r="AS62" s="166"/>
      <c r="AT62" s="212"/>
    </row>
    <row r="63" spans="2:46" x14ac:dyDescent="0.25">
      <c r="B63" s="218"/>
      <c r="C63" s="26"/>
      <c r="D63" s="26"/>
      <c r="E63" s="26"/>
      <c r="F63" s="26"/>
      <c r="G63" s="26"/>
      <c r="H63" s="26"/>
      <c r="I63" s="26"/>
      <c r="J63" s="26"/>
      <c r="K63" s="26"/>
      <c r="L63" s="26"/>
      <c r="M63" s="26"/>
      <c r="N63" s="26"/>
      <c r="O63" s="26"/>
      <c r="P63" s="26"/>
      <c r="Q63" s="26"/>
      <c r="R63" s="166"/>
      <c r="S63" s="166"/>
      <c r="T63" s="166"/>
      <c r="U63" s="166"/>
      <c r="V63" s="212"/>
      <c r="Z63" s="218"/>
      <c r="AA63" s="26"/>
      <c r="AB63" s="26"/>
      <c r="AC63" s="26"/>
      <c r="AD63" s="26"/>
      <c r="AE63" s="26"/>
      <c r="AF63" s="26"/>
      <c r="AG63" s="26"/>
      <c r="AH63" s="26"/>
      <c r="AI63" s="26"/>
      <c r="AJ63" s="26"/>
      <c r="AK63" s="26"/>
      <c r="AL63" s="26"/>
      <c r="AM63" s="26"/>
      <c r="AN63" s="26"/>
      <c r="AO63" s="26"/>
      <c r="AP63" s="166"/>
      <c r="AQ63" s="166"/>
      <c r="AR63" s="166"/>
      <c r="AS63" s="166"/>
      <c r="AT63" s="212"/>
    </row>
    <row r="64" spans="2:46" x14ac:dyDescent="0.25">
      <c r="B64" s="218"/>
      <c r="C64" s="26"/>
      <c r="D64" s="26"/>
      <c r="E64" s="26"/>
      <c r="F64" s="26"/>
      <c r="G64" s="26"/>
      <c r="H64" s="26"/>
      <c r="I64" s="26"/>
      <c r="J64" s="26"/>
      <c r="K64" s="26"/>
      <c r="L64" s="26"/>
      <c r="M64" s="26"/>
      <c r="N64" s="26"/>
      <c r="O64" s="26"/>
      <c r="P64" s="26"/>
      <c r="Q64" s="26"/>
      <c r="R64" s="166"/>
      <c r="S64" s="166"/>
      <c r="T64" s="166"/>
      <c r="U64" s="166"/>
      <c r="V64" s="212"/>
      <c r="Z64" s="218"/>
      <c r="AA64" s="26"/>
      <c r="AB64" s="26"/>
      <c r="AC64" s="26"/>
      <c r="AD64" s="26"/>
      <c r="AE64" s="26"/>
      <c r="AF64" s="26"/>
      <c r="AG64" s="26"/>
      <c r="AH64" s="26"/>
      <c r="AI64" s="26"/>
      <c r="AJ64" s="26"/>
      <c r="AK64" s="26"/>
      <c r="AL64" s="26"/>
      <c r="AM64" s="26"/>
      <c r="AN64" s="26"/>
      <c r="AO64" s="26"/>
      <c r="AP64" s="166"/>
      <c r="AQ64" s="166"/>
      <c r="AR64" s="166"/>
      <c r="AS64" s="166"/>
      <c r="AT64" s="212"/>
    </row>
    <row r="65" spans="2:46" x14ac:dyDescent="0.25">
      <c r="B65" s="218"/>
      <c r="C65" s="26"/>
      <c r="D65" s="26"/>
      <c r="E65" s="26"/>
      <c r="F65" s="26"/>
      <c r="G65" s="26"/>
      <c r="H65" s="26"/>
      <c r="I65" s="26"/>
      <c r="J65" s="26"/>
      <c r="K65" s="26"/>
      <c r="L65" s="26"/>
      <c r="M65" s="26"/>
      <c r="N65" s="26"/>
      <c r="O65" s="26"/>
      <c r="P65" s="26"/>
      <c r="Q65" s="26"/>
      <c r="R65" s="166"/>
      <c r="S65" s="166"/>
      <c r="T65" s="166"/>
      <c r="U65" s="166"/>
      <c r="V65" s="212"/>
      <c r="Z65" s="218"/>
      <c r="AA65" s="26"/>
      <c r="AB65" s="26"/>
      <c r="AC65" s="26"/>
      <c r="AD65" s="26"/>
      <c r="AE65" s="26"/>
      <c r="AF65" s="26"/>
      <c r="AG65" s="26"/>
      <c r="AH65" s="26"/>
      <c r="AI65" s="26"/>
      <c r="AJ65" s="26"/>
      <c r="AK65" s="26"/>
      <c r="AL65" s="26"/>
      <c r="AM65" s="26"/>
      <c r="AN65" s="26"/>
      <c r="AO65" s="26"/>
      <c r="AP65" s="166"/>
      <c r="AQ65" s="166"/>
      <c r="AR65" s="166"/>
      <c r="AS65" s="166"/>
      <c r="AT65" s="212"/>
    </row>
    <row r="66" spans="2:46" x14ac:dyDescent="0.25">
      <c r="B66" s="218"/>
      <c r="C66" s="26"/>
      <c r="D66" s="26"/>
      <c r="E66" s="26"/>
      <c r="F66" s="26"/>
      <c r="G66" s="26"/>
      <c r="H66" s="26"/>
      <c r="I66" s="26"/>
      <c r="J66" s="26"/>
      <c r="K66" s="26"/>
      <c r="L66" s="26"/>
      <c r="M66" s="26"/>
      <c r="N66" s="26"/>
      <c r="O66" s="26"/>
      <c r="P66" s="26"/>
      <c r="Q66" s="26"/>
      <c r="R66" s="166"/>
      <c r="S66" s="166"/>
      <c r="T66" s="166"/>
      <c r="U66" s="166"/>
      <c r="V66" s="212"/>
      <c r="Z66" s="218"/>
      <c r="AA66" s="26"/>
      <c r="AB66" s="26"/>
      <c r="AC66" s="26"/>
      <c r="AD66" s="26"/>
      <c r="AE66" s="26"/>
      <c r="AF66" s="26"/>
      <c r="AG66" s="26"/>
      <c r="AH66" s="26"/>
      <c r="AI66" s="26"/>
      <c r="AJ66" s="26"/>
      <c r="AK66" s="26"/>
      <c r="AL66" s="26"/>
      <c r="AM66" s="26"/>
      <c r="AN66" s="26"/>
      <c r="AO66" s="26"/>
      <c r="AP66" s="166"/>
      <c r="AQ66" s="166"/>
      <c r="AR66" s="166"/>
      <c r="AS66" s="166"/>
      <c r="AT66" s="212"/>
    </row>
    <row r="67" spans="2:46" x14ac:dyDescent="0.25">
      <c r="B67" s="218"/>
      <c r="C67" s="26"/>
      <c r="D67" s="26"/>
      <c r="E67" s="26"/>
      <c r="F67" s="26"/>
      <c r="G67" s="26"/>
      <c r="H67" s="26"/>
      <c r="I67" s="26"/>
      <c r="J67" s="26"/>
      <c r="K67" s="26"/>
      <c r="L67" s="26"/>
      <c r="M67" s="26"/>
      <c r="N67" s="26"/>
      <c r="O67" s="26"/>
      <c r="P67" s="26"/>
      <c r="Q67" s="26"/>
      <c r="R67" s="166"/>
      <c r="S67" s="166"/>
      <c r="T67" s="166"/>
      <c r="U67" s="166"/>
      <c r="V67" s="212"/>
      <c r="Z67" s="218"/>
      <c r="AA67" s="26"/>
      <c r="AB67" s="26"/>
      <c r="AC67" s="26"/>
      <c r="AD67" s="26"/>
      <c r="AE67" s="26"/>
      <c r="AF67" s="26"/>
      <c r="AG67" s="26"/>
      <c r="AH67" s="26"/>
      <c r="AI67" s="26"/>
      <c r="AJ67" s="26"/>
      <c r="AK67" s="26"/>
      <c r="AL67" s="26"/>
      <c r="AM67" s="26"/>
      <c r="AN67" s="26"/>
      <c r="AO67" s="26"/>
      <c r="AP67" s="166"/>
      <c r="AQ67" s="166"/>
      <c r="AR67" s="166"/>
      <c r="AS67" s="166"/>
      <c r="AT67" s="212"/>
    </row>
    <row r="68" spans="2:46" s="34" customFormat="1" ht="16.5" customHeight="1" x14ac:dyDescent="0.25">
      <c r="B68" s="213"/>
      <c r="V68" s="214"/>
      <c r="Z68" s="213"/>
      <c r="AT68" s="214"/>
    </row>
    <row r="69" spans="2:46" s="34" customFormat="1" ht="16.5" customHeight="1" x14ac:dyDescent="0.25">
      <c r="B69" s="213"/>
      <c r="V69" s="214"/>
      <c r="Z69" s="213"/>
      <c r="AT69" s="214"/>
    </row>
    <row r="70" spans="2:46" s="34" customFormat="1" ht="16.5" customHeight="1" x14ac:dyDescent="0.25">
      <c r="B70" s="213"/>
      <c r="V70" s="214"/>
      <c r="Z70" s="213"/>
      <c r="AT70" s="214"/>
    </row>
    <row r="71" spans="2:46" s="34" customFormat="1" ht="16.5" customHeight="1" x14ac:dyDescent="0.25">
      <c r="B71" s="213"/>
      <c r="V71" s="214"/>
      <c r="Z71" s="213"/>
      <c r="AT71" s="214"/>
    </row>
    <row r="72" spans="2:46" s="34" customFormat="1" ht="16.5" customHeight="1" x14ac:dyDescent="0.25">
      <c r="B72" s="213"/>
      <c r="V72" s="214"/>
      <c r="Z72" s="213"/>
      <c r="AT72" s="214"/>
    </row>
    <row r="73" spans="2:46" s="34" customFormat="1" ht="16.5" customHeight="1" x14ac:dyDescent="0.25">
      <c r="B73" s="213"/>
      <c r="V73" s="214"/>
      <c r="Z73" s="213"/>
      <c r="AT73" s="214"/>
    </row>
    <row r="74" spans="2:46" s="34" customFormat="1" ht="16.5" customHeight="1" x14ac:dyDescent="0.25">
      <c r="B74" s="213"/>
      <c r="V74" s="214"/>
      <c r="Z74" s="213"/>
      <c r="AT74" s="214"/>
    </row>
    <row r="75" spans="2:46" s="34" customFormat="1" ht="16.5" customHeight="1" x14ac:dyDescent="0.25">
      <c r="B75" s="213"/>
      <c r="V75" s="214"/>
      <c r="Z75" s="213"/>
      <c r="AT75" s="214"/>
    </row>
    <row r="76" spans="2:46" s="34" customFormat="1" ht="16.5" customHeight="1" x14ac:dyDescent="0.25">
      <c r="B76" s="213"/>
      <c r="V76" s="214"/>
      <c r="Z76" s="213"/>
      <c r="AT76" s="214"/>
    </row>
    <row r="77" spans="2:46" s="34" customFormat="1" ht="16.5" customHeight="1" x14ac:dyDescent="0.25">
      <c r="B77" s="213"/>
      <c r="V77" s="214"/>
      <c r="Z77" s="213"/>
      <c r="AT77" s="214"/>
    </row>
    <row r="78" spans="2:46" s="34" customFormat="1" ht="16.5" customHeight="1" x14ac:dyDescent="0.25">
      <c r="B78" s="213"/>
      <c r="V78" s="214"/>
      <c r="Z78" s="213"/>
      <c r="AT78" s="214"/>
    </row>
    <row r="79" spans="2:46" s="34" customFormat="1" ht="16.5" customHeight="1" x14ac:dyDescent="0.25">
      <c r="B79" s="213"/>
      <c r="V79" s="214"/>
      <c r="Z79" s="213"/>
      <c r="AT79" s="214"/>
    </row>
    <row r="80" spans="2:46" s="34" customFormat="1" ht="16.5" customHeight="1" x14ac:dyDescent="0.25">
      <c r="B80" s="213"/>
      <c r="V80" s="214"/>
      <c r="Z80" s="213"/>
      <c r="AT80" s="214"/>
    </row>
    <row r="81" spans="2:46" s="34" customFormat="1" ht="16.5" customHeight="1" x14ac:dyDescent="0.25">
      <c r="B81" s="213"/>
      <c r="V81" s="214"/>
      <c r="Z81" s="213"/>
      <c r="AT81" s="214"/>
    </row>
    <row r="82" spans="2:46" s="34" customFormat="1" ht="16.5" customHeight="1" x14ac:dyDescent="0.25">
      <c r="B82" s="213"/>
      <c r="V82" s="214"/>
      <c r="Z82" s="213"/>
      <c r="AT82" s="214"/>
    </row>
    <row r="83" spans="2:46" s="34" customFormat="1" ht="16.5" customHeight="1" x14ac:dyDescent="0.25">
      <c r="B83" s="213"/>
      <c r="V83" s="214"/>
      <c r="Z83" s="213"/>
      <c r="AT83" s="214"/>
    </row>
    <row r="84" spans="2:46" s="34" customFormat="1" ht="16.5" customHeight="1" x14ac:dyDescent="0.25">
      <c r="B84" s="213"/>
      <c r="V84" s="214"/>
      <c r="Z84" s="213"/>
      <c r="AT84" s="214"/>
    </row>
    <row r="85" spans="2:46" s="34" customFormat="1" ht="16.5" customHeight="1" x14ac:dyDescent="0.25">
      <c r="B85" s="213"/>
      <c r="V85" s="214"/>
      <c r="Z85" s="213"/>
      <c r="AT85" s="214"/>
    </row>
    <row r="86" spans="2:46" s="34" customFormat="1" ht="16.5" customHeight="1" x14ac:dyDescent="0.25">
      <c r="B86" s="213"/>
      <c r="V86" s="214"/>
      <c r="Z86" s="213"/>
      <c r="AT86" s="214"/>
    </row>
    <row r="87" spans="2:46" s="34" customFormat="1" ht="16.5" customHeight="1" x14ac:dyDescent="0.25">
      <c r="B87" s="213"/>
      <c r="V87" s="214"/>
      <c r="Z87" s="213"/>
      <c r="AT87" s="214"/>
    </row>
    <row r="88" spans="2:46" s="34" customFormat="1" ht="16.5" customHeight="1" x14ac:dyDescent="0.25">
      <c r="B88" s="213"/>
      <c r="V88" s="214"/>
      <c r="Z88" s="213"/>
      <c r="AT88" s="214"/>
    </row>
    <row r="89" spans="2:46" s="34" customFormat="1" ht="16.5" customHeight="1" x14ac:dyDescent="0.25">
      <c r="B89" s="213"/>
      <c r="V89" s="214"/>
      <c r="Z89" s="213"/>
      <c r="AT89" s="214"/>
    </row>
    <row r="90" spans="2:46" s="34" customFormat="1" ht="16.5" customHeight="1" x14ac:dyDescent="0.25">
      <c r="B90" s="213"/>
      <c r="V90" s="214"/>
      <c r="Z90" s="213"/>
      <c r="AT90" s="214"/>
    </row>
    <row r="91" spans="2:46" s="34" customFormat="1" ht="16.5" customHeight="1" x14ac:dyDescent="0.25">
      <c r="B91" s="213"/>
      <c r="V91" s="214"/>
      <c r="Z91" s="213"/>
      <c r="AT91" s="214"/>
    </row>
    <row r="92" spans="2:46" s="34" customFormat="1" ht="16.5" customHeight="1" x14ac:dyDescent="0.25">
      <c r="B92" s="213"/>
      <c r="V92" s="214"/>
      <c r="Z92" s="213"/>
      <c r="AT92" s="214"/>
    </row>
    <row r="93" spans="2:46" s="34" customFormat="1" ht="16.5" customHeight="1" x14ac:dyDescent="0.25">
      <c r="B93" s="213"/>
      <c r="V93" s="214"/>
      <c r="Z93" s="213"/>
      <c r="AT93" s="214"/>
    </row>
    <row r="94" spans="2:46" s="34" customFormat="1" ht="16.5" customHeight="1" x14ac:dyDescent="0.25">
      <c r="B94" s="213"/>
      <c r="V94" s="214"/>
      <c r="Z94" s="213"/>
      <c r="AT94" s="214"/>
    </row>
    <row r="95" spans="2:46" s="34" customFormat="1" ht="16.5" customHeight="1" x14ac:dyDescent="0.25">
      <c r="B95" s="213"/>
      <c r="V95" s="214"/>
      <c r="Z95" s="213"/>
      <c r="AT95" s="214"/>
    </row>
    <row r="96" spans="2:46" s="34" customFormat="1" ht="16.5" customHeight="1" thickBot="1" x14ac:dyDescent="0.3">
      <c r="B96" s="213"/>
      <c r="V96" s="214"/>
      <c r="Z96" s="213"/>
      <c r="AT96" s="214"/>
    </row>
    <row r="97" spans="2:46" s="34" customFormat="1" ht="38.25" customHeight="1" thickBot="1" x14ac:dyDescent="0.3">
      <c r="B97" s="355" t="s">
        <v>632</v>
      </c>
      <c r="C97" s="356"/>
      <c r="D97" s="356"/>
      <c r="E97" s="356"/>
      <c r="F97" s="356"/>
      <c r="G97" s="356"/>
      <c r="H97" s="356"/>
      <c r="I97" s="356"/>
      <c r="J97" s="356"/>
      <c r="K97" s="356"/>
      <c r="L97" s="356"/>
      <c r="M97" s="356"/>
      <c r="N97" s="356"/>
      <c r="O97" s="356"/>
      <c r="P97" s="356"/>
      <c r="Q97" s="356"/>
      <c r="R97" s="356"/>
      <c r="S97" s="356"/>
      <c r="T97" s="356"/>
      <c r="U97" s="357"/>
      <c r="V97" s="214"/>
      <c r="Z97" s="355" t="s">
        <v>632</v>
      </c>
      <c r="AA97" s="356"/>
      <c r="AB97" s="356"/>
      <c r="AC97" s="356"/>
      <c r="AD97" s="356"/>
      <c r="AE97" s="356"/>
      <c r="AF97" s="356"/>
      <c r="AG97" s="356"/>
      <c r="AH97" s="356"/>
      <c r="AI97" s="356"/>
      <c r="AJ97" s="356"/>
      <c r="AK97" s="356"/>
      <c r="AL97" s="356"/>
      <c r="AM97" s="356"/>
      <c r="AN97" s="356"/>
      <c r="AO97" s="356"/>
      <c r="AP97" s="356"/>
      <c r="AQ97" s="356"/>
      <c r="AR97" s="356"/>
      <c r="AS97" s="357"/>
      <c r="AT97" s="214"/>
    </row>
    <row r="98" spans="2:46" s="34" customFormat="1" ht="16.5" customHeight="1" x14ac:dyDescent="0.25">
      <c r="B98" s="213"/>
      <c r="V98" s="214"/>
      <c r="Z98" s="213"/>
      <c r="AT98" s="214"/>
    </row>
    <row r="99" spans="2:46" s="34" customFormat="1" ht="16.5" customHeight="1" x14ac:dyDescent="0.25">
      <c r="B99" s="213"/>
      <c r="V99" s="214"/>
      <c r="Z99" s="213"/>
      <c r="AT99" s="214"/>
    </row>
    <row r="100" spans="2:46" s="34" customFormat="1" ht="16.5" customHeight="1" x14ac:dyDescent="0.25">
      <c r="B100" s="213"/>
      <c r="V100" s="214"/>
      <c r="Z100" s="213"/>
      <c r="AT100" s="214"/>
    </row>
    <row r="101" spans="2:46" s="34" customFormat="1" ht="16.5" customHeight="1" x14ac:dyDescent="0.25">
      <c r="B101" s="213"/>
      <c r="V101" s="214"/>
      <c r="Z101" s="213"/>
      <c r="AT101" s="214"/>
    </row>
    <row r="102" spans="2:46" s="34" customFormat="1" ht="16.5" customHeight="1" x14ac:dyDescent="0.25">
      <c r="B102" s="213"/>
      <c r="V102" s="214"/>
      <c r="Z102" s="213"/>
      <c r="AT102" s="214"/>
    </row>
    <row r="103" spans="2:46" s="34" customFormat="1" ht="16.5" customHeight="1" x14ac:dyDescent="0.25">
      <c r="B103" s="213"/>
      <c r="V103" s="214"/>
      <c r="Z103" s="213"/>
      <c r="AT103" s="214"/>
    </row>
    <row r="104" spans="2:46" s="34" customFormat="1" ht="16.5" customHeight="1" x14ac:dyDescent="0.25">
      <c r="B104" s="213"/>
      <c r="V104" s="214"/>
      <c r="Z104" s="213"/>
      <c r="AT104" s="214"/>
    </row>
    <row r="105" spans="2:46" s="34" customFormat="1" ht="16.5" customHeight="1" x14ac:dyDescent="0.25">
      <c r="B105" s="213"/>
      <c r="V105" s="214"/>
      <c r="Z105" s="213"/>
      <c r="AT105" s="214"/>
    </row>
    <row r="106" spans="2:46" s="34" customFormat="1" ht="16.5" customHeight="1" x14ac:dyDescent="0.25">
      <c r="B106" s="213"/>
      <c r="V106" s="214"/>
      <c r="Z106" s="213"/>
      <c r="AT106" s="214"/>
    </row>
    <row r="107" spans="2:46" s="34" customFormat="1" ht="16.5" customHeight="1" x14ac:dyDescent="0.25">
      <c r="B107" s="213"/>
      <c r="V107" s="214"/>
      <c r="Z107" s="213"/>
      <c r="AT107" s="214"/>
    </row>
    <row r="108" spans="2:46" s="34" customFormat="1" ht="16.5" customHeight="1" x14ac:dyDescent="0.25">
      <c r="B108" s="213"/>
      <c r="V108" s="214"/>
      <c r="Z108" s="213"/>
      <c r="AT108" s="214"/>
    </row>
    <row r="109" spans="2:46" s="34" customFormat="1" ht="16.5" customHeight="1" x14ac:dyDescent="0.25">
      <c r="B109" s="213"/>
      <c r="V109" s="214"/>
      <c r="Z109" s="213"/>
      <c r="AT109" s="214"/>
    </row>
    <row r="110" spans="2:46" s="34" customFormat="1" ht="16.5" customHeight="1" x14ac:dyDescent="0.25">
      <c r="B110" s="213"/>
      <c r="V110" s="214"/>
      <c r="Z110" s="213"/>
      <c r="AT110" s="214"/>
    </row>
    <row r="111" spans="2:46" s="34" customFormat="1" ht="16.5" customHeight="1" x14ac:dyDescent="0.25">
      <c r="B111" s="213"/>
      <c r="V111" s="214"/>
      <c r="Z111" s="213"/>
      <c r="AT111" s="214"/>
    </row>
    <row r="112" spans="2:46" s="34" customFormat="1" ht="16.5" customHeight="1" x14ac:dyDescent="0.25">
      <c r="B112" s="213"/>
      <c r="V112" s="214"/>
      <c r="Z112" s="213"/>
      <c r="AT112" s="214"/>
    </row>
    <row r="113" spans="2:46" s="34" customFormat="1" ht="16.5" customHeight="1" x14ac:dyDescent="0.25">
      <c r="B113" s="213"/>
      <c r="V113" s="214"/>
      <c r="Z113" s="213"/>
      <c r="AT113" s="214"/>
    </row>
    <row r="114" spans="2:46" s="34" customFormat="1" ht="16.5" customHeight="1" x14ac:dyDescent="0.25">
      <c r="B114" s="213"/>
      <c r="V114" s="214"/>
      <c r="Z114" s="213"/>
      <c r="AT114" s="214"/>
    </row>
    <row r="115" spans="2:46" s="34" customFormat="1" ht="16.5" customHeight="1" x14ac:dyDescent="0.25">
      <c r="B115" s="213"/>
      <c r="V115" s="214"/>
      <c r="Z115" s="213"/>
      <c r="AT115" s="214"/>
    </row>
    <row r="116" spans="2:46" s="34" customFormat="1" ht="16.5" customHeight="1" x14ac:dyDescent="0.25">
      <c r="B116" s="213"/>
      <c r="V116" s="214"/>
      <c r="Z116" s="213"/>
      <c r="AT116" s="214"/>
    </row>
    <row r="117" spans="2:46" s="34" customFormat="1" ht="16.5" customHeight="1" x14ac:dyDescent="0.25">
      <c r="B117" s="213"/>
      <c r="V117" s="214"/>
      <c r="Z117" s="213"/>
      <c r="AT117" s="214"/>
    </row>
    <row r="118" spans="2:46" s="34" customFormat="1" ht="16.5" customHeight="1" x14ac:dyDescent="0.25">
      <c r="B118" s="213"/>
      <c r="V118" s="214"/>
      <c r="Z118" s="213"/>
      <c r="AT118" s="214"/>
    </row>
    <row r="119" spans="2:46" s="34" customFormat="1" ht="16.5" customHeight="1" x14ac:dyDescent="0.25">
      <c r="B119" s="213"/>
      <c r="V119" s="214"/>
      <c r="Z119" s="213"/>
      <c r="AT119" s="214"/>
    </row>
    <row r="120" spans="2:46" s="34" customFormat="1" ht="16.5" customHeight="1" x14ac:dyDescent="0.25">
      <c r="B120" s="213"/>
      <c r="V120" s="214"/>
      <c r="Z120" s="213"/>
      <c r="AT120" s="214"/>
    </row>
    <row r="121" spans="2:46" s="34" customFormat="1" ht="16.5" customHeight="1" x14ac:dyDescent="0.25">
      <c r="B121" s="213"/>
      <c r="V121" s="214"/>
      <c r="Z121" s="213"/>
      <c r="AT121" s="214"/>
    </row>
    <row r="122" spans="2:46" s="34" customFormat="1" ht="16.5" customHeight="1" x14ac:dyDescent="0.25">
      <c r="B122" s="213"/>
      <c r="V122" s="214"/>
      <c r="Z122" s="213"/>
      <c r="AT122" s="214"/>
    </row>
    <row r="123" spans="2:46" s="34" customFormat="1" ht="16.5" customHeight="1" x14ac:dyDescent="0.25">
      <c r="B123" s="213"/>
      <c r="V123" s="214"/>
      <c r="Z123" s="213"/>
      <c r="AT123" s="214"/>
    </row>
    <row r="124" spans="2:46" s="34" customFormat="1" ht="16.5" customHeight="1" x14ac:dyDescent="0.25">
      <c r="B124" s="213"/>
      <c r="V124" s="214"/>
      <c r="Z124" s="213"/>
      <c r="AT124" s="214"/>
    </row>
    <row r="125" spans="2:46" s="34" customFormat="1" ht="16.5" customHeight="1" x14ac:dyDescent="0.25">
      <c r="B125" s="213"/>
      <c r="V125" s="214"/>
      <c r="Z125" s="213"/>
      <c r="AT125" s="214"/>
    </row>
    <row r="126" spans="2:46" s="34" customFormat="1" ht="16.5" customHeight="1" x14ac:dyDescent="0.25">
      <c r="B126" s="213"/>
      <c r="V126" s="214"/>
      <c r="Z126" s="213"/>
      <c r="AT126" s="214"/>
    </row>
    <row r="127" spans="2:46" s="34" customFormat="1" ht="16.5" customHeight="1" x14ac:dyDescent="0.25">
      <c r="B127" s="213"/>
      <c r="V127" s="214"/>
      <c r="Z127" s="213"/>
      <c r="AT127" s="214"/>
    </row>
    <row r="128" spans="2:46" s="34" customFormat="1" ht="16.5" customHeight="1" x14ac:dyDescent="0.25">
      <c r="B128" s="213"/>
      <c r="V128" s="214"/>
      <c r="Z128" s="213"/>
      <c r="AT128" s="214"/>
    </row>
    <row r="129" spans="2:46" s="34" customFormat="1" ht="16.5" customHeight="1" x14ac:dyDescent="0.25">
      <c r="B129" s="213"/>
      <c r="V129" s="214"/>
      <c r="Z129" s="213"/>
      <c r="AT129" s="214"/>
    </row>
    <row r="130" spans="2:46" s="34" customFormat="1" ht="16.5" customHeight="1" x14ac:dyDescent="0.25">
      <c r="B130" s="213"/>
      <c r="V130" s="214"/>
      <c r="Z130" s="213"/>
      <c r="AT130" s="214"/>
    </row>
    <row r="131" spans="2:46" s="34" customFormat="1" ht="16.5" customHeight="1" x14ac:dyDescent="0.25">
      <c r="B131" s="213"/>
      <c r="V131" s="214"/>
      <c r="Z131" s="213"/>
      <c r="AT131" s="214"/>
    </row>
    <row r="132" spans="2:46" s="34" customFormat="1" ht="16.5" customHeight="1" x14ac:dyDescent="0.25">
      <c r="B132" s="213"/>
      <c r="V132" s="214"/>
      <c r="Z132" s="213"/>
      <c r="AT132" s="214"/>
    </row>
    <row r="133" spans="2:46" s="34" customFormat="1" ht="16.5" customHeight="1" x14ac:dyDescent="0.25">
      <c r="B133" s="213"/>
      <c r="V133" s="214"/>
      <c r="Z133" s="213"/>
      <c r="AT133" s="214"/>
    </row>
    <row r="134" spans="2:46" s="34" customFormat="1" ht="16.5" customHeight="1" x14ac:dyDescent="0.25">
      <c r="B134" s="213"/>
      <c r="V134" s="214"/>
      <c r="Z134" s="213"/>
      <c r="AT134" s="214"/>
    </row>
    <row r="135" spans="2:46" s="34" customFormat="1" ht="16.5" customHeight="1" x14ac:dyDescent="0.25">
      <c r="B135" s="213"/>
      <c r="V135" s="214"/>
      <c r="Z135" s="213"/>
      <c r="AT135" s="214"/>
    </row>
    <row r="136" spans="2:46" s="34" customFormat="1" ht="16.5" customHeight="1" x14ac:dyDescent="0.25">
      <c r="B136" s="213"/>
      <c r="V136" s="214"/>
      <c r="Z136" s="213"/>
      <c r="AT136" s="214"/>
    </row>
    <row r="137" spans="2:46" s="34" customFormat="1" ht="16.5" customHeight="1" x14ac:dyDescent="0.25">
      <c r="B137" s="213"/>
      <c r="V137" s="214"/>
      <c r="Z137" s="213"/>
      <c r="AT137" s="214"/>
    </row>
    <row r="138" spans="2:46" s="34" customFormat="1" ht="16.5" customHeight="1" x14ac:dyDescent="0.25">
      <c r="B138" s="213"/>
      <c r="V138" s="214"/>
      <c r="Z138" s="213"/>
      <c r="AT138" s="214"/>
    </row>
    <row r="139" spans="2:46" s="34" customFormat="1" ht="16.5" customHeight="1" x14ac:dyDescent="0.25">
      <c r="B139" s="213"/>
      <c r="V139" s="214"/>
      <c r="Z139" s="213"/>
      <c r="AT139" s="214"/>
    </row>
    <row r="140" spans="2:46" s="34" customFormat="1" ht="16.5" customHeight="1" x14ac:dyDescent="0.25">
      <c r="B140" s="213"/>
      <c r="V140" s="214"/>
      <c r="Z140" s="213"/>
      <c r="AT140" s="214"/>
    </row>
    <row r="141" spans="2:46" s="34" customFormat="1" ht="16.5" customHeight="1" x14ac:dyDescent="0.25">
      <c r="B141" s="213"/>
      <c r="V141" s="214"/>
      <c r="Z141" s="213"/>
      <c r="AT141" s="214"/>
    </row>
    <row r="142" spans="2:46" s="34" customFormat="1" ht="16.5" customHeight="1" x14ac:dyDescent="0.25">
      <c r="B142" s="213"/>
      <c r="V142" s="214"/>
      <c r="Z142" s="213"/>
      <c r="AT142" s="214"/>
    </row>
    <row r="143" spans="2:46" s="34" customFormat="1" ht="16.5" customHeight="1" x14ac:dyDescent="0.25">
      <c r="B143" s="213"/>
      <c r="V143" s="214"/>
      <c r="Z143" s="213"/>
      <c r="AT143" s="214"/>
    </row>
    <row r="144" spans="2:46" s="34" customFormat="1" ht="16.5" customHeight="1" x14ac:dyDescent="0.25">
      <c r="B144" s="213"/>
      <c r="V144" s="214"/>
      <c r="Z144" s="213"/>
      <c r="AT144" s="214"/>
    </row>
    <row r="145" spans="2:46" s="34" customFormat="1" ht="16.5" customHeight="1" x14ac:dyDescent="0.25">
      <c r="B145" s="213"/>
      <c r="V145" s="214"/>
      <c r="Z145" s="213"/>
      <c r="AT145" s="214"/>
    </row>
    <row r="146" spans="2:46" s="34" customFormat="1" ht="16.5" customHeight="1" x14ac:dyDescent="0.25">
      <c r="B146" s="213"/>
      <c r="V146" s="214"/>
      <c r="Z146" s="213"/>
      <c r="AT146" s="214"/>
    </row>
    <row r="147" spans="2:46" s="34" customFormat="1" ht="16.5" customHeight="1" x14ac:dyDescent="0.25">
      <c r="B147" s="213"/>
      <c r="V147" s="214"/>
      <c r="Z147" s="213"/>
      <c r="AT147" s="214"/>
    </row>
    <row r="148" spans="2:46" s="34" customFormat="1" ht="16.5" customHeight="1" x14ac:dyDescent="0.25">
      <c r="B148" s="213"/>
      <c r="V148" s="214"/>
      <c r="Z148" s="213"/>
      <c r="AT148" s="214"/>
    </row>
    <row r="149" spans="2:46" s="34" customFormat="1" ht="16.5" customHeight="1" x14ac:dyDescent="0.25">
      <c r="B149" s="213"/>
      <c r="V149" s="214"/>
      <c r="Z149" s="213"/>
      <c r="AT149" s="214"/>
    </row>
    <row r="150" spans="2:46" s="34" customFormat="1" ht="16.5" customHeight="1" x14ac:dyDescent="0.25">
      <c r="B150" s="213"/>
      <c r="V150" s="214"/>
      <c r="Z150" s="213"/>
      <c r="AT150" s="214"/>
    </row>
    <row r="151" spans="2:46" s="34" customFormat="1" ht="16.5" customHeight="1" x14ac:dyDescent="0.25">
      <c r="B151" s="213"/>
      <c r="V151" s="214"/>
      <c r="Z151" s="213"/>
      <c r="AT151" s="214"/>
    </row>
    <row r="152" spans="2:46" s="34" customFormat="1" ht="16.5" customHeight="1" x14ac:dyDescent="0.25">
      <c r="B152" s="213"/>
      <c r="V152" s="214"/>
      <c r="Z152" s="213"/>
      <c r="AT152" s="214"/>
    </row>
    <row r="153" spans="2:46" s="34" customFormat="1" ht="16.5" customHeight="1" x14ac:dyDescent="0.25">
      <c r="B153" s="213"/>
      <c r="V153" s="214"/>
      <c r="Z153" s="213"/>
      <c r="AT153" s="214"/>
    </row>
    <row r="154" spans="2:46" s="34" customFormat="1" ht="16.5" customHeight="1" x14ac:dyDescent="0.25">
      <c r="B154" s="213"/>
      <c r="V154" s="214"/>
      <c r="Z154" s="213"/>
      <c r="AT154" s="214"/>
    </row>
    <row r="155" spans="2:46" s="34" customFormat="1" ht="16.5" customHeight="1" x14ac:dyDescent="0.25">
      <c r="B155" s="213"/>
      <c r="V155" s="214"/>
      <c r="Z155" s="213"/>
      <c r="AT155" s="214"/>
    </row>
    <row r="156" spans="2:46" s="34" customFormat="1" ht="16.5" customHeight="1" x14ac:dyDescent="0.25">
      <c r="B156" s="213"/>
      <c r="V156" s="214"/>
      <c r="Z156" s="213"/>
      <c r="AT156" s="214"/>
    </row>
    <row r="157" spans="2:46" s="34" customFormat="1" ht="16.5" customHeight="1" x14ac:dyDescent="0.25">
      <c r="B157" s="213"/>
      <c r="V157" s="214"/>
      <c r="Z157" s="213"/>
      <c r="AT157" s="214"/>
    </row>
    <row r="158" spans="2:46" s="34" customFormat="1" ht="16.5" customHeight="1" x14ac:dyDescent="0.25">
      <c r="B158" s="213"/>
      <c r="V158" s="214"/>
      <c r="Z158" s="213"/>
      <c r="AT158" s="214"/>
    </row>
    <row r="159" spans="2:46" s="34" customFormat="1" ht="16.5" customHeight="1" x14ac:dyDescent="0.25">
      <c r="B159" s="213"/>
      <c r="V159" s="214"/>
      <c r="Z159" s="213"/>
      <c r="AT159" s="214"/>
    </row>
    <row r="160" spans="2:46" s="34" customFormat="1" ht="16.5" customHeight="1" x14ac:dyDescent="0.25">
      <c r="B160" s="213"/>
      <c r="V160" s="214"/>
      <c r="Z160" s="213"/>
      <c r="AT160" s="214"/>
    </row>
    <row r="161" spans="2:46" s="34" customFormat="1" ht="16.5" customHeight="1" x14ac:dyDescent="0.25">
      <c r="B161" s="213"/>
      <c r="V161" s="214"/>
      <c r="Z161" s="213"/>
      <c r="AT161" s="214"/>
    </row>
    <row r="162" spans="2:46" s="34" customFormat="1" ht="16.5" customHeight="1" x14ac:dyDescent="0.25">
      <c r="B162" s="213"/>
      <c r="V162" s="214"/>
      <c r="Z162" s="213"/>
      <c r="AT162" s="214"/>
    </row>
    <row r="163" spans="2:46" s="34" customFormat="1" ht="16.5" customHeight="1" x14ac:dyDescent="0.25">
      <c r="B163" s="213"/>
      <c r="V163" s="214"/>
      <c r="Z163" s="213"/>
      <c r="AT163" s="214"/>
    </row>
    <row r="164" spans="2:46" s="34" customFormat="1" ht="16.5" customHeight="1" x14ac:dyDescent="0.25">
      <c r="B164" s="213"/>
      <c r="V164" s="214"/>
      <c r="Z164" s="213"/>
      <c r="AT164" s="214"/>
    </row>
    <row r="165" spans="2:46" s="34" customFormat="1" ht="16.5" customHeight="1" x14ac:dyDescent="0.25">
      <c r="B165" s="213"/>
      <c r="V165" s="214"/>
      <c r="Z165" s="213"/>
      <c r="AT165" s="214"/>
    </row>
    <row r="166" spans="2:46" s="34" customFormat="1" ht="16.5" customHeight="1" x14ac:dyDescent="0.25">
      <c r="B166" s="213"/>
      <c r="V166" s="214"/>
      <c r="Z166" s="213"/>
      <c r="AT166" s="214"/>
    </row>
    <row r="167" spans="2:46" s="34" customFormat="1" ht="16.5" customHeight="1" x14ac:dyDescent="0.25">
      <c r="B167" s="213"/>
      <c r="V167" s="214"/>
      <c r="Z167" s="213"/>
      <c r="AT167" s="214"/>
    </row>
    <row r="168" spans="2:46" s="34" customFormat="1" ht="16.5" customHeight="1" x14ac:dyDescent="0.25">
      <c r="B168" s="213"/>
      <c r="V168" s="214"/>
      <c r="Z168" s="213"/>
      <c r="AT168" s="214"/>
    </row>
    <row r="169" spans="2:46" s="34" customFormat="1" ht="16.5" customHeight="1" x14ac:dyDescent="0.25">
      <c r="B169" s="213"/>
      <c r="V169" s="214"/>
      <c r="Z169" s="213"/>
      <c r="AT169" s="214"/>
    </row>
    <row r="170" spans="2:46" s="34" customFormat="1" ht="16.5" customHeight="1" x14ac:dyDescent="0.25">
      <c r="B170" s="213"/>
      <c r="V170" s="214"/>
      <c r="Z170" s="213"/>
      <c r="AT170" s="214"/>
    </row>
    <row r="171" spans="2:46" s="34" customFormat="1" ht="16.5" customHeight="1" x14ac:dyDescent="0.25">
      <c r="B171" s="213"/>
      <c r="V171" s="214"/>
      <c r="Z171" s="213"/>
      <c r="AT171" s="214"/>
    </row>
    <row r="172" spans="2:46" s="34" customFormat="1" ht="16.5" customHeight="1" x14ac:dyDescent="0.25">
      <c r="B172" s="213"/>
      <c r="V172" s="214"/>
      <c r="Z172" s="213"/>
      <c r="AT172" s="214"/>
    </row>
    <row r="173" spans="2:46" s="34" customFormat="1" ht="16.5" customHeight="1" x14ac:dyDescent="0.25">
      <c r="B173" s="213"/>
      <c r="V173" s="214"/>
      <c r="Z173" s="213"/>
      <c r="AT173" s="214"/>
    </row>
    <row r="174" spans="2:46" s="34" customFormat="1" ht="16.5" customHeight="1" x14ac:dyDescent="0.25">
      <c r="B174" s="213"/>
      <c r="V174" s="214"/>
      <c r="Z174" s="213"/>
      <c r="AT174" s="214"/>
    </row>
    <row r="175" spans="2:46" s="34" customFormat="1" ht="16.5" customHeight="1" x14ac:dyDescent="0.25">
      <c r="B175" s="213"/>
      <c r="V175" s="214"/>
      <c r="Z175" s="213"/>
      <c r="AT175" s="214"/>
    </row>
    <row r="176" spans="2:46" s="34" customFormat="1" ht="16.5" customHeight="1" x14ac:dyDescent="0.25">
      <c r="B176" s="213"/>
      <c r="V176" s="214"/>
      <c r="Z176" s="213"/>
      <c r="AT176" s="214"/>
    </row>
    <row r="177" spans="2:46" s="34" customFormat="1" ht="16.5" customHeight="1" x14ac:dyDescent="0.25">
      <c r="B177" s="213"/>
      <c r="V177" s="214"/>
      <c r="Z177" s="213"/>
      <c r="AT177" s="214"/>
    </row>
    <row r="178" spans="2:46" s="34" customFormat="1" ht="16.5" customHeight="1" x14ac:dyDescent="0.25">
      <c r="B178" s="213"/>
      <c r="V178" s="214"/>
      <c r="Z178" s="213"/>
      <c r="AT178" s="214"/>
    </row>
    <row r="179" spans="2:46" s="34" customFormat="1" ht="16.5" customHeight="1" x14ac:dyDescent="0.25">
      <c r="B179" s="213"/>
      <c r="V179" s="214"/>
      <c r="Z179" s="213"/>
      <c r="AT179" s="214"/>
    </row>
    <row r="180" spans="2:46" s="34" customFormat="1" ht="16.5" customHeight="1" x14ac:dyDescent="0.25">
      <c r="B180" s="213"/>
      <c r="V180" s="214"/>
      <c r="Z180" s="213"/>
      <c r="AT180" s="214"/>
    </row>
    <row r="181" spans="2:46" s="34" customFormat="1" ht="16.5" customHeight="1" x14ac:dyDescent="0.25">
      <c r="B181" s="219"/>
      <c r="C181" s="209"/>
      <c r="D181" s="209"/>
      <c r="E181" s="209"/>
      <c r="F181" s="209"/>
      <c r="G181" s="209"/>
      <c r="H181" s="209"/>
      <c r="I181" s="209"/>
      <c r="J181" s="209"/>
      <c r="K181" s="209"/>
      <c r="L181" s="209"/>
      <c r="M181" s="209"/>
      <c r="N181" s="209"/>
      <c r="O181" s="209"/>
      <c r="P181" s="209"/>
      <c r="Q181" s="209"/>
      <c r="R181" s="209"/>
      <c r="S181" s="209"/>
      <c r="T181" s="209"/>
      <c r="U181" s="209"/>
      <c r="V181" s="214"/>
      <c r="Z181" s="219"/>
      <c r="AA181" s="209"/>
      <c r="AB181" s="209"/>
      <c r="AC181" s="209"/>
      <c r="AD181" s="209"/>
      <c r="AE181" s="209"/>
      <c r="AF181" s="209"/>
      <c r="AG181" s="209"/>
      <c r="AH181" s="209"/>
      <c r="AI181" s="209"/>
      <c r="AJ181" s="209"/>
      <c r="AK181" s="209"/>
      <c r="AL181" s="209"/>
      <c r="AM181" s="209"/>
      <c r="AN181" s="209"/>
      <c r="AO181" s="209"/>
      <c r="AP181" s="209"/>
      <c r="AQ181" s="209"/>
      <c r="AR181" s="209"/>
      <c r="AS181" s="209"/>
      <c r="AT181" s="214"/>
    </row>
    <row r="182" spans="2:46" s="34" customFormat="1" ht="16.5" customHeight="1" x14ac:dyDescent="0.25">
      <c r="B182" s="213"/>
      <c r="V182" s="214"/>
      <c r="Z182" s="213"/>
      <c r="AT182" s="214"/>
    </row>
    <row r="183" spans="2:46" s="34" customFormat="1" ht="16.5" customHeight="1" x14ac:dyDescent="0.25">
      <c r="B183" s="213"/>
      <c r="V183" s="214"/>
      <c r="Z183" s="213"/>
      <c r="AT183" s="214"/>
    </row>
    <row r="184" spans="2:46" s="34" customFormat="1" ht="16.5" customHeight="1" x14ac:dyDescent="0.25">
      <c r="B184" s="213"/>
      <c r="V184" s="214"/>
      <c r="Z184" s="213"/>
      <c r="AT184" s="214"/>
    </row>
    <row r="185" spans="2:46" s="34" customFormat="1" ht="16.5" customHeight="1" x14ac:dyDescent="0.25">
      <c r="B185" s="213"/>
      <c r="V185" s="214"/>
      <c r="Z185" s="213"/>
      <c r="AT185" s="214"/>
    </row>
    <row r="186" spans="2:46" s="34" customFormat="1" ht="16.5" customHeight="1" x14ac:dyDescent="0.25">
      <c r="B186" s="213"/>
      <c r="V186" s="214"/>
      <c r="Z186" s="213"/>
      <c r="AT186" s="214"/>
    </row>
    <row r="187" spans="2:46" s="34" customFormat="1" ht="16.5" customHeight="1" x14ac:dyDescent="0.25">
      <c r="B187" s="213"/>
      <c r="V187" s="214"/>
      <c r="Z187" s="213"/>
      <c r="AT187" s="214"/>
    </row>
    <row r="188" spans="2:46" s="34" customFormat="1" ht="16.5" customHeight="1" x14ac:dyDescent="0.25">
      <c r="B188" s="213"/>
      <c r="V188" s="214"/>
      <c r="Z188" s="213"/>
      <c r="AT188" s="214"/>
    </row>
    <row r="189" spans="2:46" s="34" customFormat="1" ht="16.5" customHeight="1" x14ac:dyDescent="0.25">
      <c r="B189" s="213"/>
      <c r="V189" s="214"/>
      <c r="Z189" s="213"/>
      <c r="AT189" s="214"/>
    </row>
    <row r="190" spans="2:46" s="34" customFormat="1" ht="16.5" customHeight="1" x14ac:dyDescent="0.25">
      <c r="B190" s="213"/>
      <c r="V190" s="214"/>
      <c r="Z190" s="213"/>
      <c r="AT190" s="214"/>
    </row>
    <row r="191" spans="2:46" s="34" customFormat="1" ht="16.5" customHeight="1" x14ac:dyDescent="0.25">
      <c r="B191" s="213"/>
      <c r="V191" s="214"/>
      <c r="Z191" s="213"/>
      <c r="AT191" s="214"/>
    </row>
    <row r="192" spans="2:46" s="34" customFormat="1" ht="16.5" customHeight="1" x14ac:dyDescent="0.25">
      <c r="B192" s="213"/>
      <c r="V192" s="214"/>
      <c r="Z192" s="213"/>
      <c r="AT192" s="214"/>
    </row>
    <row r="193" spans="2:46" s="34" customFormat="1" ht="16.5" customHeight="1" x14ac:dyDescent="0.25">
      <c r="B193" s="213"/>
      <c r="V193" s="214"/>
      <c r="Z193" s="213"/>
      <c r="AT193" s="214"/>
    </row>
    <row r="194" spans="2:46" s="34" customFormat="1" ht="16.5" customHeight="1" x14ac:dyDescent="0.25">
      <c r="B194" s="213"/>
      <c r="V194" s="214"/>
      <c r="Z194" s="213"/>
      <c r="AT194" s="214"/>
    </row>
    <row r="195" spans="2:46" s="34" customFormat="1" ht="16.5" customHeight="1" x14ac:dyDescent="0.25">
      <c r="B195" s="213"/>
      <c r="V195" s="214"/>
      <c r="Z195" s="213"/>
      <c r="AT195" s="214"/>
    </row>
    <row r="196" spans="2:46" s="34" customFormat="1" ht="16.5" customHeight="1" x14ac:dyDescent="0.25">
      <c r="B196" s="213"/>
      <c r="V196" s="214"/>
      <c r="Z196" s="213"/>
      <c r="AT196" s="214"/>
    </row>
    <row r="197" spans="2:46" s="34" customFormat="1" ht="16.5" customHeight="1" x14ac:dyDescent="0.25">
      <c r="B197" s="213"/>
      <c r="V197" s="214"/>
      <c r="Z197" s="213"/>
      <c r="AT197" s="214"/>
    </row>
    <row r="198" spans="2:46" s="34" customFormat="1" ht="16.5" customHeight="1" x14ac:dyDescent="0.25">
      <c r="B198" s="213"/>
      <c r="V198" s="214"/>
      <c r="Z198" s="213"/>
      <c r="AT198" s="214"/>
    </row>
    <row r="199" spans="2:46" s="34" customFormat="1" ht="16.5" customHeight="1" x14ac:dyDescent="0.25">
      <c r="B199" s="213"/>
      <c r="V199" s="214"/>
      <c r="Z199" s="213"/>
      <c r="AT199" s="214"/>
    </row>
    <row r="200" spans="2:46" s="34" customFormat="1" ht="16.5" customHeight="1" x14ac:dyDescent="0.25">
      <c r="B200" s="213"/>
      <c r="V200" s="214"/>
      <c r="Z200" s="213"/>
      <c r="AT200" s="214"/>
    </row>
    <row r="201" spans="2:46" s="34" customFormat="1" ht="16.5" customHeight="1" x14ac:dyDescent="0.25">
      <c r="B201" s="213"/>
      <c r="V201" s="214"/>
      <c r="Z201" s="213"/>
      <c r="AT201" s="214"/>
    </row>
    <row r="202" spans="2:46" s="34" customFormat="1" ht="16.5" customHeight="1" x14ac:dyDescent="0.25">
      <c r="B202" s="213"/>
      <c r="V202" s="214"/>
      <c r="Z202" s="213"/>
      <c r="AT202" s="214"/>
    </row>
    <row r="203" spans="2:46" s="34" customFormat="1" ht="16.5" customHeight="1" x14ac:dyDescent="0.25">
      <c r="B203" s="213"/>
      <c r="V203" s="214"/>
      <c r="Z203" s="213"/>
      <c r="AT203" s="214"/>
    </row>
    <row r="204" spans="2:46" s="34" customFormat="1" ht="16.5" customHeight="1" x14ac:dyDescent="0.25">
      <c r="B204" s="213"/>
      <c r="V204" s="214"/>
      <c r="Z204" s="213"/>
      <c r="AT204" s="214"/>
    </row>
    <row r="205" spans="2:46" s="34" customFormat="1" ht="16.5" customHeight="1" x14ac:dyDescent="0.25">
      <c r="B205" s="213"/>
      <c r="V205" s="214"/>
      <c r="Z205" s="213"/>
      <c r="AT205" s="214"/>
    </row>
    <row r="206" spans="2:46" s="34" customFormat="1" ht="16.5" customHeight="1" x14ac:dyDescent="0.25">
      <c r="B206" s="213"/>
      <c r="V206" s="214"/>
      <c r="Z206" s="213"/>
      <c r="AT206" s="214"/>
    </row>
    <row r="207" spans="2:46" s="34" customFormat="1" ht="16.5" customHeight="1" x14ac:dyDescent="0.25">
      <c r="B207" s="213"/>
      <c r="V207" s="214"/>
      <c r="Z207" s="213"/>
      <c r="AT207" s="214"/>
    </row>
    <row r="208" spans="2:46" s="34" customFormat="1" ht="16.5" customHeight="1" x14ac:dyDescent="0.25">
      <c r="B208" s="213"/>
      <c r="V208" s="214"/>
      <c r="Z208" s="213"/>
      <c r="AT208" s="214"/>
    </row>
    <row r="209" spans="2:46" s="34" customFormat="1" ht="16.5" customHeight="1" x14ac:dyDescent="0.25">
      <c r="B209" s="213"/>
      <c r="V209" s="214"/>
      <c r="Z209" s="213"/>
      <c r="AT209" s="214"/>
    </row>
    <row r="210" spans="2:46" s="34" customFormat="1" ht="16.5" customHeight="1" x14ac:dyDescent="0.25">
      <c r="B210" s="213"/>
      <c r="V210" s="214"/>
      <c r="Z210" s="213"/>
      <c r="AT210" s="214"/>
    </row>
    <row r="211" spans="2:46" s="34" customFormat="1" ht="16.5" customHeight="1" x14ac:dyDescent="0.25">
      <c r="B211" s="213"/>
      <c r="V211" s="214"/>
      <c r="Z211" s="213"/>
      <c r="AT211" s="214"/>
    </row>
    <row r="212" spans="2:46" s="34" customFormat="1" ht="16.5" customHeight="1" x14ac:dyDescent="0.25">
      <c r="B212" s="213"/>
      <c r="V212" s="214"/>
      <c r="Z212" s="213"/>
      <c r="AT212" s="214"/>
    </row>
    <row r="213" spans="2:46" s="34" customFormat="1" ht="16.5" customHeight="1" x14ac:dyDescent="0.25">
      <c r="B213" s="213"/>
      <c r="V213" s="214"/>
      <c r="Z213" s="213"/>
      <c r="AT213" s="214"/>
    </row>
    <row r="214" spans="2:46" s="34" customFormat="1" ht="16.5" customHeight="1" x14ac:dyDescent="0.25">
      <c r="B214" s="213"/>
      <c r="V214" s="214"/>
      <c r="Z214" s="213"/>
      <c r="AT214" s="214"/>
    </row>
    <row r="215" spans="2:46" s="34" customFormat="1" ht="16.5" customHeight="1" x14ac:dyDescent="0.25">
      <c r="B215" s="213"/>
      <c r="V215" s="214"/>
      <c r="Z215" s="213"/>
      <c r="AT215" s="214"/>
    </row>
    <row r="216" spans="2:46" s="34" customFormat="1" ht="16.5" customHeight="1" x14ac:dyDescent="0.25">
      <c r="B216" s="213"/>
      <c r="V216" s="214"/>
      <c r="Z216" s="213"/>
      <c r="AT216" s="214"/>
    </row>
    <row r="217" spans="2:46" s="34" customFormat="1" ht="16.5" customHeight="1" x14ac:dyDescent="0.25">
      <c r="B217" s="213"/>
      <c r="V217" s="214"/>
      <c r="Z217" s="213"/>
      <c r="AT217" s="214"/>
    </row>
    <row r="218" spans="2:46" s="34" customFormat="1" ht="16.5" customHeight="1" x14ac:dyDescent="0.25">
      <c r="B218" s="213"/>
      <c r="V218" s="214"/>
      <c r="Z218" s="213"/>
      <c r="AT218" s="214"/>
    </row>
    <row r="219" spans="2:46" s="34" customFormat="1" ht="16.5" customHeight="1" x14ac:dyDescent="0.25">
      <c r="B219" s="213"/>
      <c r="V219" s="214"/>
      <c r="Z219" s="213"/>
      <c r="AT219" s="214"/>
    </row>
    <row r="220" spans="2:46" s="34" customFormat="1" ht="16.5" customHeight="1" x14ac:dyDescent="0.25">
      <c r="B220" s="213"/>
      <c r="V220" s="214"/>
      <c r="Z220" s="213"/>
      <c r="AT220" s="214"/>
    </row>
    <row r="221" spans="2:46" s="34" customFormat="1" ht="16.5" customHeight="1" x14ac:dyDescent="0.25">
      <c r="B221" s="213"/>
      <c r="V221" s="214"/>
      <c r="Z221" s="213"/>
      <c r="AT221" s="214"/>
    </row>
    <row r="222" spans="2:46" s="34" customFormat="1" ht="16.5" customHeight="1" x14ac:dyDescent="0.25">
      <c r="B222" s="213"/>
      <c r="V222" s="214"/>
      <c r="Z222" s="213"/>
      <c r="AT222" s="214"/>
    </row>
    <row r="223" spans="2:46" s="34" customFormat="1" ht="16.5" customHeight="1" x14ac:dyDescent="0.25">
      <c r="B223" s="213"/>
      <c r="V223" s="214"/>
      <c r="Z223" s="213"/>
      <c r="AT223" s="214"/>
    </row>
    <row r="224" spans="2:46" s="34" customFormat="1" ht="16.5" customHeight="1" x14ac:dyDescent="0.25">
      <c r="B224" s="213"/>
      <c r="V224" s="214"/>
      <c r="Z224" s="213"/>
      <c r="AT224" s="214"/>
    </row>
    <row r="225" spans="2:46" s="34" customFormat="1" ht="16.5" customHeight="1" x14ac:dyDescent="0.25">
      <c r="B225" s="213"/>
      <c r="V225" s="214"/>
      <c r="Z225" s="213"/>
      <c r="AT225" s="214"/>
    </row>
    <row r="226" spans="2:46" s="34" customFormat="1" ht="16.5" customHeight="1" x14ac:dyDescent="0.25">
      <c r="B226" s="213"/>
      <c r="V226" s="214"/>
      <c r="Z226" s="213"/>
      <c r="AT226" s="214"/>
    </row>
    <row r="227" spans="2:46" s="34" customFormat="1" ht="16.5" customHeight="1" x14ac:dyDescent="0.25">
      <c r="B227" s="213"/>
      <c r="V227" s="214"/>
      <c r="Z227" s="213"/>
      <c r="AT227" s="214"/>
    </row>
    <row r="228" spans="2:46" s="34" customFormat="1" ht="16.5" customHeight="1" x14ac:dyDescent="0.25">
      <c r="B228" s="213"/>
      <c r="V228" s="214"/>
      <c r="Z228" s="213"/>
      <c r="AT228" s="214"/>
    </row>
    <row r="229" spans="2:46" s="34" customFormat="1" ht="16.5" customHeight="1" x14ac:dyDescent="0.25">
      <c r="B229" s="213"/>
      <c r="V229" s="214"/>
      <c r="Z229" s="213"/>
      <c r="AT229" s="214"/>
    </row>
    <row r="230" spans="2:46" s="34" customFormat="1" ht="16.5" customHeight="1" x14ac:dyDescent="0.25">
      <c r="B230" s="213"/>
      <c r="V230" s="214"/>
      <c r="Z230" s="213"/>
      <c r="AT230" s="214"/>
    </row>
    <row r="231" spans="2:46" s="34" customFormat="1" ht="16.5" customHeight="1" x14ac:dyDescent="0.25">
      <c r="B231" s="213"/>
      <c r="V231" s="214"/>
      <c r="Z231" s="213"/>
      <c r="AT231" s="214"/>
    </row>
    <row r="232" spans="2:46" s="34" customFormat="1" ht="16.5" customHeight="1" x14ac:dyDescent="0.25">
      <c r="B232" s="213"/>
      <c r="V232" s="214"/>
      <c r="Z232" s="213"/>
      <c r="AT232" s="214"/>
    </row>
    <row r="233" spans="2:46" s="34" customFormat="1" ht="16.5" customHeight="1" x14ac:dyDescent="0.25">
      <c r="B233" s="213"/>
      <c r="V233" s="214"/>
      <c r="Z233" s="213"/>
      <c r="AT233" s="214"/>
    </row>
    <row r="234" spans="2:46" s="34" customFormat="1" ht="16.5" customHeight="1" x14ac:dyDescent="0.25">
      <c r="B234" s="213"/>
      <c r="V234" s="214"/>
      <c r="Z234" s="213"/>
      <c r="AT234" s="214"/>
    </row>
    <row r="235" spans="2:46" s="34" customFormat="1" ht="16.5" customHeight="1" x14ac:dyDescent="0.25">
      <c r="B235" s="213"/>
      <c r="V235" s="214"/>
      <c r="Z235" s="213"/>
      <c r="AT235" s="214"/>
    </row>
    <row r="236" spans="2:46" s="34" customFormat="1" ht="16.5" customHeight="1" x14ac:dyDescent="0.25">
      <c r="B236" s="213"/>
      <c r="V236" s="214"/>
      <c r="Z236" s="213"/>
      <c r="AT236" s="214"/>
    </row>
    <row r="237" spans="2:46" s="34" customFormat="1" ht="16.5" customHeight="1" x14ac:dyDescent="0.25">
      <c r="B237" s="213"/>
      <c r="V237" s="214"/>
      <c r="Z237" s="213"/>
      <c r="AT237" s="214"/>
    </row>
    <row r="238" spans="2:46" s="34" customFormat="1" ht="16.5" customHeight="1" x14ac:dyDescent="0.25">
      <c r="B238" s="213"/>
      <c r="V238" s="214"/>
      <c r="Z238" s="213"/>
      <c r="AT238" s="214"/>
    </row>
    <row r="239" spans="2:46" s="34" customFormat="1" ht="16.5" customHeight="1" x14ac:dyDescent="0.25">
      <c r="B239" s="213"/>
      <c r="V239" s="214"/>
      <c r="Z239" s="213"/>
      <c r="AT239" s="214"/>
    </row>
    <row r="240" spans="2:46" s="34" customFormat="1" ht="16.5" customHeight="1" x14ac:dyDescent="0.25">
      <c r="B240" s="213"/>
      <c r="V240" s="214"/>
      <c r="Z240" s="213"/>
      <c r="AT240" s="214"/>
    </row>
    <row r="241" spans="2:46" s="34" customFormat="1" ht="16.5" customHeight="1" x14ac:dyDescent="0.25">
      <c r="B241" s="213"/>
      <c r="V241" s="214"/>
      <c r="Z241" s="213"/>
      <c r="AT241" s="214"/>
    </row>
    <row r="242" spans="2:46" s="34" customFormat="1" ht="16.5" customHeight="1" x14ac:dyDescent="0.25">
      <c r="B242" s="213"/>
      <c r="V242" s="214"/>
      <c r="Z242" s="213"/>
      <c r="AT242" s="214"/>
    </row>
    <row r="243" spans="2:46" s="34" customFormat="1" ht="16.5" customHeight="1" x14ac:dyDescent="0.25">
      <c r="B243" s="213"/>
      <c r="V243" s="214"/>
      <c r="Z243" s="213"/>
      <c r="AT243" s="214"/>
    </row>
    <row r="244" spans="2:46" s="34" customFormat="1" ht="16.5" customHeight="1" x14ac:dyDescent="0.25">
      <c r="B244" s="213"/>
      <c r="V244" s="214"/>
      <c r="Z244" s="213"/>
      <c r="AT244" s="214"/>
    </row>
    <row r="245" spans="2:46" s="34" customFormat="1" ht="16.5" customHeight="1" x14ac:dyDescent="0.25">
      <c r="B245" s="213"/>
      <c r="V245" s="214"/>
      <c r="Z245" s="213"/>
      <c r="AT245" s="214"/>
    </row>
    <row r="246" spans="2:46" s="34" customFormat="1" ht="16.5" customHeight="1" thickBot="1" x14ac:dyDescent="0.3">
      <c r="B246" s="213"/>
      <c r="V246" s="214"/>
      <c r="Z246" s="213"/>
      <c r="AT246" s="214"/>
    </row>
    <row r="247" spans="2:46" s="34" customFormat="1" ht="28.5" customHeight="1" thickBot="1" x14ac:dyDescent="0.3">
      <c r="B247" s="346" t="s">
        <v>559</v>
      </c>
      <c r="C247" s="347"/>
      <c r="D247" s="347"/>
      <c r="E247" s="347"/>
      <c r="F247" s="347"/>
      <c r="G247" s="347"/>
      <c r="H247" s="347"/>
      <c r="I247" s="347"/>
      <c r="J247" s="347"/>
      <c r="K247" s="347"/>
      <c r="L247" s="347"/>
      <c r="M247" s="347"/>
      <c r="N247" s="347"/>
      <c r="O247" s="347"/>
      <c r="P247" s="347"/>
      <c r="Q247" s="347"/>
      <c r="R247" s="347"/>
      <c r="S247" s="347"/>
      <c r="T247" s="347"/>
      <c r="U247" s="348"/>
      <c r="V247" s="214"/>
      <c r="Z247" s="346" t="s">
        <v>559</v>
      </c>
      <c r="AA247" s="347"/>
      <c r="AB247" s="347"/>
      <c r="AC247" s="347"/>
      <c r="AD247" s="347"/>
      <c r="AE247" s="347"/>
      <c r="AF247" s="347"/>
      <c r="AG247" s="347"/>
      <c r="AH247" s="347"/>
      <c r="AI247" s="347"/>
      <c r="AJ247" s="347"/>
      <c r="AK247" s="347"/>
      <c r="AL247" s="347"/>
      <c r="AM247" s="347"/>
      <c r="AN247" s="347"/>
      <c r="AO247" s="347"/>
      <c r="AP247" s="347"/>
      <c r="AQ247" s="347"/>
      <c r="AR247" s="347"/>
      <c r="AS247" s="348"/>
      <c r="AT247" s="214"/>
    </row>
    <row r="248" spans="2:46" s="34" customFormat="1" ht="16.5" customHeight="1" x14ac:dyDescent="0.25">
      <c r="B248" s="213"/>
      <c r="V248" s="214"/>
      <c r="Z248" s="213"/>
      <c r="AT248" s="214"/>
    </row>
    <row r="249" spans="2:46" s="34" customFormat="1" ht="16.5" customHeight="1" x14ac:dyDescent="0.25">
      <c r="B249" s="213"/>
      <c r="V249" s="214"/>
      <c r="Z249" s="213"/>
      <c r="AT249" s="214"/>
    </row>
    <row r="250" spans="2:46" s="34" customFormat="1" ht="16.5" customHeight="1" x14ac:dyDescent="0.25">
      <c r="B250" s="213"/>
      <c r="V250" s="214"/>
      <c r="Z250" s="213"/>
      <c r="AT250" s="214"/>
    </row>
    <row r="251" spans="2:46" s="34" customFormat="1" ht="16.5" customHeight="1" x14ac:dyDescent="0.25">
      <c r="B251" s="213"/>
      <c r="V251" s="214"/>
      <c r="Z251" s="213"/>
      <c r="AT251" s="214"/>
    </row>
    <row r="252" spans="2:46" s="34" customFormat="1" ht="16.5" customHeight="1" x14ac:dyDescent="0.25">
      <c r="B252" s="213"/>
      <c r="V252" s="214"/>
      <c r="Z252" s="213"/>
      <c r="AT252" s="214"/>
    </row>
    <row r="253" spans="2:46" s="34" customFormat="1" ht="16.5" customHeight="1" x14ac:dyDescent="0.25">
      <c r="B253" s="213"/>
      <c r="V253" s="214"/>
      <c r="Z253" s="213"/>
      <c r="AT253" s="214"/>
    </row>
    <row r="254" spans="2:46" s="34" customFormat="1" ht="16.5" customHeight="1" x14ac:dyDescent="0.25">
      <c r="B254" s="213"/>
      <c r="V254" s="214"/>
      <c r="Z254" s="213"/>
      <c r="AT254" s="214"/>
    </row>
    <row r="255" spans="2:46" s="34" customFormat="1" ht="16.5" customHeight="1" x14ac:dyDescent="0.25">
      <c r="B255" s="213"/>
      <c r="V255" s="214"/>
      <c r="Z255" s="213"/>
      <c r="AT255" s="214"/>
    </row>
    <row r="256" spans="2:46" s="34" customFormat="1" ht="16.5" customHeight="1" x14ac:dyDescent="0.25">
      <c r="B256" s="213"/>
      <c r="V256" s="214"/>
      <c r="Z256" s="213"/>
      <c r="AT256" s="214"/>
    </row>
    <row r="257" spans="2:46" s="34" customFormat="1" ht="16.5" customHeight="1" x14ac:dyDescent="0.25">
      <c r="B257" s="213"/>
      <c r="V257" s="214"/>
      <c r="Z257" s="213"/>
      <c r="AT257" s="214"/>
    </row>
    <row r="258" spans="2:46" s="34" customFormat="1" ht="16.5" customHeight="1" x14ac:dyDescent="0.25">
      <c r="B258" s="213"/>
      <c r="V258" s="214"/>
      <c r="Z258" s="213"/>
      <c r="AT258" s="214"/>
    </row>
    <row r="259" spans="2:46" s="34" customFormat="1" ht="16.5" customHeight="1" x14ac:dyDescent="0.25">
      <c r="B259" s="213"/>
      <c r="V259" s="214"/>
      <c r="Z259" s="213"/>
      <c r="AT259" s="214"/>
    </row>
    <row r="260" spans="2:46" s="34" customFormat="1" ht="16.5" customHeight="1" x14ac:dyDescent="0.25">
      <c r="B260" s="213"/>
      <c r="V260" s="214"/>
      <c r="Z260" s="213"/>
      <c r="AT260" s="214"/>
    </row>
    <row r="261" spans="2:46" s="34" customFormat="1" ht="16.5" customHeight="1" x14ac:dyDescent="0.25">
      <c r="B261" s="213"/>
      <c r="V261" s="214"/>
      <c r="Z261" s="213"/>
      <c r="AT261" s="214"/>
    </row>
    <row r="262" spans="2:46" s="34" customFormat="1" ht="16.5" customHeight="1" x14ac:dyDescent="0.25">
      <c r="B262" s="213"/>
      <c r="V262" s="214"/>
      <c r="Z262" s="213"/>
      <c r="AT262" s="214"/>
    </row>
    <row r="263" spans="2:46" s="34" customFormat="1" ht="16.5" customHeight="1" x14ac:dyDescent="0.25">
      <c r="B263" s="213"/>
      <c r="V263" s="214"/>
      <c r="Z263" s="213"/>
      <c r="AT263" s="214"/>
    </row>
    <row r="264" spans="2:46" s="34" customFormat="1" ht="16.5" customHeight="1" x14ac:dyDescent="0.25">
      <c r="B264" s="213"/>
      <c r="V264" s="214"/>
      <c r="Z264" s="213"/>
      <c r="AT264" s="214"/>
    </row>
    <row r="265" spans="2:46" s="34" customFormat="1" ht="16.5" customHeight="1" x14ac:dyDescent="0.25">
      <c r="B265" s="213"/>
      <c r="V265" s="214"/>
      <c r="Z265" s="213"/>
      <c r="AT265" s="214"/>
    </row>
    <row r="266" spans="2:46" s="34" customFormat="1" ht="16.5" customHeight="1" x14ac:dyDescent="0.25">
      <c r="B266" s="213"/>
      <c r="V266" s="214"/>
      <c r="Z266" s="213"/>
      <c r="AT266" s="214"/>
    </row>
    <row r="267" spans="2:46" s="34" customFormat="1" ht="16.5" customHeight="1" x14ac:dyDescent="0.25">
      <c r="B267" s="213"/>
      <c r="V267" s="214"/>
      <c r="Z267" s="213"/>
      <c r="AT267" s="214"/>
    </row>
    <row r="268" spans="2:46" s="34" customFormat="1" ht="16.5" customHeight="1" x14ac:dyDescent="0.25">
      <c r="B268" s="213"/>
      <c r="V268" s="214"/>
      <c r="Z268" s="213"/>
      <c r="AT268" s="214"/>
    </row>
    <row r="269" spans="2:46" s="34" customFormat="1" ht="16.5" customHeight="1" x14ac:dyDescent="0.25">
      <c r="B269" s="213"/>
      <c r="V269" s="214"/>
      <c r="Z269" s="213"/>
      <c r="AT269" s="214"/>
    </row>
    <row r="270" spans="2:46" s="34" customFormat="1" ht="16.5" customHeight="1" x14ac:dyDescent="0.25">
      <c r="B270" s="213"/>
      <c r="V270" s="214"/>
      <c r="Z270" s="213"/>
      <c r="AT270" s="214"/>
    </row>
    <row r="271" spans="2:46" s="34" customFormat="1" ht="16.5" customHeight="1" x14ac:dyDescent="0.25">
      <c r="B271" s="213"/>
      <c r="V271" s="214"/>
      <c r="Z271" s="213"/>
      <c r="AT271" s="214"/>
    </row>
    <row r="272" spans="2:46" s="34" customFormat="1" ht="16.5" customHeight="1" x14ac:dyDescent="0.25">
      <c r="B272" s="213"/>
      <c r="V272" s="214"/>
      <c r="Z272" s="213"/>
      <c r="AT272" s="214"/>
    </row>
    <row r="273" spans="2:46" s="34" customFormat="1" ht="16.5" customHeight="1" x14ac:dyDescent="0.25">
      <c r="B273" s="213"/>
      <c r="V273" s="214"/>
      <c r="Z273" s="213"/>
      <c r="AT273" s="214"/>
    </row>
    <row r="274" spans="2:46" s="34" customFormat="1" ht="16.5" customHeight="1" x14ac:dyDescent="0.25">
      <c r="B274" s="213"/>
      <c r="V274" s="214"/>
      <c r="Z274" s="213"/>
      <c r="AT274" s="214"/>
    </row>
    <row r="275" spans="2:46" s="34" customFormat="1" ht="16.5" customHeight="1" x14ac:dyDescent="0.25">
      <c r="B275" s="213"/>
      <c r="V275" s="214"/>
      <c r="Z275" s="213"/>
      <c r="AT275" s="214"/>
    </row>
    <row r="276" spans="2:46" s="34" customFormat="1" ht="16.5" customHeight="1" x14ac:dyDescent="0.25">
      <c r="B276" s="213"/>
      <c r="V276" s="214"/>
      <c r="Z276" s="213"/>
      <c r="AT276" s="214"/>
    </row>
    <row r="277" spans="2:46" s="34" customFormat="1" ht="16.5" customHeight="1" x14ac:dyDescent="0.25">
      <c r="B277" s="213"/>
      <c r="V277" s="214"/>
      <c r="Z277" s="213"/>
      <c r="AT277" s="214"/>
    </row>
    <row r="278" spans="2:46" s="34" customFormat="1" ht="16.5" customHeight="1" x14ac:dyDescent="0.25">
      <c r="B278" s="213"/>
      <c r="V278" s="214"/>
      <c r="Z278" s="213"/>
      <c r="AT278" s="214"/>
    </row>
    <row r="279" spans="2:46" s="34" customFormat="1" ht="16.5" customHeight="1" x14ac:dyDescent="0.25">
      <c r="B279" s="213"/>
      <c r="V279" s="214"/>
      <c r="Z279" s="213"/>
      <c r="AT279" s="214"/>
    </row>
    <row r="280" spans="2:46" s="34" customFormat="1" ht="16.5" customHeight="1" x14ac:dyDescent="0.25">
      <c r="B280" s="213"/>
      <c r="V280" s="214"/>
      <c r="Z280" s="213"/>
      <c r="AT280" s="214"/>
    </row>
    <row r="281" spans="2:46" s="34" customFormat="1" ht="16.5" customHeight="1" x14ac:dyDescent="0.25">
      <c r="B281" s="213"/>
      <c r="V281" s="214"/>
      <c r="Z281" s="213"/>
      <c r="AT281" s="214"/>
    </row>
    <row r="282" spans="2:46" s="34" customFormat="1" ht="16.5" customHeight="1" x14ac:dyDescent="0.25">
      <c r="B282" s="213"/>
      <c r="V282" s="214"/>
      <c r="Z282" s="213"/>
      <c r="AT282" s="214"/>
    </row>
    <row r="283" spans="2:46" s="34" customFormat="1" ht="16.5" customHeight="1" x14ac:dyDescent="0.25">
      <c r="B283" s="213"/>
      <c r="V283" s="214"/>
      <c r="Z283" s="213"/>
      <c r="AT283" s="214"/>
    </row>
    <row r="284" spans="2:46" s="34" customFormat="1" ht="16.5" customHeight="1" x14ac:dyDescent="0.25">
      <c r="B284" s="213"/>
      <c r="V284" s="214"/>
      <c r="Z284" s="213"/>
      <c r="AT284" s="214"/>
    </row>
    <row r="285" spans="2:46" s="34" customFormat="1" ht="16.5" customHeight="1" x14ac:dyDescent="0.25">
      <c r="B285" s="213"/>
      <c r="V285" s="214"/>
      <c r="Z285" s="213"/>
      <c r="AT285" s="214"/>
    </row>
    <row r="286" spans="2:46" s="34" customFormat="1" ht="16.5" customHeight="1" x14ac:dyDescent="0.25">
      <c r="B286" s="213"/>
      <c r="V286" s="214"/>
      <c r="Z286" s="213"/>
      <c r="AT286" s="214"/>
    </row>
    <row r="287" spans="2:46" s="34" customFormat="1" ht="16.5" customHeight="1" x14ac:dyDescent="0.25">
      <c r="B287" s="213"/>
      <c r="V287" s="214"/>
      <c r="Z287" s="213"/>
      <c r="AT287" s="214"/>
    </row>
    <row r="288" spans="2:46" s="34" customFormat="1" ht="16.5" customHeight="1" x14ac:dyDescent="0.25">
      <c r="B288" s="213"/>
      <c r="V288" s="214"/>
      <c r="Z288" s="213"/>
      <c r="AT288" s="214"/>
    </row>
    <row r="289" spans="2:46" s="34" customFormat="1" ht="16.5" customHeight="1" x14ac:dyDescent="0.25">
      <c r="B289" s="213"/>
      <c r="V289" s="214"/>
      <c r="Z289" s="213"/>
      <c r="AT289" s="214"/>
    </row>
    <row r="290" spans="2:46" s="34" customFormat="1" ht="16.5" customHeight="1" x14ac:dyDescent="0.25">
      <c r="B290" s="213"/>
      <c r="V290" s="214"/>
      <c r="Z290" s="213"/>
      <c r="AT290" s="214"/>
    </row>
    <row r="291" spans="2:46" s="34" customFormat="1" ht="16.5" customHeight="1" x14ac:dyDescent="0.25">
      <c r="B291" s="213"/>
      <c r="V291" s="214"/>
      <c r="Z291" s="213"/>
      <c r="AT291" s="214"/>
    </row>
    <row r="292" spans="2:46" s="34" customFormat="1" ht="16.5" customHeight="1" x14ac:dyDescent="0.25">
      <c r="B292" s="213"/>
      <c r="V292" s="214"/>
      <c r="Z292" s="213"/>
      <c r="AT292" s="214"/>
    </row>
    <row r="293" spans="2:46" s="34" customFormat="1" ht="16.5" customHeight="1" x14ac:dyDescent="0.25">
      <c r="B293" s="213"/>
      <c r="V293" s="214"/>
      <c r="Z293" s="213"/>
      <c r="AT293" s="214"/>
    </row>
    <row r="294" spans="2:46" s="34" customFormat="1" ht="16.5" customHeight="1" x14ac:dyDescent="0.25">
      <c r="B294" s="213"/>
      <c r="V294" s="214"/>
      <c r="Z294" s="213"/>
      <c r="AT294" s="214"/>
    </row>
    <row r="295" spans="2:46" s="34" customFormat="1" ht="16.5" customHeight="1" x14ac:dyDescent="0.25">
      <c r="B295" s="213"/>
      <c r="V295" s="214"/>
      <c r="Z295" s="213"/>
      <c r="AT295" s="214"/>
    </row>
    <row r="296" spans="2:46" s="34" customFormat="1" ht="16.5" customHeight="1" x14ac:dyDescent="0.25">
      <c r="B296" s="213"/>
      <c r="V296" s="214"/>
      <c r="Z296" s="213"/>
      <c r="AT296" s="214"/>
    </row>
    <row r="297" spans="2:46" s="34" customFormat="1" ht="16.5" customHeight="1" x14ac:dyDescent="0.25">
      <c r="B297" s="213"/>
      <c r="V297" s="214"/>
      <c r="Z297" s="213"/>
      <c r="AT297" s="214"/>
    </row>
    <row r="298" spans="2:46" s="34" customFormat="1" ht="16.5" customHeight="1" x14ac:dyDescent="0.25">
      <c r="B298" s="213"/>
      <c r="V298" s="214"/>
      <c r="Z298" s="213"/>
      <c r="AT298" s="214"/>
    </row>
    <row r="299" spans="2:46" s="34" customFormat="1" ht="16.5" customHeight="1" x14ac:dyDescent="0.25">
      <c r="B299" s="213"/>
      <c r="V299" s="214"/>
      <c r="Z299" s="213"/>
      <c r="AT299" s="214"/>
    </row>
    <row r="300" spans="2:46" s="34" customFormat="1" ht="16.5" customHeight="1" x14ac:dyDescent="0.25">
      <c r="B300" s="213"/>
      <c r="V300" s="214"/>
      <c r="Z300" s="213"/>
      <c r="AT300" s="214"/>
    </row>
    <row r="301" spans="2:46" s="34" customFormat="1" ht="16.5" customHeight="1" x14ac:dyDescent="0.25">
      <c r="B301" s="213"/>
      <c r="V301" s="214"/>
      <c r="Z301" s="213"/>
      <c r="AT301" s="214"/>
    </row>
    <row r="302" spans="2:46" s="34" customFormat="1" ht="16.5" customHeight="1" x14ac:dyDescent="0.25">
      <c r="B302" s="213"/>
      <c r="V302" s="214"/>
      <c r="Z302" s="213"/>
      <c r="AT302" s="214"/>
    </row>
    <row r="303" spans="2:46" s="34" customFormat="1" ht="16.5" customHeight="1" x14ac:dyDescent="0.25">
      <c r="B303" s="213"/>
      <c r="V303" s="214"/>
      <c r="Z303" s="213"/>
      <c r="AT303" s="214"/>
    </row>
    <row r="304" spans="2:46" s="34" customFormat="1" ht="16.5" customHeight="1" x14ac:dyDescent="0.25">
      <c r="B304" s="213"/>
      <c r="V304" s="214"/>
      <c r="Z304" s="213"/>
      <c r="AT304" s="214"/>
    </row>
    <row r="305" spans="2:46" s="34" customFormat="1" ht="16.5" customHeight="1" x14ac:dyDescent="0.25">
      <c r="B305" s="213"/>
      <c r="V305" s="214"/>
      <c r="Z305" s="213"/>
      <c r="AT305" s="214"/>
    </row>
    <row r="306" spans="2:46" s="34" customFormat="1" ht="16.5" customHeight="1" x14ac:dyDescent="0.25">
      <c r="B306" s="213"/>
      <c r="V306" s="214"/>
      <c r="Z306" s="213"/>
      <c r="AT306" s="214"/>
    </row>
    <row r="307" spans="2:46" s="34" customFormat="1" ht="16.5" customHeight="1" x14ac:dyDescent="0.25">
      <c r="B307" s="213"/>
      <c r="V307" s="214"/>
      <c r="Z307" s="213"/>
      <c r="AT307" s="214"/>
    </row>
    <row r="308" spans="2:46" s="34" customFormat="1" ht="16.5" customHeight="1" x14ac:dyDescent="0.25">
      <c r="B308" s="213"/>
      <c r="V308" s="214"/>
      <c r="Z308" s="213"/>
      <c r="AT308" s="214"/>
    </row>
    <row r="309" spans="2:46" s="34" customFormat="1" ht="16.5" customHeight="1" x14ac:dyDescent="0.25">
      <c r="B309" s="213"/>
      <c r="V309" s="214"/>
      <c r="Z309" s="213"/>
      <c r="AT309" s="214"/>
    </row>
    <row r="310" spans="2:46" s="34" customFormat="1" ht="16.5" customHeight="1" x14ac:dyDescent="0.25">
      <c r="B310" s="213"/>
      <c r="V310" s="214"/>
      <c r="Z310" s="213"/>
      <c r="AT310" s="214"/>
    </row>
    <row r="311" spans="2:46" s="34" customFormat="1" ht="24.75" customHeight="1" x14ac:dyDescent="0.25">
      <c r="B311" s="219"/>
      <c r="C311" s="209"/>
      <c r="D311" s="209"/>
      <c r="E311" s="209"/>
      <c r="F311" s="209"/>
      <c r="G311" s="209"/>
      <c r="H311" s="209"/>
      <c r="I311" s="209"/>
      <c r="J311" s="209"/>
      <c r="K311" s="209"/>
      <c r="L311" s="209"/>
      <c r="M311" s="209"/>
      <c r="N311" s="209"/>
      <c r="O311" s="209"/>
      <c r="P311" s="209"/>
      <c r="Q311" s="209"/>
      <c r="R311" s="209"/>
      <c r="S311" s="209"/>
      <c r="T311" s="209"/>
      <c r="U311" s="209"/>
      <c r="V311" s="214"/>
      <c r="Z311" s="219"/>
      <c r="AA311" s="209"/>
      <c r="AB311" s="209"/>
      <c r="AC311" s="209"/>
      <c r="AD311" s="209"/>
      <c r="AE311" s="209"/>
      <c r="AF311" s="209"/>
      <c r="AG311" s="209"/>
      <c r="AH311" s="209"/>
      <c r="AI311" s="209"/>
      <c r="AJ311" s="209"/>
      <c r="AK311" s="209"/>
      <c r="AL311" s="209"/>
      <c r="AM311" s="209"/>
      <c r="AN311" s="209"/>
      <c r="AO311" s="209"/>
      <c r="AP311" s="209"/>
      <c r="AQ311" s="209"/>
      <c r="AR311" s="209"/>
      <c r="AS311" s="209"/>
      <c r="AT311" s="214"/>
    </row>
    <row r="312" spans="2:46" s="34" customFormat="1" ht="16.5" customHeight="1" x14ac:dyDescent="0.25">
      <c r="B312" s="213"/>
      <c r="V312" s="214"/>
      <c r="Z312" s="213"/>
      <c r="AT312" s="214"/>
    </row>
    <row r="313" spans="2:46" s="34" customFormat="1" ht="16.5" customHeight="1" x14ac:dyDescent="0.25">
      <c r="B313" s="213"/>
      <c r="V313" s="214"/>
      <c r="Z313" s="213"/>
      <c r="AT313" s="214"/>
    </row>
    <row r="314" spans="2:46" s="34" customFormat="1" ht="16.5" customHeight="1" x14ac:dyDescent="0.25">
      <c r="B314" s="213"/>
      <c r="V314" s="214"/>
      <c r="Z314" s="213"/>
      <c r="AT314" s="214"/>
    </row>
    <row r="315" spans="2:46" s="34" customFormat="1" ht="16.5" customHeight="1" x14ac:dyDescent="0.25">
      <c r="B315" s="213"/>
      <c r="V315" s="214"/>
      <c r="Z315" s="213"/>
      <c r="AT315" s="214"/>
    </row>
    <row r="316" spans="2:46" s="34" customFormat="1" ht="16.5" customHeight="1" x14ac:dyDescent="0.25">
      <c r="B316" s="213"/>
      <c r="V316" s="214"/>
      <c r="Z316" s="213"/>
      <c r="AT316" s="214"/>
    </row>
    <row r="317" spans="2:46" s="34" customFormat="1" ht="16.5" customHeight="1" x14ac:dyDescent="0.25">
      <c r="B317" s="213"/>
      <c r="V317" s="214"/>
      <c r="Z317" s="213"/>
      <c r="AT317" s="214"/>
    </row>
    <row r="318" spans="2:46" s="34" customFormat="1" ht="16.5" customHeight="1" x14ac:dyDescent="0.25">
      <c r="B318" s="213"/>
      <c r="V318" s="214"/>
      <c r="Z318" s="213"/>
      <c r="AT318" s="214"/>
    </row>
    <row r="319" spans="2:46" s="34" customFormat="1" ht="16.5" customHeight="1" x14ac:dyDescent="0.25">
      <c r="B319" s="213"/>
      <c r="V319" s="214"/>
      <c r="Z319" s="213"/>
      <c r="AT319" s="214"/>
    </row>
    <row r="320" spans="2:46" s="34" customFormat="1" ht="16.5" customHeight="1" x14ac:dyDescent="0.25">
      <c r="B320" s="213"/>
      <c r="V320" s="214"/>
      <c r="Z320" s="213"/>
      <c r="AT320" s="214"/>
    </row>
    <row r="321" spans="2:46" s="34" customFormat="1" ht="16.5" customHeight="1" x14ac:dyDescent="0.25">
      <c r="B321" s="213"/>
      <c r="V321" s="214"/>
      <c r="Z321" s="213"/>
      <c r="AT321" s="214"/>
    </row>
    <row r="322" spans="2:46" s="34" customFormat="1" ht="16.5" customHeight="1" x14ac:dyDescent="0.25">
      <c r="B322" s="213"/>
      <c r="V322" s="214"/>
      <c r="Z322" s="213"/>
      <c r="AT322" s="214"/>
    </row>
    <row r="323" spans="2:46" s="34" customFormat="1" ht="16.5" customHeight="1" x14ac:dyDescent="0.25">
      <c r="B323" s="213"/>
      <c r="V323" s="214"/>
      <c r="Z323" s="213"/>
      <c r="AT323" s="214"/>
    </row>
    <row r="324" spans="2:46" s="34" customFormat="1" ht="16.5" customHeight="1" x14ac:dyDescent="0.25">
      <c r="B324" s="213"/>
      <c r="V324" s="214"/>
      <c r="Z324" s="213"/>
      <c r="AT324" s="214"/>
    </row>
    <row r="325" spans="2:46" s="34" customFormat="1" ht="16.5" customHeight="1" x14ac:dyDescent="0.25">
      <c r="B325" s="213"/>
      <c r="V325" s="214"/>
      <c r="Z325" s="213"/>
      <c r="AT325" s="214"/>
    </row>
    <row r="326" spans="2:46" s="34" customFormat="1" ht="16.5" customHeight="1" x14ac:dyDescent="0.25">
      <c r="B326" s="213"/>
      <c r="V326" s="214"/>
      <c r="Z326" s="213"/>
      <c r="AT326" s="214"/>
    </row>
    <row r="327" spans="2:46" s="34" customFormat="1" ht="16.5" customHeight="1" x14ac:dyDescent="0.25">
      <c r="B327" s="213"/>
      <c r="V327" s="214"/>
      <c r="Z327" s="213"/>
      <c r="AT327" s="214"/>
    </row>
    <row r="328" spans="2:46" s="34" customFormat="1" ht="16.5" customHeight="1" x14ac:dyDescent="0.25">
      <c r="B328" s="213"/>
      <c r="V328" s="214"/>
      <c r="Z328" s="213"/>
      <c r="AT328" s="214"/>
    </row>
    <row r="329" spans="2:46" s="34" customFormat="1" ht="16.5" customHeight="1" thickBot="1" x14ac:dyDescent="0.3">
      <c r="B329" s="213"/>
      <c r="V329" s="214"/>
      <c r="Z329" s="213"/>
      <c r="AT329" s="214"/>
    </row>
    <row r="330" spans="2:46" s="34" customFormat="1" ht="16.5" customHeight="1" thickBot="1" x14ac:dyDescent="0.3">
      <c r="B330" s="346" t="s">
        <v>477</v>
      </c>
      <c r="C330" s="347"/>
      <c r="D330" s="347"/>
      <c r="E330" s="347"/>
      <c r="F330" s="347"/>
      <c r="G330" s="347"/>
      <c r="H330" s="347"/>
      <c r="I330" s="347"/>
      <c r="J330" s="347"/>
      <c r="K330" s="347"/>
      <c r="L330" s="347"/>
      <c r="M330" s="347"/>
      <c r="N330" s="347"/>
      <c r="O330" s="347"/>
      <c r="P330" s="347"/>
      <c r="Q330" s="347"/>
      <c r="R330" s="347"/>
      <c r="S330" s="347"/>
      <c r="T330" s="347"/>
      <c r="U330" s="348"/>
      <c r="V330" s="214"/>
      <c r="Z330" s="346" t="s">
        <v>477</v>
      </c>
      <c r="AA330" s="347"/>
      <c r="AB330" s="347"/>
      <c r="AC330" s="347"/>
      <c r="AD330" s="347"/>
      <c r="AE330" s="347"/>
      <c r="AF330" s="347"/>
      <c r="AG330" s="347"/>
      <c r="AH330" s="347"/>
      <c r="AI330" s="347"/>
      <c r="AJ330" s="347"/>
      <c r="AK330" s="347"/>
      <c r="AL330" s="347"/>
      <c r="AM330" s="347"/>
      <c r="AN330" s="347"/>
      <c r="AO330" s="347"/>
      <c r="AP330" s="347"/>
      <c r="AQ330" s="347"/>
      <c r="AR330" s="347"/>
      <c r="AS330" s="348"/>
      <c r="AT330" s="214"/>
    </row>
    <row r="331" spans="2:46" s="34" customFormat="1" ht="16.5" customHeight="1" x14ac:dyDescent="0.25">
      <c r="B331" s="213"/>
      <c r="V331" s="214"/>
      <c r="Z331" s="213"/>
      <c r="AT331" s="214"/>
    </row>
    <row r="332" spans="2:46" s="34" customFormat="1" ht="16.5" customHeight="1" x14ac:dyDescent="0.25">
      <c r="B332" s="213"/>
      <c r="V332" s="214"/>
      <c r="Z332" s="213"/>
      <c r="AT332" s="214"/>
    </row>
    <row r="333" spans="2:46" s="34" customFormat="1" ht="16.5" customHeight="1" x14ac:dyDescent="0.25">
      <c r="B333" s="213"/>
      <c r="V333" s="214"/>
      <c r="Z333" s="213"/>
      <c r="AT333" s="214"/>
    </row>
    <row r="334" spans="2:46" s="34" customFormat="1" ht="16.5" customHeight="1" x14ac:dyDescent="0.25">
      <c r="B334" s="213"/>
      <c r="V334" s="214"/>
      <c r="Z334" s="213"/>
      <c r="AT334" s="214"/>
    </row>
    <row r="335" spans="2:46" s="34" customFormat="1" ht="16.5" customHeight="1" x14ac:dyDescent="0.25">
      <c r="B335" s="213"/>
      <c r="V335" s="214"/>
      <c r="Z335" s="213"/>
      <c r="AT335" s="214"/>
    </row>
    <row r="336" spans="2:46" s="34" customFormat="1" ht="16.5" customHeight="1" x14ac:dyDescent="0.25">
      <c r="B336" s="213"/>
      <c r="V336" s="214"/>
      <c r="Z336" s="213"/>
      <c r="AT336" s="214"/>
    </row>
    <row r="337" spans="2:46" s="34" customFormat="1" ht="16.5" customHeight="1" x14ac:dyDescent="0.25">
      <c r="B337" s="213"/>
      <c r="V337" s="214"/>
      <c r="Z337" s="213"/>
      <c r="AT337" s="214"/>
    </row>
    <row r="338" spans="2:46" s="34" customFormat="1" ht="16.5" customHeight="1" x14ac:dyDescent="0.25">
      <c r="B338" s="213"/>
      <c r="V338" s="214"/>
      <c r="Z338" s="213"/>
      <c r="AT338" s="214"/>
    </row>
    <row r="339" spans="2:46" s="34" customFormat="1" ht="16.5" customHeight="1" x14ac:dyDescent="0.25">
      <c r="B339" s="213"/>
      <c r="V339" s="214"/>
      <c r="Z339" s="213"/>
      <c r="AT339" s="214"/>
    </row>
    <row r="340" spans="2:46" s="34" customFormat="1" ht="16.5" customHeight="1" x14ac:dyDescent="0.25">
      <c r="B340" s="213"/>
      <c r="V340" s="214"/>
      <c r="Z340" s="213"/>
      <c r="AT340" s="214"/>
    </row>
    <row r="341" spans="2:46" s="34" customFormat="1" ht="16.5" customHeight="1" x14ac:dyDescent="0.25">
      <c r="B341" s="213"/>
      <c r="V341" s="214"/>
      <c r="Z341" s="213"/>
      <c r="AT341" s="214"/>
    </row>
    <row r="342" spans="2:46" s="34" customFormat="1" ht="16.5" customHeight="1" x14ac:dyDescent="0.25">
      <c r="B342" s="213"/>
      <c r="V342" s="214"/>
      <c r="Z342" s="213"/>
      <c r="AT342" s="214"/>
    </row>
    <row r="343" spans="2:46" s="34" customFormat="1" ht="16.5" customHeight="1" x14ac:dyDescent="0.25">
      <c r="B343" s="213"/>
      <c r="V343" s="214"/>
      <c r="Z343" s="213"/>
      <c r="AT343" s="214"/>
    </row>
    <row r="344" spans="2:46" s="34" customFormat="1" ht="16.5" customHeight="1" x14ac:dyDescent="0.25">
      <c r="B344" s="213"/>
      <c r="V344" s="214"/>
      <c r="Z344" s="213"/>
      <c r="AT344" s="214"/>
    </row>
    <row r="345" spans="2:46" s="34" customFormat="1" ht="16.5" customHeight="1" x14ac:dyDescent="0.25">
      <c r="B345" s="213"/>
      <c r="V345" s="214"/>
      <c r="Z345" s="213"/>
      <c r="AT345" s="214"/>
    </row>
    <row r="346" spans="2:46" s="34" customFormat="1" ht="16.5" customHeight="1" x14ac:dyDescent="0.25">
      <c r="B346" s="213"/>
      <c r="V346" s="214"/>
      <c r="Z346" s="213"/>
      <c r="AT346" s="214"/>
    </row>
    <row r="347" spans="2:46" s="34" customFormat="1" ht="16.5" customHeight="1" x14ac:dyDescent="0.25">
      <c r="B347" s="213"/>
      <c r="V347" s="214"/>
      <c r="Z347" s="213"/>
      <c r="AT347" s="214"/>
    </row>
    <row r="348" spans="2:46" s="34" customFormat="1" ht="16.5" customHeight="1" x14ac:dyDescent="0.25">
      <c r="B348" s="213"/>
      <c r="V348" s="214"/>
      <c r="Z348" s="213"/>
      <c r="AT348" s="214"/>
    </row>
    <row r="349" spans="2:46" s="34" customFormat="1" ht="16.5" customHeight="1" x14ac:dyDescent="0.25">
      <c r="B349" s="213"/>
      <c r="V349" s="214"/>
      <c r="Z349" s="213"/>
      <c r="AT349" s="214"/>
    </row>
    <row r="350" spans="2:46" s="34" customFormat="1" ht="16.5" customHeight="1" x14ac:dyDescent="0.25">
      <c r="B350" s="213"/>
      <c r="V350" s="214"/>
      <c r="Z350" s="213"/>
      <c r="AT350" s="214"/>
    </row>
    <row r="351" spans="2:46" s="34" customFormat="1" ht="16.5" customHeight="1" x14ac:dyDescent="0.25">
      <c r="B351" s="213"/>
      <c r="V351" s="214"/>
      <c r="Z351" s="213"/>
      <c r="AT351" s="214"/>
    </row>
    <row r="352" spans="2:46" s="34" customFormat="1" ht="16.5" customHeight="1" x14ac:dyDescent="0.25">
      <c r="B352" s="213"/>
      <c r="V352" s="214"/>
      <c r="Z352" s="213"/>
      <c r="AT352" s="214"/>
    </row>
    <row r="353" spans="2:46" s="34" customFormat="1" ht="16.5" customHeight="1" x14ac:dyDescent="0.25">
      <c r="B353" s="213"/>
      <c r="V353" s="214"/>
      <c r="Z353" s="213"/>
      <c r="AT353" s="214"/>
    </row>
    <row r="354" spans="2:46" s="34" customFormat="1" ht="16.5" customHeight="1" x14ac:dyDescent="0.25">
      <c r="B354" s="213"/>
      <c r="V354" s="214"/>
      <c r="Z354" s="213"/>
      <c r="AT354" s="214"/>
    </row>
    <row r="355" spans="2:46" s="34" customFormat="1" ht="16.5" customHeight="1" x14ac:dyDescent="0.25">
      <c r="B355" s="213"/>
      <c r="V355" s="214"/>
      <c r="Z355" s="213"/>
      <c r="AT355" s="214"/>
    </row>
    <row r="356" spans="2:46" s="34" customFormat="1" ht="16.5" customHeight="1" x14ac:dyDescent="0.25">
      <c r="B356" s="213"/>
      <c r="V356" s="214"/>
      <c r="Z356" s="213"/>
      <c r="AT356" s="214"/>
    </row>
    <row r="357" spans="2:46" s="34" customFormat="1" ht="16.5" customHeight="1" x14ac:dyDescent="0.25">
      <c r="B357" s="213"/>
      <c r="V357" s="214"/>
      <c r="Z357" s="213"/>
      <c r="AT357" s="214"/>
    </row>
    <row r="358" spans="2:46" s="34" customFormat="1" ht="16.5" customHeight="1" x14ac:dyDescent="0.25">
      <c r="B358" s="213"/>
      <c r="V358" s="214"/>
      <c r="Z358" s="213"/>
      <c r="AT358" s="214"/>
    </row>
    <row r="359" spans="2:46" s="34" customFormat="1" ht="16.5" customHeight="1" x14ac:dyDescent="0.25">
      <c r="B359" s="213"/>
      <c r="V359" s="214"/>
      <c r="Z359" s="213"/>
      <c r="AT359" s="214"/>
    </row>
    <row r="360" spans="2:46" s="34" customFormat="1" ht="16.5" customHeight="1" x14ac:dyDescent="0.25">
      <c r="B360" s="213"/>
      <c r="V360" s="214"/>
      <c r="Z360" s="213"/>
      <c r="AT360" s="214"/>
    </row>
    <row r="361" spans="2:46" s="34" customFormat="1" ht="16.5" customHeight="1" x14ac:dyDescent="0.25">
      <c r="B361" s="213"/>
      <c r="V361" s="214"/>
      <c r="Z361" s="213"/>
      <c r="AT361" s="214"/>
    </row>
    <row r="362" spans="2:46" s="34" customFormat="1" ht="16.5" customHeight="1" x14ac:dyDescent="0.25">
      <c r="B362" s="213"/>
      <c r="V362" s="214"/>
      <c r="Z362" s="213"/>
      <c r="AT362" s="214"/>
    </row>
    <row r="363" spans="2:46" s="34" customFormat="1" ht="16.5" customHeight="1" x14ac:dyDescent="0.25">
      <c r="B363" s="213"/>
      <c r="V363" s="214"/>
      <c r="Z363" s="213"/>
      <c r="AT363" s="214"/>
    </row>
    <row r="364" spans="2:46" s="34" customFormat="1" ht="16.5" customHeight="1" x14ac:dyDescent="0.25">
      <c r="B364" s="213"/>
      <c r="V364" s="214"/>
      <c r="Z364" s="213"/>
      <c r="AT364" s="214"/>
    </row>
    <row r="365" spans="2:46" s="34" customFormat="1" ht="16.5" customHeight="1" x14ac:dyDescent="0.25">
      <c r="B365" s="213"/>
      <c r="V365" s="214"/>
      <c r="Z365" s="213"/>
      <c r="AT365" s="214"/>
    </row>
    <row r="366" spans="2:46" s="34" customFormat="1" ht="16.5" customHeight="1" x14ac:dyDescent="0.25">
      <c r="B366" s="213"/>
      <c r="V366" s="214"/>
      <c r="Z366" s="213"/>
      <c r="AT366" s="214"/>
    </row>
    <row r="367" spans="2:46" s="34" customFormat="1" ht="16.5" customHeight="1" x14ac:dyDescent="0.25">
      <c r="B367" s="213"/>
      <c r="V367" s="214"/>
      <c r="Z367" s="213"/>
      <c r="AT367" s="214"/>
    </row>
    <row r="368" spans="2:46" s="34" customFormat="1" ht="16.5" customHeight="1" x14ac:dyDescent="0.25">
      <c r="B368" s="213"/>
      <c r="V368" s="214"/>
      <c r="Z368" s="213"/>
      <c r="AT368" s="214"/>
    </row>
    <row r="369" spans="2:46" s="34" customFormat="1" ht="16.5" customHeight="1" x14ac:dyDescent="0.25">
      <c r="B369" s="213"/>
      <c r="V369" s="214"/>
      <c r="Z369" s="213"/>
      <c r="AT369" s="214"/>
    </row>
    <row r="370" spans="2:46" s="34" customFormat="1" ht="16.5" customHeight="1" x14ac:dyDescent="0.25">
      <c r="B370" s="213"/>
      <c r="V370" s="214"/>
      <c r="Z370" s="213"/>
      <c r="AT370" s="214"/>
    </row>
    <row r="371" spans="2:46" s="34" customFormat="1" ht="16.5" customHeight="1" x14ac:dyDescent="0.25">
      <c r="B371" s="213"/>
      <c r="V371" s="214"/>
      <c r="Z371" s="213"/>
      <c r="AT371" s="214"/>
    </row>
    <row r="372" spans="2:46" s="34" customFormat="1" ht="16.5" customHeight="1" x14ac:dyDescent="0.25">
      <c r="B372" s="213"/>
      <c r="V372" s="214"/>
      <c r="Z372" s="213"/>
      <c r="AT372" s="214"/>
    </row>
    <row r="373" spans="2:46" s="34" customFormat="1" ht="16.5" customHeight="1" x14ac:dyDescent="0.25">
      <c r="B373" s="213"/>
      <c r="V373" s="214"/>
      <c r="Z373" s="213"/>
      <c r="AT373" s="214"/>
    </row>
    <row r="374" spans="2:46" s="34" customFormat="1" ht="16.5" customHeight="1" x14ac:dyDescent="0.25">
      <c r="B374" s="213"/>
      <c r="V374" s="214"/>
      <c r="Z374" s="213"/>
      <c r="AT374" s="214"/>
    </row>
    <row r="375" spans="2:46" s="34" customFormat="1" ht="16.5" customHeight="1" x14ac:dyDescent="0.25">
      <c r="B375" s="213"/>
      <c r="V375" s="214"/>
      <c r="Z375" s="213"/>
      <c r="AT375" s="214"/>
    </row>
    <row r="376" spans="2:46" s="34" customFormat="1" ht="16.5" customHeight="1" x14ac:dyDescent="0.25">
      <c r="B376" s="213"/>
      <c r="V376" s="214"/>
      <c r="Z376" s="213"/>
      <c r="AT376" s="214"/>
    </row>
    <row r="377" spans="2:46" s="34" customFormat="1" ht="16.5" customHeight="1" x14ac:dyDescent="0.25">
      <c r="B377" s="213"/>
      <c r="V377" s="214"/>
      <c r="Z377" s="213"/>
      <c r="AT377" s="214"/>
    </row>
    <row r="378" spans="2:46" s="34" customFormat="1" ht="16.5" customHeight="1" x14ac:dyDescent="0.25">
      <c r="B378" s="213"/>
      <c r="V378" s="214"/>
      <c r="Z378" s="213"/>
      <c r="AT378" s="214"/>
    </row>
    <row r="379" spans="2:46" s="34" customFormat="1" ht="16.5" customHeight="1" x14ac:dyDescent="0.25">
      <c r="B379" s="213"/>
      <c r="V379" s="214"/>
      <c r="Z379" s="213"/>
      <c r="AT379" s="214"/>
    </row>
    <row r="380" spans="2:46" s="34" customFormat="1" ht="16.5" customHeight="1" x14ac:dyDescent="0.25">
      <c r="B380" s="213"/>
      <c r="V380" s="214"/>
      <c r="Z380" s="213"/>
      <c r="AT380" s="214"/>
    </row>
    <row r="381" spans="2:46" s="34" customFormat="1" ht="16.5" customHeight="1" x14ac:dyDescent="0.25">
      <c r="B381" s="213"/>
      <c r="V381" s="214"/>
      <c r="Z381" s="213"/>
      <c r="AT381" s="214"/>
    </row>
    <row r="382" spans="2:46" s="34" customFormat="1" ht="16.5" customHeight="1" x14ac:dyDescent="0.25">
      <c r="B382" s="213"/>
      <c r="V382" s="214"/>
      <c r="Z382" s="213"/>
      <c r="AT382" s="214"/>
    </row>
    <row r="383" spans="2:46" s="34" customFormat="1" ht="16.5" customHeight="1" x14ac:dyDescent="0.25">
      <c r="B383" s="213"/>
      <c r="V383" s="214"/>
      <c r="Z383" s="213"/>
      <c r="AT383" s="214"/>
    </row>
    <row r="384" spans="2:46" s="34" customFormat="1" ht="16.5" customHeight="1" x14ac:dyDescent="0.25">
      <c r="B384" s="213"/>
      <c r="V384" s="214"/>
      <c r="Z384" s="213"/>
      <c r="AT384" s="214"/>
    </row>
    <row r="385" spans="2:46" s="34" customFormat="1" ht="16.5" customHeight="1" x14ac:dyDescent="0.25">
      <c r="B385" s="213"/>
      <c r="V385" s="214"/>
      <c r="Z385" s="213"/>
      <c r="AT385" s="214"/>
    </row>
    <row r="386" spans="2:46" s="34" customFormat="1" ht="16.5" customHeight="1" x14ac:dyDescent="0.25">
      <c r="B386" s="213"/>
      <c r="V386" s="214"/>
      <c r="Z386" s="213"/>
      <c r="AT386" s="214"/>
    </row>
    <row r="387" spans="2:46" s="34" customFormat="1" ht="16.5" customHeight="1" x14ac:dyDescent="0.25">
      <c r="B387" s="213"/>
      <c r="V387" s="214"/>
      <c r="Z387" s="213"/>
      <c r="AT387" s="214"/>
    </row>
    <row r="388" spans="2:46" s="34" customFormat="1" ht="16.5" customHeight="1" x14ac:dyDescent="0.25">
      <c r="B388" s="213"/>
      <c r="V388" s="214"/>
      <c r="Z388" s="213"/>
      <c r="AT388" s="214"/>
    </row>
    <row r="389" spans="2:46" s="34" customFormat="1" ht="16.5" customHeight="1" x14ac:dyDescent="0.25">
      <c r="B389" s="213"/>
      <c r="V389" s="214"/>
      <c r="Z389" s="213"/>
      <c r="AT389" s="214"/>
    </row>
    <row r="390" spans="2:46" s="34" customFormat="1" ht="16.5" customHeight="1" x14ac:dyDescent="0.25">
      <c r="B390" s="213"/>
      <c r="V390" s="214"/>
      <c r="Z390" s="213"/>
      <c r="AT390" s="214"/>
    </row>
    <row r="391" spans="2:46" s="34" customFormat="1" ht="16.5" customHeight="1" x14ac:dyDescent="0.25">
      <c r="B391" s="213"/>
      <c r="V391" s="214"/>
      <c r="Z391" s="213"/>
      <c r="AT391" s="214"/>
    </row>
    <row r="392" spans="2:46" s="34" customFormat="1" ht="16.5" customHeight="1" thickBot="1" x14ac:dyDescent="0.3">
      <c r="B392" s="213"/>
      <c r="V392" s="214"/>
      <c r="Z392" s="213"/>
      <c r="AT392" s="214"/>
    </row>
    <row r="393" spans="2:46" s="34" customFormat="1" ht="16.5" customHeight="1" thickBot="1" x14ac:dyDescent="0.3">
      <c r="B393" s="346" t="s">
        <v>560</v>
      </c>
      <c r="C393" s="347"/>
      <c r="D393" s="347"/>
      <c r="E393" s="347"/>
      <c r="F393" s="347"/>
      <c r="G393" s="347"/>
      <c r="H393" s="347"/>
      <c r="I393" s="347"/>
      <c r="J393" s="347"/>
      <c r="K393" s="347"/>
      <c r="L393" s="347"/>
      <c r="M393" s="347"/>
      <c r="N393" s="347"/>
      <c r="O393" s="347"/>
      <c r="P393" s="347"/>
      <c r="Q393" s="347"/>
      <c r="R393" s="347"/>
      <c r="S393" s="347"/>
      <c r="T393" s="347"/>
      <c r="U393" s="348"/>
      <c r="V393" s="214"/>
      <c r="Z393" s="346" t="s">
        <v>560</v>
      </c>
      <c r="AA393" s="347"/>
      <c r="AB393" s="347"/>
      <c r="AC393" s="347"/>
      <c r="AD393" s="347"/>
      <c r="AE393" s="347"/>
      <c r="AF393" s="347"/>
      <c r="AG393" s="347"/>
      <c r="AH393" s="347"/>
      <c r="AI393" s="347"/>
      <c r="AJ393" s="347"/>
      <c r="AK393" s="347"/>
      <c r="AL393" s="347"/>
      <c r="AM393" s="347"/>
      <c r="AN393" s="347"/>
      <c r="AO393" s="347"/>
      <c r="AP393" s="347"/>
      <c r="AQ393" s="347"/>
      <c r="AR393" s="347"/>
      <c r="AS393" s="348"/>
      <c r="AT393" s="214"/>
    </row>
    <row r="394" spans="2:46" s="34" customFormat="1" ht="16.5" customHeight="1" x14ac:dyDescent="0.25">
      <c r="B394" s="213"/>
      <c r="V394" s="214"/>
      <c r="Z394" s="213"/>
      <c r="AT394" s="214"/>
    </row>
    <row r="395" spans="2:46" s="34" customFormat="1" ht="16.5" customHeight="1" x14ac:dyDescent="0.25">
      <c r="B395" s="213"/>
      <c r="V395" s="214"/>
      <c r="Z395" s="213"/>
      <c r="AT395" s="214"/>
    </row>
    <row r="396" spans="2:46" s="34" customFormat="1" ht="16.5" customHeight="1" x14ac:dyDescent="0.25">
      <c r="B396" s="213"/>
      <c r="V396" s="214"/>
      <c r="Z396" s="213"/>
      <c r="AT396" s="214"/>
    </row>
    <row r="397" spans="2:46" s="34" customFormat="1" ht="16.5" customHeight="1" x14ac:dyDescent="0.25">
      <c r="B397" s="213"/>
      <c r="V397" s="214"/>
      <c r="Z397" s="213"/>
      <c r="AT397" s="214"/>
    </row>
    <row r="398" spans="2:46" s="34" customFormat="1" ht="16.5" customHeight="1" x14ac:dyDescent="0.25">
      <c r="B398" s="213"/>
      <c r="V398" s="214"/>
      <c r="Z398" s="213"/>
      <c r="AT398" s="214"/>
    </row>
    <row r="399" spans="2:46" s="34" customFormat="1" ht="16.5" customHeight="1" x14ac:dyDescent="0.25">
      <c r="B399" s="213"/>
      <c r="V399" s="214"/>
      <c r="Z399" s="213"/>
      <c r="AT399" s="214"/>
    </row>
    <row r="400" spans="2:46" s="34" customFormat="1" ht="16.5" customHeight="1" x14ac:dyDescent="0.25">
      <c r="B400" s="213"/>
      <c r="V400" s="214"/>
      <c r="Z400" s="213"/>
      <c r="AT400" s="214"/>
    </row>
    <row r="401" spans="2:46" s="34" customFormat="1" ht="16.5" customHeight="1" x14ac:dyDescent="0.25">
      <c r="B401" s="213"/>
      <c r="V401" s="214"/>
      <c r="Z401" s="213"/>
      <c r="AT401" s="214"/>
    </row>
    <row r="402" spans="2:46" s="34" customFormat="1" ht="16.5" customHeight="1" x14ac:dyDescent="0.25">
      <c r="B402" s="213"/>
      <c r="V402" s="214"/>
      <c r="Z402" s="213"/>
      <c r="AT402" s="214"/>
    </row>
    <row r="403" spans="2:46" s="34" customFormat="1" ht="16.5" customHeight="1" x14ac:dyDescent="0.25">
      <c r="B403" s="213"/>
      <c r="V403" s="214"/>
      <c r="Z403" s="213"/>
      <c r="AT403" s="214"/>
    </row>
    <row r="404" spans="2:46" s="34" customFormat="1" ht="16.5" customHeight="1" x14ac:dyDescent="0.25">
      <c r="B404" s="213"/>
      <c r="V404" s="214"/>
      <c r="Z404" s="213"/>
      <c r="AT404" s="214"/>
    </row>
    <row r="405" spans="2:46" s="34" customFormat="1" ht="16.5" customHeight="1" x14ac:dyDescent="0.25">
      <c r="B405" s="213"/>
      <c r="V405" s="214"/>
      <c r="Z405" s="213"/>
      <c r="AT405" s="214"/>
    </row>
    <row r="406" spans="2:46" s="34" customFormat="1" ht="16.5" customHeight="1" x14ac:dyDescent="0.25">
      <c r="B406" s="213"/>
      <c r="V406" s="214"/>
      <c r="Z406" s="213"/>
      <c r="AT406" s="214"/>
    </row>
    <row r="407" spans="2:46" s="34" customFormat="1" ht="16.5" customHeight="1" x14ac:dyDescent="0.25">
      <c r="B407" s="213"/>
      <c r="V407" s="214"/>
      <c r="Z407" s="213"/>
      <c r="AT407" s="214"/>
    </row>
    <row r="408" spans="2:46" s="34" customFormat="1" ht="16.5" customHeight="1" x14ac:dyDescent="0.25">
      <c r="B408" s="213"/>
      <c r="V408" s="214"/>
      <c r="Z408" s="213"/>
      <c r="AT408" s="214"/>
    </row>
    <row r="409" spans="2:46" s="34" customFormat="1" ht="16.5" customHeight="1" x14ac:dyDescent="0.25">
      <c r="B409" s="213"/>
      <c r="V409" s="214"/>
      <c r="Z409" s="213"/>
      <c r="AT409" s="214"/>
    </row>
    <row r="410" spans="2:46" s="34" customFormat="1" ht="16.5" customHeight="1" x14ac:dyDescent="0.25">
      <c r="B410" s="213"/>
      <c r="V410" s="214"/>
      <c r="Z410" s="213"/>
      <c r="AT410" s="214"/>
    </row>
    <row r="411" spans="2:46" s="34" customFormat="1" ht="16.5" customHeight="1" x14ac:dyDescent="0.25">
      <c r="B411" s="213"/>
      <c r="V411" s="214"/>
      <c r="Z411" s="213"/>
      <c r="AT411" s="214"/>
    </row>
    <row r="412" spans="2:46" s="34" customFormat="1" ht="16.5" customHeight="1" x14ac:dyDescent="0.25">
      <c r="B412" s="213"/>
      <c r="V412" s="214"/>
      <c r="Z412" s="213"/>
      <c r="AT412" s="214"/>
    </row>
    <row r="413" spans="2:46" s="34" customFormat="1" ht="16.5" customHeight="1" x14ac:dyDescent="0.25">
      <c r="B413" s="213"/>
      <c r="V413" s="214"/>
      <c r="Z413" s="213"/>
      <c r="AT413" s="214"/>
    </row>
    <row r="414" spans="2:46" s="34" customFormat="1" ht="16.5" customHeight="1" x14ac:dyDescent="0.25">
      <c r="B414" s="213"/>
      <c r="V414" s="214"/>
      <c r="Z414" s="213"/>
      <c r="AT414" s="214"/>
    </row>
    <row r="415" spans="2:46" s="34" customFormat="1" ht="16.5" customHeight="1" x14ac:dyDescent="0.25">
      <c r="B415" s="213"/>
      <c r="V415" s="214"/>
      <c r="Z415" s="213"/>
      <c r="AT415" s="214"/>
    </row>
    <row r="416" spans="2:46" s="34" customFormat="1" ht="16.5" customHeight="1" x14ac:dyDescent="0.25">
      <c r="B416" s="213"/>
      <c r="V416" s="214"/>
      <c r="Z416" s="213"/>
      <c r="AT416" s="214"/>
    </row>
    <row r="417" spans="2:46" s="34" customFormat="1" ht="16.5" customHeight="1" x14ac:dyDescent="0.25">
      <c r="B417" s="213"/>
      <c r="V417" s="214"/>
      <c r="Z417" s="213"/>
      <c r="AT417" s="214"/>
    </row>
    <row r="418" spans="2:46" s="34" customFormat="1" ht="16.5" customHeight="1" x14ac:dyDescent="0.25">
      <c r="B418" s="213"/>
      <c r="V418" s="214"/>
      <c r="Z418" s="213"/>
      <c r="AT418" s="214"/>
    </row>
    <row r="419" spans="2:46" s="34" customFormat="1" ht="16.5" customHeight="1" x14ac:dyDescent="0.25">
      <c r="B419" s="213"/>
      <c r="V419" s="214"/>
      <c r="Z419" s="213"/>
      <c r="AT419" s="214"/>
    </row>
    <row r="420" spans="2:46" s="34" customFormat="1" ht="16.5" customHeight="1" x14ac:dyDescent="0.25">
      <c r="B420" s="213"/>
      <c r="V420" s="214"/>
      <c r="Z420" s="213"/>
      <c r="AT420" s="214"/>
    </row>
    <row r="421" spans="2:46" s="34" customFormat="1" ht="16.5" customHeight="1" x14ac:dyDescent="0.25">
      <c r="B421" s="213"/>
      <c r="V421" s="214"/>
      <c r="Z421" s="213"/>
      <c r="AT421" s="214"/>
    </row>
    <row r="422" spans="2:46" s="34" customFormat="1" ht="16.5" customHeight="1" x14ac:dyDescent="0.25">
      <c r="B422" s="213"/>
      <c r="V422" s="214"/>
      <c r="Z422" s="213"/>
      <c r="AT422" s="214"/>
    </row>
    <row r="423" spans="2:46" s="34" customFormat="1" ht="16.5" customHeight="1" x14ac:dyDescent="0.25">
      <c r="B423" s="213"/>
      <c r="V423" s="214"/>
      <c r="Z423" s="213"/>
      <c r="AT423" s="214"/>
    </row>
    <row r="424" spans="2:46" s="34" customFormat="1" ht="16.5" customHeight="1" x14ac:dyDescent="0.25">
      <c r="B424" s="213"/>
      <c r="V424" s="214"/>
      <c r="Z424" s="213"/>
      <c r="AT424" s="214"/>
    </row>
    <row r="425" spans="2:46" s="34" customFormat="1" ht="16.5" customHeight="1" x14ac:dyDescent="0.25">
      <c r="B425" s="213"/>
      <c r="V425" s="214"/>
      <c r="Z425" s="213"/>
      <c r="AT425" s="214"/>
    </row>
    <row r="426" spans="2:46" s="34" customFormat="1" ht="16.5" customHeight="1" x14ac:dyDescent="0.25">
      <c r="B426" s="213"/>
      <c r="V426" s="214"/>
      <c r="Z426" s="213"/>
      <c r="AT426" s="214"/>
    </row>
    <row r="427" spans="2:46" s="34" customFormat="1" ht="16.5" customHeight="1" x14ac:dyDescent="0.25">
      <c r="B427" s="213"/>
      <c r="V427" s="214"/>
      <c r="Z427" s="213"/>
      <c r="AT427" s="214"/>
    </row>
    <row r="428" spans="2:46" s="34" customFormat="1" ht="16.5" customHeight="1" x14ac:dyDescent="0.25">
      <c r="B428" s="213"/>
      <c r="V428" s="214"/>
      <c r="Z428" s="213"/>
      <c r="AT428" s="214"/>
    </row>
    <row r="429" spans="2:46" s="34" customFormat="1" ht="16.5" customHeight="1" x14ac:dyDescent="0.25">
      <c r="B429" s="213"/>
      <c r="V429" s="214"/>
      <c r="Z429" s="213"/>
      <c r="AT429" s="214"/>
    </row>
    <row r="430" spans="2:46" s="34" customFormat="1" ht="16.5" customHeight="1" x14ac:dyDescent="0.25">
      <c r="B430" s="213"/>
      <c r="V430" s="214"/>
      <c r="Z430" s="213"/>
      <c r="AT430" s="214"/>
    </row>
    <row r="431" spans="2:46" s="34" customFormat="1" ht="16.5" customHeight="1" x14ac:dyDescent="0.25">
      <c r="B431" s="213"/>
      <c r="V431" s="214"/>
      <c r="Z431" s="213"/>
      <c r="AT431" s="214"/>
    </row>
    <row r="432" spans="2:46" s="34" customFormat="1" ht="16.5" customHeight="1" x14ac:dyDescent="0.25">
      <c r="B432" s="213"/>
      <c r="V432" s="214"/>
      <c r="Z432" s="213"/>
      <c r="AT432" s="214"/>
    </row>
    <row r="433" spans="2:46" s="34" customFormat="1" ht="16.5" customHeight="1" x14ac:dyDescent="0.25">
      <c r="B433" s="213"/>
      <c r="V433" s="214"/>
      <c r="Z433" s="213"/>
      <c r="AT433" s="214"/>
    </row>
    <row r="434" spans="2:46" s="34" customFormat="1" ht="16.5" customHeight="1" x14ac:dyDescent="0.25">
      <c r="B434" s="213"/>
      <c r="V434" s="214"/>
      <c r="Z434" s="213"/>
      <c r="AT434" s="214"/>
    </row>
    <row r="435" spans="2:46" s="34" customFormat="1" ht="16.5" customHeight="1" x14ac:dyDescent="0.25">
      <c r="B435" s="213"/>
      <c r="V435" s="214"/>
      <c r="Z435" s="213"/>
      <c r="AT435" s="214"/>
    </row>
    <row r="436" spans="2:46" s="34" customFormat="1" ht="16.5" customHeight="1" x14ac:dyDescent="0.25">
      <c r="B436" s="213"/>
      <c r="V436" s="214"/>
      <c r="Z436" s="213"/>
      <c r="AT436" s="214"/>
    </row>
    <row r="437" spans="2:46" s="34" customFormat="1" ht="16.5" customHeight="1" x14ac:dyDescent="0.25">
      <c r="B437" s="213"/>
      <c r="V437" s="214"/>
      <c r="Z437" s="213"/>
      <c r="AT437" s="214"/>
    </row>
    <row r="438" spans="2:46" s="34" customFormat="1" ht="16.5" customHeight="1" x14ac:dyDescent="0.25">
      <c r="B438" s="213"/>
      <c r="V438" s="214"/>
      <c r="Z438" s="213"/>
      <c r="AT438" s="214"/>
    </row>
    <row r="439" spans="2:46" s="34" customFormat="1" ht="16.5" customHeight="1" x14ac:dyDescent="0.25">
      <c r="B439" s="213"/>
      <c r="V439" s="214"/>
      <c r="Z439" s="213"/>
      <c r="AT439" s="214"/>
    </row>
    <row r="440" spans="2:46" s="34" customFormat="1" ht="33" customHeight="1" x14ac:dyDescent="0.25">
      <c r="B440" s="213"/>
      <c r="V440" s="214"/>
      <c r="Z440" s="213"/>
      <c r="AT440" s="214"/>
    </row>
    <row r="441" spans="2:46" s="34" customFormat="1" ht="16.5" customHeight="1" x14ac:dyDescent="0.25">
      <c r="B441" s="213"/>
      <c r="V441" s="214"/>
      <c r="Z441" s="213"/>
      <c r="AT441" s="214"/>
    </row>
    <row r="442" spans="2:46" s="34" customFormat="1" ht="16.5" customHeight="1" x14ac:dyDescent="0.25">
      <c r="B442" s="213"/>
      <c r="V442" s="214"/>
      <c r="Z442" s="213"/>
      <c r="AT442" s="214"/>
    </row>
    <row r="443" spans="2:46" s="34" customFormat="1" ht="16.5" customHeight="1" x14ac:dyDescent="0.25">
      <c r="B443" s="213"/>
      <c r="V443" s="214"/>
      <c r="Z443" s="213"/>
      <c r="AT443" s="214"/>
    </row>
    <row r="444" spans="2:46" s="34" customFormat="1" ht="16.5" customHeight="1" x14ac:dyDescent="0.25">
      <c r="B444" s="213"/>
      <c r="V444" s="214"/>
      <c r="Z444" s="213"/>
      <c r="AT444" s="214"/>
    </row>
    <row r="445" spans="2:46" s="34" customFormat="1" ht="16.5" customHeight="1" x14ac:dyDescent="0.25">
      <c r="B445" s="213"/>
      <c r="V445" s="214"/>
      <c r="Z445" s="213"/>
      <c r="AT445" s="214"/>
    </row>
    <row r="446" spans="2:46" s="34" customFormat="1" ht="16.5" customHeight="1" x14ac:dyDescent="0.25">
      <c r="B446" s="213"/>
      <c r="V446" s="214"/>
      <c r="Z446" s="213"/>
      <c r="AT446" s="214"/>
    </row>
    <row r="447" spans="2:46" s="34" customFormat="1" ht="16.5" customHeight="1" x14ac:dyDescent="0.25">
      <c r="B447" s="213"/>
      <c r="V447" s="214"/>
      <c r="Z447" s="213"/>
      <c r="AT447" s="214"/>
    </row>
    <row r="448" spans="2:46" s="34" customFormat="1" ht="16.5" customHeight="1" x14ac:dyDescent="0.25">
      <c r="B448" s="213"/>
      <c r="V448" s="214"/>
      <c r="Z448" s="213"/>
      <c r="AT448" s="214"/>
    </row>
    <row r="449" spans="2:46" s="34" customFormat="1" ht="16.5" customHeight="1" x14ac:dyDescent="0.25">
      <c r="B449" s="213"/>
      <c r="V449" s="214"/>
      <c r="Z449" s="213"/>
      <c r="AT449" s="214"/>
    </row>
    <row r="450" spans="2:46" s="34" customFormat="1" ht="16.5" customHeight="1" x14ac:dyDescent="0.25">
      <c r="B450" s="213"/>
      <c r="V450" s="214"/>
      <c r="Z450" s="213"/>
      <c r="AT450" s="214"/>
    </row>
    <row r="451" spans="2:46" s="34" customFormat="1" ht="16.5" customHeight="1" x14ac:dyDescent="0.25">
      <c r="B451" s="213"/>
      <c r="V451" s="214"/>
      <c r="Z451" s="213"/>
      <c r="AT451" s="214"/>
    </row>
    <row r="452" spans="2:46" s="34" customFormat="1" ht="16.5" customHeight="1" x14ac:dyDescent="0.25">
      <c r="B452" s="213"/>
      <c r="V452" s="214"/>
      <c r="Z452" s="213"/>
      <c r="AT452" s="214"/>
    </row>
    <row r="453" spans="2:46" s="34" customFormat="1" ht="16.5" customHeight="1" x14ac:dyDescent="0.25">
      <c r="B453" s="213"/>
      <c r="V453" s="214"/>
      <c r="Z453" s="213"/>
      <c r="AT453" s="214"/>
    </row>
    <row r="454" spans="2:46" s="34" customFormat="1" ht="16.5" customHeight="1" thickBot="1" x14ac:dyDescent="0.3">
      <c r="B454" s="215"/>
      <c r="C454" s="216"/>
      <c r="D454" s="216"/>
      <c r="E454" s="216"/>
      <c r="F454" s="216"/>
      <c r="G454" s="216"/>
      <c r="H454" s="216"/>
      <c r="I454" s="216"/>
      <c r="J454" s="216"/>
      <c r="K454" s="216"/>
      <c r="L454" s="216"/>
      <c r="M454" s="216"/>
      <c r="N454" s="216"/>
      <c r="O454" s="216"/>
      <c r="P454" s="216"/>
      <c r="Q454" s="216"/>
      <c r="R454" s="216"/>
      <c r="S454" s="216"/>
      <c r="T454" s="216"/>
      <c r="U454" s="216"/>
      <c r="V454" s="217"/>
      <c r="Z454" s="21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7"/>
    </row>
    <row r="455" spans="2:46" s="34" customFormat="1" ht="16.5" customHeight="1" x14ac:dyDescent="0.25"/>
    <row r="456" spans="2:46" s="34" customFormat="1" ht="16.5" customHeight="1" x14ac:dyDescent="0.25"/>
    <row r="457" spans="2:46" s="34" customFormat="1" ht="16.5" customHeight="1" x14ac:dyDescent="0.25"/>
    <row r="458" spans="2:46" s="34" customFormat="1" ht="16.5" customHeight="1" x14ac:dyDescent="0.25"/>
    <row r="459" spans="2:46" s="34" customFormat="1" ht="16.5" customHeight="1" x14ac:dyDescent="0.25"/>
    <row r="460" spans="2:46" s="34" customFormat="1" ht="16.5" customHeight="1" x14ac:dyDescent="0.25"/>
    <row r="461" spans="2:46" s="34" customFormat="1" ht="16.5" customHeight="1" x14ac:dyDescent="0.25"/>
    <row r="462" spans="2:46" s="34" customFormat="1" ht="16.5" customHeight="1" x14ac:dyDescent="0.25"/>
    <row r="463" spans="2:46" s="34" customFormat="1" ht="16.5" customHeight="1" x14ac:dyDescent="0.25"/>
    <row r="464" spans="2:46" s="34" customFormat="1" ht="16.5" customHeight="1" x14ac:dyDescent="0.25"/>
    <row r="465" s="34" customFormat="1" ht="16.5" customHeight="1" x14ac:dyDescent="0.25"/>
    <row r="466" s="34" customFormat="1" ht="16.5" customHeight="1" x14ac:dyDescent="0.25"/>
    <row r="467" s="34" customFormat="1" ht="16.5" customHeight="1" x14ac:dyDescent="0.25"/>
    <row r="468" s="34" customFormat="1" ht="16.5" customHeight="1" x14ac:dyDescent="0.25"/>
    <row r="469" s="34" customFormat="1" ht="16.5" customHeight="1" x14ac:dyDescent="0.25"/>
    <row r="470" s="34" customFormat="1" ht="16.5" customHeight="1" x14ac:dyDescent="0.25"/>
    <row r="471" s="34" customFormat="1" ht="16.5" customHeight="1" x14ac:dyDescent="0.25"/>
    <row r="472" s="34" customFormat="1" ht="16.5" customHeight="1" x14ac:dyDescent="0.25"/>
    <row r="473" s="34" customFormat="1" ht="16.5" customHeight="1" x14ac:dyDescent="0.25"/>
    <row r="474" s="34" customFormat="1" ht="16.5" customHeight="1" x14ac:dyDescent="0.25"/>
    <row r="475" s="34" customFormat="1" ht="16.5" customHeight="1" x14ac:dyDescent="0.25"/>
    <row r="476" s="34" customFormat="1" ht="16.5" customHeight="1" x14ac:dyDescent="0.25"/>
    <row r="477" s="34" customFormat="1" ht="16.5" customHeight="1" x14ac:dyDescent="0.25"/>
    <row r="478" s="34" customFormat="1" ht="16.5" customHeight="1" x14ac:dyDescent="0.25"/>
    <row r="479" s="34" customFormat="1" ht="16.5" customHeight="1" x14ac:dyDescent="0.25"/>
    <row r="480" s="34" customFormat="1" ht="16.5" customHeight="1" x14ac:dyDescent="0.25"/>
    <row r="481" s="34" customFormat="1" ht="16.5" customHeight="1" x14ac:dyDescent="0.25"/>
    <row r="482" s="34" customFormat="1" ht="16.5" customHeight="1" x14ac:dyDescent="0.25"/>
    <row r="483" s="34" customFormat="1" ht="16.5" customHeight="1" x14ac:dyDescent="0.25"/>
    <row r="484" s="34" customFormat="1" ht="16.5" customHeight="1" x14ac:dyDescent="0.25"/>
    <row r="485" s="34" customFormat="1" ht="16.5" customHeight="1" x14ac:dyDescent="0.25"/>
    <row r="486" s="34" customFormat="1" ht="16.5" customHeight="1" x14ac:dyDescent="0.25"/>
    <row r="487" s="34" customFormat="1" ht="16.5" customHeight="1" x14ac:dyDescent="0.25"/>
    <row r="488" s="34" customFormat="1" ht="16.5" customHeight="1" x14ac:dyDescent="0.25"/>
    <row r="489" s="34" customFormat="1" ht="16.5" customHeight="1" x14ac:dyDescent="0.25"/>
    <row r="490" s="34" customFormat="1" ht="16.5" customHeight="1" x14ac:dyDescent="0.25"/>
    <row r="491" s="34" customFormat="1" ht="16.5" customHeight="1" x14ac:dyDescent="0.25"/>
    <row r="492" s="34" customFormat="1" ht="16.5" customHeight="1" x14ac:dyDescent="0.25"/>
    <row r="493" s="34" customFormat="1" ht="16.5" customHeight="1" x14ac:dyDescent="0.25"/>
    <row r="494" s="34" customFormat="1" ht="16.5" customHeight="1" x14ac:dyDescent="0.25"/>
    <row r="495" s="34" customFormat="1" ht="16.5" customHeight="1" x14ac:dyDescent="0.25"/>
    <row r="496" s="34" customFormat="1" ht="16.5" customHeight="1" x14ac:dyDescent="0.25"/>
    <row r="497" s="34" customFormat="1" ht="16.5" customHeight="1" x14ac:dyDescent="0.25"/>
    <row r="498" s="34" customFormat="1" ht="16.5" customHeight="1" x14ac:dyDescent="0.25"/>
    <row r="499" s="34" customFormat="1" ht="16.5" customHeight="1" x14ac:dyDescent="0.25"/>
    <row r="500" s="34" customFormat="1" ht="16.5" customHeight="1" x14ac:dyDescent="0.25"/>
    <row r="501" s="34" customFormat="1" ht="16.5" customHeight="1" x14ac:dyDescent="0.25"/>
    <row r="502" s="34" customFormat="1" ht="16.5" customHeight="1" x14ac:dyDescent="0.25"/>
    <row r="503" s="34" customFormat="1" ht="16.5" customHeight="1" x14ac:dyDescent="0.25"/>
    <row r="504" s="34" customFormat="1" ht="16.5" customHeight="1" x14ac:dyDescent="0.25"/>
    <row r="505" s="34" customFormat="1" ht="16.5" customHeight="1" x14ac:dyDescent="0.25"/>
    <row r="506" s="34" customFormat="1" ht="16.5" customHeight="1" x14ac:dyDescent="0.25"/>
    <row r="507" s="34" customFormat="1" ht="16.5" customHeight="1" x14ac:dyDescent="0.25"/>
    <row r="508" s="34" customFormat="1" ht="16.5" customHeight="1" x14ac:dyDescent="0.25"/>
    <row r="509" s="34" customFormat="1" ht="16.5" customHeight="1" x14ac:dyDescent="0.25"/>
    <row r="510" s="34" customFormat="1" ht="16.5" customHeight="1" x14ac:dyDescent="0.25"/>
    <row r="511" s="34" customFormat="1" ht="16.5" customHeight="1" x14ac:dyDescent="0.25"/>
    <row r="512" s="34" customFormat="1" ht="16.5" customHeight="1" x14ac:dyDescent="0.25"/>
    <row r="513" spans="2:21" s="34" customFormat="1" ht="16.5" customHeight="1" x14ac:dyDescent="0.25"/>
    <row r="514" spans="2:21" s="34" customFormat="1" ht="16.5" customHeight="1" x14ac:dyDescent="0.25"/>
    <row r="515" spans="2:21" s="34" customFormat="1" ht="16.5" customHeight="1" x14ac:dyDescent="0.25"/>
    <row r="516" spans="2:21" s="34" customFormat="1" ht="16.5" customHeight="1" x14ac:dyDescent="0.25"/>
    <row r="517" spans="2:21" s="34" customFormat="1" ht="16.5" customHeight="1" x14ac:dyDescent="0.25"/>
    <row r="518" spans="2:21" s="34" customFormat="1" ht="16.5" customHeight="1" x14ac:dyDescent="0.25"/>
    <row r="519" spans="2:21" s="34" customFormat="1" ht="16.5" customHeight="1" x14ac:dyDescent="0.25"/>
    <row r="520" spans="2:21" s="34" customFormat="1" ht="16.5" customHeight="1" x14ac:dyDescent="0.25"/>
    <row r="521" spans="2:21" s="34" customFormat="1" ht="16.5" customHeight="1" x14ac:dyDescent="0.25"/>
    <row r="522" spans="2:21" s="34" customFormat="1" ht="16.5" customHeight="1" x14ac:dyDescent="0.25"/>
    <row r="523" spans="2:21" s="34" customFormat="1" ht="16.5" customHeight="1" x14ac:dyDescent="0.25"/>
    <row r="524" spans="2:21" s="34" customFormat="1" ht="16.5" customHeight="1" x14ac:dyDescent="0.25"/>
    <row r="525" spans="2:21" s="34" customFormat="1" ht="16.5" customHeight="1" x14ac:dyDescent="0.25"/>
    <row r="526" spans="2:21" s="34" customFormat="1" ht="30.75" customHeight="1" x14ac:dyDescent="0.25">
      <c r="B526" s="209"/>
      <c r="C526" s="209"/>
      <c r="D526" s="209"/>
      <c r="E526" s="209"/>
      <c r="F526" s="209"/>
      <c r="G526" s="209"/>
      <c r="H526" s="209"/>
      <c r="I526" s="209"/>
      <c r="J526" s="209"/>
      <c r="K526" s="209"/>
      <c r="L526" s="209"/>
      <c r="M526" s="209"/>
      <c r="N526" s="209"/>
      <c r="O526" s="209"/>
      <c r="P526" s="209"/>
      <c r="Q526" s="209"/>
      <c r="R526" s="209"/>
      <c r="S526" s="209"/>
      <c r="T526" s="209"/>
      <c r="U526" s="209"/>
    </row>
    <row r="527" spans="2:21" s="34" customFormat="1" ht="16.5" customHeight="1" x14ac:dyDescent="0.25"/>
    <row r="528" spans="2:21" s="34" customFormat="1" ht="16.5" customHeight="1" x14ac:dyDescent="0.25"/>
    <row r="529" s="34" customFormat="1" ht="16.5" customHeight="1" x14ac:dyDescent="0.25"/>
    <row r="530" s="34" customFormat="1" ht="16.5" customHeight="1" x14ac:dyDescent="0.25"/>
    <row r="531" s="34" customFormat="1" ht="16.5" customHeight="1" x14ac:dyDescent="0.25"/>
    <row r="532" s="34" customFormat="1" ht="16.5" customHeight="1" x14ac:dyDescent="0.25"/>
    <row r="533" s="34" customFormat="1" ht="16.5" customHeight="1" x14ac:dyDescent="0.25"/>
    <row r="534" s="34" customFormat="1" ht="16.5" customHeight="1" x14ac:dyDescent="0.25"/>
    <row r="535" s="34" customFormat="1" ht="16.5" customHeight="1" x14ac:dyDescent="0.25"/>
    <row r="536" s="34" customFormat="1" ht="16.5" customHeight="1" x14ac:dyDescent="0.25"/>
    <row r="537" s="34" customFormat="1" ht="16.5" customHeight="1" x14ac:dyDescent="0.25"/>
    <row r="538" s="34" customFormat="1" ht="16.5" customHeight="1" x14ac:dyDescent="0.25"/>
    <row r="539" s="34" customFormat="1" ht="16.5" customHeight="1" x14ac:dyDescent="0.25"/>
    <row r="540" s="34" customFormat="1" ht="16.5" customHeight="1" x14ac:dyDescent="0.25"/>
    <row r="541" s="34" customFormat="1" ht="16.5" customHeight="1" x14ac:dyDescent="0.25"/>
    <row r="542" s="34" customFormat="1" ht="16.5" customHeight="1" x14ac:dyDescent="0.25"/>
    <row r="543" s="34" customFormat="1" ht="16.5" customHeight="1" x14ac:dyDescent="0.25"/>
    <row r="544" s="34" customFormat="1" ht="16.5" customHeight="1" x14ac:dyDescent="0.25"/>
    <row r="545" s="34" customFormat="1" ht="16.5" customHeight="1" x14ac:dyDescent="0.25"/>
    <row r="546" s="34" customFormat="1" ht="16.5" customHeight="1" x14ac:dyDescent="0.25"/>
    <row r="547" s="34" customFormat="1" ht="16.5" customHeight="1" x14ac:dyDescent="0.25"/>
    <row r="548" s="34" customFormat="1" ht="16.5" customHeight="1" x14ac:dyDescent="0.25"/>
    <row r="549" s="34" customFormat="1" ht="16.5" customHeight="1" x14ac:dyDescent="0.25"/>
    <row r="550" s="34" customFormat="1" ht="16.5" customHeight="1" x14ac:dyDescent="0.25"/>
    <row r="551" s="34" customFormat="1" ht="16.5" customHeight="1" x14ac:dyDescent="0.25"/>
    <row r="552" s="34" customFormat="1" ht="16.5" customHeight="1" x14ac:dyDescent="0.25"/>
    <row r="553" s="34" customFormat="1" ht="16.5" customHeight="1" x14ac:dyDescent="0.25"/>
    <row r="554" s="34" customFormat="1" ht="16.5" customHeight="1" x14ac:dyDescent="0.25"/>
    <row r="555" s="34" customFormat="1" ht="16.5" customHeight="1" x14ac:dyDescent="0.25"/>
    <row r="556" s="34" customFormat="1" ht="16.5" customHeight="1" x14ac:dyDescent="0.25"/>
    <row r="557" s="34" customFormat="1" ht="16.5" customHeight="1" x14ac:dyDescent="0.25"/>
    <row r="558" s="34" customFormat="1" ht="16.5" customHeight="1" x14ac:dyDescent="0.25"/>
    <row r="559" s="34" customFormat="1" ht="16.5" customHeight="1" x14ac:dyDescent="0.25"/>
    <row r="560" s="34" customFormat="1" ht="16.5" customHeight="1" x14ac:dyDescent="0.25"/>
    <row r="561" s="34" customFormat="1" ht="16.5" customHeight="1" x14ac:dyDescent="0.25"/>
    <row r="562" s="34" customFormat="1" ht="16.5" customHeight="1" x14ac:dyDescent="0.25"/>
    <row r="563" s="34" customFormat="1" ht="16.5" customHeight="1" x14ac:dyDescent="0.25"/>
    <row r="564" s="34" customFormat="1" ht="16.5" customHeight="1" x14ac:dyDescent="0.25"/>
    <row r="565" s="34" customFormat="1" ht="16.5" customHeight="1" x14ac:dyDescent="0.25"/>
    <row r="566" s="34" customFormat="1" ht="16.5" customHeight="1" x14ac:dyDescent="0.25"/>
    <row r="567" s="34" customFormat="1" ht="16.5" customHeight="1" x14ac:dyDescent="0.25"/>
    <row r="568" s="34" customFormat="1" ht="16.5" customHeight="1" x14ac:dyDescent="0.25"/>
    <row r="569" s="34" customFormat="1" ht="16.5" customHeight="1" x14ac:dyDescent="0.25"/>
    <row r="570" s="34" customFormat="1" ht="16.5" customHeight="1" x14ac:dyDescent="0.25"/>
    <row r="571" s="34" customFormat="1" ht="16.5" customHeight="1" x14ac:dyDescent="0.25"/>
    <row r="572" s="34" customFormat="1" ht="16.5" customHeight="1" x14ac:dyDescent="0.25"/>
    <row r="573" s="34" customFormat="1" ht="16.5" customHeight="1" x14ac:dyDescent="0.25"/>
    <row r="574" s="34" customFormat="1" ht="16.5" customHeight="1" x14ac:dyDescent="0.25"/>
    <row r="575" s="34" customFormat="1" ht="16.5" customHeight="1" x14ac:dyDescent="0.25"/>
    <row r="576" s="34" customFormat="1" ht="16.5" customHeight="1" x14ac:dyDescent="0.25"/>
    <row r="577" s="34" customFormat="1" ht="16.5" customHeight="1" x14ac:dyDescent="0.25"/>
    <row r="578" s="34" customFormat="1" ht="16.5" customHeight="1" x14ac:dyDescent="0.25"/>
    <row r="579" s="34" customFormat="1" ht="16.5" customHeight="1" x14ac:dyDescent="0.25"/>
    <row r="580" s="34" customFormat="1" ht="16.5" customHeight="1" x14ac:dyDescent="0.25"/>
    <row r="581" s="34" customFormat="1" ht="16.5" customHeight="1" x14ac:dyDescent="0.25"/>
    <row r="582" s="34" customFormat="1" ht="16.5" customHeight="1" x14ac:dyDescent="0.25"/>
    <row r="583" s="34" customFormat="1" ht="16.5" customHeight="1" x14ac:dyDescent="0.25"/>
    <row r="584" s="34" customFormat="1" ht="16.5" customHeight="1" x14ac:dyDescent="0.25"/>
    <row r="585" s="34" customFormat="1" ht="16.5" customHeight="1" x14ac:dyDescent="0.25"/>
    <row r="586" s="34" customFormat="1" ht="16.5" customHeight="1" x14ac:dyDescent="0.25"/>
    <row r="587" s="34" customFormat="1" ht="16.5" customHeight="1" x14ac:dyDescent="0.25"/>
    <row r="588" s="34" customFormat="1" ht="16.5" customHeight="1" x14ac:dyDescent="0.25"/>
    <row r="589" s="34" customFormat="1" ht="16.5" customHeight="1" x14ac:dyDescent="0.25"/>
    <row r="590" s="34" customFormat="1" ht="16.5" customHeight="1" x14ac:dyDescent="0.25"/>
    <row r="591" s="34" customFormat="1" ht="16.5" customHeight="1" x14ac:dyDescent="0.25"/>
    <row r="592" s="34" customFormat="1" ht="16.5" customHeight="1" x14ac:dyDescent="0.25"/>
    <row r="593" s="34" customFormat="1" ht="16.5" customHeight="1" x14ac:dyDescent="0.25"/>
    <row r="594" s="34" customFormat="1" ht="16.5" customHeight="1" x14ac:dyDescent="0.25"/>
    <row r="595" s="34" customFormat="1" ht="16.5" customHeight="1" x14ac:dyDescent="0.25"/>
    <row r="596" s="34" customFormat="1" ht="16.5" customHeight="1" x14ac:dyDescent="0.25"/>
    <row r="597" s="34" customFormat="1" ht="16.5" customHeight="1" x14ac:dyDescent="0.25"/>
    <row r="598" s="34" customFormat="1" ht="16.5" customHeight="1" x14ac:dyDescent="0.25"/>
    <row r="599" s="34" customFormat="1" ht="16.5" customHeight="1" x14ac:dyDescent="0.25"/>
    <row r="600" s="34" customFormat="1" ht="16.5" customHeight="1" x14ac:dyDescent="0.25"/>
    <row r="601" s="34" customFormat="1" ht="16.5" customHeight="1" x14ac:dyDescent="0.25"/>
    <row r="602" s="34" customFormat="1" ht="16.5" customHeight="1" x14ac:dyDescent="0.25"/>
    <row r="603" s="34" customFormat="1" ht="16.5" customHeight="1" x14ac:dyDescent="0.25"/>
    <row r="604" s="34" customFormat="1" ht="16.5" customHeight="1" x14ac:dyDescent="0.25"/>
    <row r="605" s="34" customFormat="1" ht="16.5" customHeight="1" x14ac:dyDescent="0.25"/>
    <row r="606" s="34" customFormat="1" ht="16.5" customHeight="1" x14ac:dyDescent="0.25"/>
    <row r="607" s="34" customFormat="1" ht="16.5" customHeight="1" x14ac:dyDescent="0.25"/>
    <row r="608" s="34" customFormat="1" ht="16.5" customHeight="1" x14ac:dyDescent="0.25"/>
    <row r="609" s="34" customFormat="1" ht="16.5" customHeight="1" x14ac:dyDescent="0.25"/>
    <row r="610" s="34" customFormat="1" ht="16.5" customHeight="1" x14ac:dyDescent="0.25"/>
    <row r="611" s="34" customFormat="1" ht="16.5" customHeight="1" x14ac:dyDescent="0.25"/>
    <row r="612" s="34" customFormat="1" ht="16.5" customHeight="1" x14ac:dyDescent="0.25"/>
    <row r="613" s="34" customFormat="1" ht="16.5" customHeight="1" x14ac:dyDescent="0.25"/>
    <row r="614" s="34" customFormat="1" ht="16.5" customHeight="1" x14ac:dyDescent="0.25"/>
    <row r="615" s="34" customFormat="1" ht="16.5" customHeight="1" x14ac:dyDescent="0.25"/>
    <row r="616" s="34" customFormat="1" ht="16.5" customHeight="1" x14ac:dyDescent="0.25"/>
    <row r="617" s="34" customFormat="1" ht="16.5" customHeight="1" x14ac:dyDescent="0.25"/>
    <row r="618" s="34" customFormat="1" ht="16.5" customHeight="1" x14ac:dyDescent="0.25"/>
    <row r="619" s="34" customFormat="1" ht="16.5" customHeight="1" x14ac:dyDescent="0.25"/>
    <row r="620" s="34" customFormat="1" ht="16.5" customHeight="1" x14ac:dyDescent="0.25"/>
    <row r="621" s="34" customFormat="1" ht="16.5" customHeight="1" x14ac:dyDescent="0.25"/>
    <row r="622" s="34" customFormat="1" ht="16.5" customHeight="1" x14ac:dyDescent="0.25"/>
    <row r="623" s="34" customFormat="1" ht="16.5" customHeight="1" x14ac:dyDescent="0.25"/>
    <row r="624" s="34" customFormat="1" ht="16.5" customHeight="1" x14ac:dyDescent="0.25"/>
    <row r="625" spans="2:83" s="34" customFormat="1" ht="16.5" customHeight="1" x14ac:dyDescent="0.25"/>
    <row r="626" spans="2:83" s="34" customFormat="1" ht="16.5" customHeight="1" x14ac:dyDescent="0.25"/>
    <row r="627" spans="2:83" s="34" customFormat="1" ht="16.5" customHeight="1" x14ac:dyDescent="0.25"/>
    <row r="628" spans="2:83" s="34" customFormat="1" ht="16.5" customHeight="1" x14ac:dyDescent="0.25"/>
    <row r="629" spans="2:83" s="26" customFormat="1" ht="16.5" customHeight="1" x14ac:dyDescent="0.25"/>
    <row r="630" spans="2:83" s="26" customFormat="1" ht="16.5" customHeight="1" x14ac:dyDescent="0.25"/>
    <row r="631" spans="2:83" s="26" customFormat="1" ht="1.5" customHeight="1" x14ac:dyDescent="0.25"/>
    <row r="632" spans="2:83" s="26" customFormat="1" ht="1.5" customHeight="1" x14ac:dyDescent="0.25"/>
    <row r="633" spans="2:83" s="26" customFormat="1" ht="1.5" customHeight="1" x14ac:dyDescent="0.25">
      <c r="C633" s="368" t="s">
        <v>344</v>
      </c>
      <c r="D633" s="368"/>
      <c r="E633" s="368"/>
      <c r="F633" s="368"/>
      <c r="G633" s="368"/>
      <c r="H633" s="368"/>
      <c r="I633" s="368"/>
      <c r="J633" s="368"/>
      <c r="K633" s="368"/>
      <c r="L633" s="368"/>
      <c r="M633" s="368"/>
      <c r="N633" s="368"/>
      <c r="O633" s="368"/>
      <c r="P633" s="368" t="s">
        <v>556</v>
      </c>
      <c r="Q633" s="368"/>
      <c r="R633" s="368"/>
      <c r="S633" s="368"/>
      <c r="T633" s="368"/>
      <c r="U633" s="368"/>
      <c r="V633" s="368"/>
      <c r="W633" s="368"/>
      <c r="X633" s="368"/>
      <c r="Y633" s="368"/>
      <c r="Z633" s="368"/>
      <c r="AA633" s="368"/>
      <c r="AB633" s="368"/>
      <c r="AC633" s="368"/>
      <c r="AD633" s="368"/>
      <c r="AE633" s="368"/>
      <c r="AF633" s="368"/>
      <c r="AG633" s="368"/>
      <c r="AH633" s="368"/>
      <c r="AI633" s="368"/>
      <c r="AJ633" s="368"/>
      <c r="AK633" s="368"/>
      <c r="AL633" s="368" t="s">
        <v>335</v>
      </c>
      <c r="AM633" s="368"/>
      <c r="AN633" s="368"/>
      <c r="AO633" s="368"/>
      <c r="AP633" s="368"/>
      <c r="AQ633" s="368"/>
      <c r="AR633" s="368"/>
      <c r="AS633" s="368"/>
      <c r="AT633" s="368"/>
      <c r="AU633" s="368"/>
      <c r="AV633" s="368"/>
      <c r="AW633" s="368"/>
      <c r="AX633" s="368" t="s">
        <v>557</v>
      </c>
      <c r="AY633" s="368"/>
      <c r="AZ633" s="368"/>
      <c r="BA633" s="368"/>
      <c r="BB633" s="368"/>
      <c r="BC633" s="368"/>
      <c r="BD633" s="368"/>
      <c r="BE633" s="368"/>
      <c r="BF633" s="368" t="s">
        <v>554</v>
      </c>
      <c r="BG633" s="368"/>
      <c r="BH633" s="368"/>
      <c r="BI633" s="368"/>
      <c r="BJ633" s="368"/>
      <c r="BK633" s="368"/>
      <c r="BL633" s="368"/>
      <c r="BM633" s="368"/>
      <c r="BN633" s="288"/>
      <c r="BO633" s="288"/>
      <c r="BP633" s="288"/>
      <c r="BQ633" s="288"/>
      <c r="BR633" s="288"/>
      <c r="BS633" s="288"/>
      <c r="BT633" s="288"/>
      <c r="BU633" s="288"/>
      <c r="BV633" s="288"/>
      <c r="BW633" s="288"/>
      <c r="BX633" s="288"/>
      <c r="BY633" s="288"/>
      <c r="BZ633" s="288"/>
      <c r="CA633" s="288"/>
      <c r="CB633" s="288"/>
      <c r="CC633" s="288"/>
      <c r="CD633" s="288"/>
      <c r="CE633" s="288"/>
    </row>
    <row r="634" spans="2:83" s="26" customFormat="1" ht="1.5" customHeight="1" x14ac:dyDescent="0.25">
      <c r="C634" s="290">
        <v>26</v>
      </c>
      <c r="D634" s="290">
        <v>27</v>
      </c>
      <c r="E634" s="290">
        <v>28</v>
      </c>
      <c r="F634" s="290">
        <v>29</v>
      </c>
      <c r="G634" s="290">
        <v>30</v>
      </c>
      <c r="H634" s="290">
        <v>31</v>
      </c>
      <c r="I634" s="290">
        <v>32</v>
      </c>
      <c r="J634" s="290">
        <v>33</v>
      </c>
      <c r="K634" s="290">
        <v>34</v>
      </c>
      <c r="L634" s="290">
        <v>35</v>
      </c>
      <c r="M634" s="290">
        <v>36</v>
      </c>
      <c r="N634" s="290">
        <v>37</v>
      </c>
      <c r="O634" s="290">
        <v>38</v>
      </c>
      <c r="P634" s="290">
        <v>40</v>
      </c>
      <c r="Q634" s="290">
        <v>41</v>
      </c>
      <c r="R634" s="290">
        <v>42</v>
      </c>
      <c r="S634" s="290">
        <v>43</v>
      </c>
      <c r="T634" s="290">
        <v>44</v>
      </c>
      <c r="U634" s="290">
        <v>45</v>
      </c>
      <c r="V634" s="290">
        <v>46</v>
      </c>
      <c r="W634" s="290">
        <v>47</v>
      </c>
      <c r="X634" s="290">
        <v>48</v>
      </c>
      <c r="Y634" s="290">
        <v>49</v>
      </c>
      <c r="Z634" s="290">
        <v>50</v>
      </c>
      <c r="AA634" s="290">
        <v>51</v>
      </c>
      <c r="AB634" s="290">
        <v>52</v>
      </c>
      <c r="AC634" s="290">
        <v>53</v>
      </c>
      <c r="AD634" s="290">
        <v>54</v>
      </c>
      <c r="AE634" s="290">
        <v>55</v>
      </c>
      <c r="AF634" s="290">
        <v>56</v>
      </c>
      <c r="AG634" s="290">
        <v>57</v>
      </c>
      <c r="AH634" s="290">
        <v>58</v>
      </c>
      <c r="AI634" s="290">
        <v>59</v>
      </c>
      <c r="AJ634" s="290">
        <v>60</v>
      </c>
      <c r="AK634" s="290">
        <v>61</v>
      </c>
      <c r="AL634" s="289">
        <v>63</v>
      </c>
      <c r="AM634" s="289">
        <v>64</v>
      </c>
      <c r="AN634" s="289">
        <v>65</v>
      </c>
      <c r="AO634" s="289">
        <v>66</v>
      </c>
      <c r="AP634" s="289">
        <v>67</v>
      </c>
      <c r="AQ634" s="289">
        <v>68</v>
      </c>
      <c r="AR634" s="289">
        <v>69</v>
      </c>
      <c r="AS634" s="289">
        <v>70</v>
      </c>
      <c r="AT634" s="289">
        <v>71</v>
      </c>
      <c r="AU634" s="289">
        <v>72</v>
      </c>
      <c r="AV634" s="289">
        <v>73</v>
      </c>
      <c r="AW634" s="289">
        <v>74</v>
      </c>
      <c r="AX634" s="289">
        <v>76</v>
      </c>
      <c r="AY634" s="289">
        <v>77</v>
      </c>
      <c r="AZ634" s="291">
        <v>78</v>
      </c>
      <c r="BA634" s="291">
        <v>79</v>
      </c>
      <c r="BB634" s="291">
        <v>80</v>
      </c>
      <c r="BC634" s="291">
        <v>81</v>
      </c>
      <c r="BD634" s="291">
        <v>82</v>
      </c>
      <c r="BE634" s="291">
        <v>83</v>
      </c>
      <c r="BF634" s="291">
        <v>85</v>
      </c>
      <c r="BG634" s="291">
        <v>86</v>
      </c>
      <c r="BH634" s="291">
        <v>87</v>
      </c>
      <c r="BI634" s="291">
        <v>88</v>
      </c>
      <c r="BJ634" s="291">
        <v>89</v>
      </c>
      <c r="BK634" s="291">
        <v>90</v>
      </c>
      <c r="BL634" s="291">
        <v>91</v>
      </c>
      <c r="BM634" s="291">
        <v>92</v>
      </c>
      <c r="BN634" s="288"/>
      <c r="BO634" s="288"/>
      <c r="BP634" s="288"/>
      <c r="BQ634" s="288"/>
      <c r="BR634" s="288"/>
      <c r="BS634" s="288"/>
      <c r="BT634" s="288"/>
      <c r="BU634" s="288"/>
      <c r="BV634" s="288"/>
      <c r="BW634" s="288"/>
      <c r="BX634" s="288"/>
      <c r="BY634" s="288"/>
      <c r="BZ634" s="288"/>
      <c r="CA634" s="288"/>
      <c r="CB634" s="288"/>
      <c r="CC634" s="288"/>
      <c r="CD634" s="288"/>
      <c r="CE634" s="288"/>
    </row>
    <row r="635" spans="2:83" s="26" customFormat="1" ht="1.5" customHeight="1" x14ac:dyDescent="0.25">
      <c r="B635" s="291" t="s">
        <v>6</v>
      </c>
      <c r="C635" s="292" t="str">
        <f>+'RNL - Lab 1'!C25</f>
        <v>Número de baciloscopias realizadas</v>
      </c>
      <c r="D635" s="292" t="str">
        <f>+'RNL - Lab 1'!C26</f>
        <v>Porcentaje de baciloscopias de diagnóstico positivas</v>
      </c>
      <c r="E635" s="292" t="str">
        <f>+'RNL - Lab 1'!C27</f>
        <v xml:space="preserve">Porcentaje de baciloscopias de control de tratamiento positiva
</v>
      </c>
      <c r="F635" s="292" t="str">
        <f>+'RNL - Lab 1'!C28</f>
        <v xml:space="preserve">Porcentaje de casos presuntivos examinados con baciloscopia
</v>
      </c>
      <c r="G635" s="293" t="str">
        <f>+'RNL - Lab 1'!C29</f>
        <v xml:space="preserve">Porcentaje de casos diagnosticados por baciloscopia entre los casos presuntivos
</v>
      </c>
      <c r="H635" s="293" t="str">
        <f>+'RNL - Lab 1'!C30</f>
        <v>Proporción de muestras deficientes entre las baciloscopias de diagnóstico</v>
      </c>
      <c r="I635" s="293" t="str">
        <f>+'RNL - Lab 1'!C31</f>
        <v>Carga de trabajo</v>
      </c>
      <c r="J635" s="293" t="str">
        <f>+'RNL - Lab 1'!C32</f>
        <v>Porcentaje de baciloscopias de diagnóstico positivas de bajo grado (positiva de + y BAAR contables)</v>
      </c>
      <c r="K635" s="293" t="str">
        <f>+'RNL - Lab 1'!C33</f>
        <v>Tiempo de respuesta del laboratorio en el informe del resultado de la baciloscopia</v>
      </c>
      <c r="L635" s="293" t="str">
        <f>IF(('RNL - Lab 1'!C34)=0,"")</f>
        <v/>
      </c>
      <c r="M635" s="294" t="str">
        <f>IF(('RNL - Lab 1'!C35)=0,"")</f>
        <v/>
      </c>
      <c r="N635" s="293" t="str">
        <f>IF(('RNL - Lab 1'!C36)=0,"")</f>
        <v/>
      </c>
      <c r="O635" s="293" t="str">
        <f>IF(('RNL - Lab 1'!C37)=0,"")</f>
        <v/>
      </c>
      <c r="P635" s="293" t="str">
        <f>+'RNL - Lab 1'!C39</f>
        <v>Número de pruebas rápidas realizadas</v>
      </c>
      <c r="Q635" s="293" t="str">
        <f>+'RNL - Lab 1'!C40</f>
        <v>Proporción de M. tuberculosis detectado sensible a fármacos R, H o HyR</v>
      </c>
      <c r="R635" s="292" t="str">
        <f>+'RNL - Lab 1'!C41</f>
        <v>Proporción de M. tuberculosis detectado resistente a R</v>
      </c>
      <c r="S635" s="293" t="str">
        <f>+'RNL - Lab 1'!C42</f>
        <v>Proporción de M. tuberculosis detectado resistente a H</v>
      </c>
      <c r="T635" s="292" t="str">
        <f>+'RNL - Lab 1'!C43</f>
        <v xml:space="preserve">Proporción de M. tuberculosis detectado resistente a HyR
</v>
      </c>
      <c r="U635" s="292" t="str">
        <f>+'RNL - Lab 1'!C44</f>
        <v xml:space="preserve">Proporción de M. tuberculosis detectado con resistencia a fármacos indeterminada
</v>
      </c>
      <c r="V635" s="292" t="str">
        <f>+'RNL - Lab 1'!C45</f>
        <v xml:space="preserve">Proporción de M. tuberculosis no detectado 
</v>
      </c>
      <c r="W635" s="292" t="str">
        <f>+'RNL - Lab 1'!C46</f>
        <v xml:space="preserve">Proporción de errores
</v>
      </c>
      <c r="X635" s="295" t="str">
        <f>+'RNL - Lab 1'!C47</f>
        <v xml:space="preserve">Proporción de resultados inválidos
</v>
      </c>
      <c r="Y635" s="295" t="str">
        <f>+'RNL - Lab 1'!C48</f>
        <v xml:space="preserve">Proporción de casos con M. tuberculosis detectado resistente a R, H, RyH con PSF de segunda línea
</v>
      </c>
      <c r="Z635" s="295" t="str">
        <f>+'RNL - Lab 1'!C49</f>
        <v xml:space="preserve">Proporción de casos nuevos con M. tuberculosis detectado resistente a R, H, RyH con PSF de segunda línea
</v>
      </c>
      <c r="AA635" s="295" t="str">
        <f>+'RNL - Lab 1'!C50</f>
        <v xml:space="preserve">Proporción de casos antes tratados con M. tuberculosis detectado resistente a R, H, RyH con PSF de segunda línea
</v>
      </c>
      <c r="AB635" s="296" t="str">
        <f>+'RNL - Lab 1'!C51</f>
        <v>Proporción de M. tuberculosis Sensible a fluoroquinolonas</v>
      </c>
      <c r="AC635" s="296" t="str">
        <f>+'RNL - Lab 1'!C52</f>
        <v>Proporción de M. tuberculosis Resistente a fluoroquinolonas</v>
      </c>
      <c r="AD635" s="296" t="str">
        <f>+'RNL - Lab 1'!C53</f>
        <v>Proporción de M. tuberculosis Sensible a otras drogas de segunda línea (drogas orales)</v>
      </c>
      <c r="AE635" s="296" t="str">
        <f>+'RNL - Lab 1'!C54</f>
        <v>Proporción de M. tuberculosis Resistente a otras drogas de segunda línea (drogas orales)</v>
      </c>
      <c r="AF635" s="296" t="str">
        <f>+'RNL - Lab 1'!C55</f>
        <v>Tiempo de respuesta del laboratorio en las pruebas moleculares</v>
      </c>
      <c r="AG635" s="296" t="str">
        <f>IF(('RNL - Lab 1'!C56)=0,"")</f>
        <v/>
      </c>
      <c r="AH635" s="296" t="str">
        <f>IF(('RNL - Lab 1'!C57)=0,"")</f>
        <v/>
      </c>
      <c r="AI635" s="296" t="str">
        <f>IF(('RNL - Lab 1'!C58)=0,"")</f>
        <v/>
      </c>
      <c r="AJ635" s="296" t="str">
        <f>IF(('RNL - Lab 1'!C59)=0,"")</f>
        <v/>
      </c>
      <c r="AK635" s="291" t="str">
        <f>IF(('RNL - Lab 1'!C60)=0,"")</f>
        <v/>
      </c>
      <c r="AL635" s="291" t="str">
        <f>+'RNL - Lab 1'!C62</f>
        <v>Porcentaje de muestras baciloscopia positiva y cultivo negativo</v>
      </c>
      <c r="AM635" s="291" t="str">
        <f>+'RNL - Lab 1'!C63</f>
        <v>Porcentaje de cultivos contaminados (se calcula sobre los cultivos realizados a las muestras respiratorias)</v>
      </c>
      <c r="AN635" s="291" t="str">
        <f>+'RNL - Lab 1'!C64</f>
        <v xml:space="preserve">Aporte del cultivo al diagnóstico de casos de tuberculosis pulmonar (en relación a la baciloscopia) </v>
      </c>
      <c r="AO635" s="291" t="str">
        <f>+'RNL - Lab 1'!C65</f>
        <v>Aporte del cultivo al diagnóstico de casos de tuberculosis pulmonar (en relación a pruebas moleculares)</v>
      </c>
      <c r="AP635" s="291" t="str">
        <f>+'RNL - Lab 1'!C66</f>
        <v>Tiempo de respuesta del laboratorio en los resultados del cultivo</v>
      </c>
      <c r="AQ635" s="291" t="str">
        <f>+'RNL - Lab 1'!C67</f>
        <v>Proporción de muestras de diagnóstico (nuevas y recaídas) con cultivo positivo (MTB y MNT combinados)</v>
      </c>
      <c r="AR635" s="291" t="str">
        <f>+'RNL - Lab 1'!C68</f>
        <v>Proporción de muestras de diagnóstico (nuevas y recaídas) que resultaron positivas para MTB</v>
      </c>
      <c r="AS635" s="291" t="str">
        <f>IF(('RNL - Lab 1'!C69)=0,"")</f>
        <v/>
      </c>
      <c r="AT635" s="291" t="str">
        <f>IF(('RNL - Lab 1'!C70)=0,"")</f>
        <v/>
      </c>
      <c r="AU635" s="291" t="str">
        <f>IF(('RNL - Lab 1'!C71)=0,"")</f>
        <v/>
      </c>
      <c r="AV635" s="291" t="str">
        <f>IF(('RNL - Lab 1'!C72)=0,"")</f>
        <v/>
      </c>
      <c r="AW635" s="291" t="str">
        <f>IF(('RNL - Lab 1'!C73)=0,"")</f>
        <v/>
      </c>
      <c r="AX635" s="291" t="str">
        <f>+'RNL - Lab 1'!C75</f>
        <v>Proporción de aislamientos procesados con monorresistencia y multirresistencia a todas las combinaciones de fármacos analizados</v>
      </c>
      <c r="AY635" s="291" t="str">
        <f>+'RNL - Lab 1'!C76</f>
        <v>Proporción de aislamientos inoculados para PSD que se descartaron debido a la contaminación</v>
      </c>
      <c r="AZ635" s="297" t="str">
        <f>+'RNL - Lab 1'!C77</f>
        <v>Proporción de aislamientos procesados para PSD que no fueron interpretables debido a la falta de crecimiento de los tubos / placas de control (sin fármaco)</v>
      </c>
      <c r="BA635" s="297" t="str">
        <f>+'RNL - Lab 1'!C78</f>
        <v>Tiempo de entrega de los resultados del laboratorio - Entre el procesamiento de la muestra y la notificación de resultados para PSD</v>
      </c>
      <c r="BB635" s="297" t="str">
        <f>IF(('RNL - Lab 1'!C79)=0,"")</f>
        <v/>
      </c>
      <c r="BC635" s="298" t="str">
        <f>IF(('RNL - Lab 1'!C80)=0,"")</f>
        <v/>
      </c>
      <c r="BD635" s="298" t="str">
        <f>IF(('RNL - Lab 1'!C81)=0,"")</f>
        <v/>
      </c>
      <c r="BE635" s="298" t="str">
        <f>IF(('RNL - Lab 1'!C82)=0,"")</f>
        <v/>
      </c>
      <c r="BF635" s="298" t="str">
        <f>+'RNL - Lab 1'!C84</f>
        <v>Porcentaje de casos de tuberculosis nuevos y recaída notificados, evaluados con un diagnóstico rápido recomendado por la OMS como la prueba diagnóstica inicial.</v>
      </c>
      <c r="BG635" s="291" t="str">
        <f>+'RNL - Lab 1'!C85</f>
        <v>Porcentaje de casos de tuberculosis notificados como nuevos y recaídas con confirmación bacteriológica.</v>
      </c>
      <c r="BH635" s="291" t="str">
        <f>+'RNL - Lab 1'!C86</f>
        <v>Porcentaje de casos notificados de TB confirmados bacteriológicamente con resultados de PSD para la rifampicina.</v>
      </c>
      <c r="BI635" s="291" t="str">
        <f>+'RNL - Lab 1'!C87</f>
        <v>Porcentaje de casos notificados de TB resistente a rifampicina con resultados de PSD para fluoroquinolonas y otras drogas orales de segunda línea.</v>
      </c>
      <c r="BJ635" s="291" t="str">
        <f>IF(('RNL - Lab 1'!C88)=0,"")</f>
        <v/>
      </c>
      <c r="BK635" s="291" t="str">
        <f>IF(('RNL - Lab 1'!C89)=0,"")</f>
        <v/>
      </c>
      <c r="BL635" s="291" t="str">
        <f>IF(('RNL - Lab 1'!C90)=0,"")</f>
        <v/>
      </c>
      <c r="BM635" s="291" t="str">
        <f>IF(('RNL - Lab 1'!C91)=0,"")</f>
        <v/>
      </c>
      <c r="BN635" s="288"/>
      <c r="BO635" s="288"/>
      <c r="BP635" s="288"/>
      <c r="BQ635" s="288"/>
      <c r="BR635" s="288"/>
      <c r="BS635" s="288"/>
      <c r="BT635" s="288"/>
      <c r="BU635" s="288"/>
      <c r="BV635" s="288"/>
      <c r="BW635" s="288"/>
      <c r="BX635" s="288"/>
      <c r="BY635" s="288"/>
      <c r="BZ635" s="288"/>
      <c r="CA635" s="288"/>
      <c r="CB635" s="288"/>
      <c r="CC635" s="288"/>
      <c r="CD635" s="288"/>
      <c r="CE635" s="288"/>
    </row>
    <row r="636" spans="2:83" s="26" customFormat="1" ht="1.5" customHeight="1" x14ac:dyDescent="0.25">
      <c r="B636" s="289" t="s">
        <v>83</v>
      </c>
      <c r="C636" s="299" t="str">
        <f>+'RNL - Lab 1'!$R$25</f>
        <v/>
      </c>
      <c r="D636" s="299" t="str">
        <f>+'RNL - Lab 1'!$R$26</f>
        <v/>
      </c>
      <c r="E636" s="299" t="str">
        <f>+'RNL - Lab 1'!$R$27</f>
        <v/>
      </c>
      <c r="F636" s="299" t="str">
        <f>+'RNL - Lab 1'!$R$28</f>
        <v/>
      </c>
      <c r="G636" s="299" t="str">
        <f>+'RNL - Lab 1'!$R$29</f>
        <v/>
      </c>
      <c r="H636" s="299" t="str">
        <f>+'RNL - Lab 1'!$R$30</f>
        <v/>
      </c>
      <c r="I636" s="299" t="str">
        <f>+'RNL - Lab 1'!$R$31</f>
        <v/>
      </c>
      <c r="J636" s="299" t="str">
        <f>+'RNL - Lab 1'!$R$32</f>
        <v/>
      </c>
      <c r="K636" s="299" t="str">
        <f>+'RNL - Lab 1'!$R$33</f>
        <v/>
      </c>
      <c r="L636" s="299" t="str">
        <f>+'RNL - Lab 1'!$R$34</f>
        <v/>
      </c>
      <c r="M636" s="299" t="str">
        <f>+'RNL - Lab 1'!$R$35</f>
        <v/>
      </c>
      <c r="N636" s="299" t="str">
        <f>+'RNL - Lab 1'!$R$36</f>
        <v/>
      </c>
      <c r="O636" s="299" t="str">
        <f>+'RNL - Lab 1'!$R$37</f>
        <v/>
      </c>
      <c r="P636" s="299" t="str">
        <f>+'RNL - Lab 1'!$R$39</f>
        <v/>
      </c>
      <c r="Q636" s="299" t="str">
        <f>+'RNL - Lab 1'!$R$40</f>
        <v/>
      </c>
      <c r="R636" s="299" t="str">
        <f>+'RNL - Lab 1'!$R$41</f>
        <v/>
      </c>
      <c r="S636" s="299" t="str">
        <f>+'RNL - Lab 1'!$R$42</f>
        <v/>
      </c>
      <c r="T636" s="299" t="str">
        <f>+'RNL - Lab 1'!$R$43</f>
        <v/>
      </c>
      <c r="U636" s="299" t="str">
        <f>+'RNL - Lab 1'!$R$44</f>
        <v/>
      </c>
      <c r="V636" s="299" t="str">
        <f>+'RNL - Lab 1'!$R$45</f>
        <v/>
      </c>
      <c r="W636" s="299" t="str">
        <f>+'RNL - Lab 1'!$R$46</f>
        <v/>
      </c>
      <c r="X636" s="299" t="str">
        <f>+'RNL - Lab 1'!$R$47</f>
        <v/>
      </c>
      <c r="Y636" s="299" t="str">
        <f>+'RNL - Lab 1'!$R$48</f>
        <v/>
      </c>
      <c r="Z636" s="299" t="str">
        <f>+'RNL - Lab 1'!$R$49</f>
        <v/>
      </c>
      <c r="AA636" s="299" t="str">
        <f>+'RNL - Lab 1'!$R$50</f>
        <v/>
      </c>
      <c r="AB636" s="299" t="str">
        <f>+'RNL - Lab 1'!$R$51</f>
        <v/>
      </c>
      <c r="AC636" s="299" t="str">
        <f>+'RNL - Lab 1'!$R$52</f>
        <v/>
      </c>
      <c r="AD636" s="299" t="str">
        <f>+'RNL - Lab 1'!$R$53</f>
        <v/>
      </c>
      <c r="AE636" s="299" t="str">
        <f>+'RNL - Lab 1'!$R$54</f>
        <v/>
      </c>
      <c r="AF636" s="299" t="str">
        <f>+'RNL - Lab 1'!$R$55</f>
        <v/>
      </c>
      <c r="AG636" s="299" t="str">
        <f>+'RNL - Lab 1'!$R$56</f>
        <v/>
      </c>
      <c r="AH636" s="299" t="str">
        <f>+'RNL - Lab 1'!$R$57</f>
        <v/>
      </c>
      <c r="AI636" s="299" t="str">
        <f>+'RNL - Lab 1'!$R$58</f>
        <v/>
      </c>
      <c r="AJ636" s="299" t="str">
        <f>+'RNL - Lab 1'!$R$59</f>
        <v/>
      </c>
      <c r="AK636" s="299" t="str">
        <f>+'RNL - Lab 1'!$R$60</f>
        <v/>
      </c>
      <c r="AL636" s="299" t="str">
        <f>+'RNL - Lab 1'!$R$62</f>
        <v/>
      </c>
      <c r="AM636" s="299" t="str">
        <f>+'RNL - Lab 1'!$R$63</f>
        <v/>
      </c>
      <c r="AN636" s="299" t="str">
        <f>+'RNL - Lab 1'!$R$64</f>
        <v/>
      </c>
      <c r="AO636" s="299" t="str">
        <f>+'RNL - Lab 1'!$R$65</f>
        <v/>
      </c>
      <c r="AP636" s="299" t="str">
        <f>+'RNL - Lab 1'!$R$66</f>
        <v/>
      </c>
      <c r="AQ636" s="299" t="str">
        <f>+'RNL - Lab 1'!$R$67</f>
        <v/>
      </c>
      <c r="AR636" s="299" t="str">
        <f>+'RNL - Lab 1'!$R$68</f>
        <v/>
      </c>
      <c r="AS636" s="299" t="str">
        <f>+'RNL - Lab 1'!$R$69</f>
        <v/>
      </c>
      <c r="AT636" s="299" t="str">
        <f>+'RNL - Lab 1'!$R$70</f>
        <v/>
      </c>
      <c r="AU636" s="299" t="str">
        <f>+'RNL - Lab 1'!$R$71</f>
        <v/>
      </c>
      <c r="AV636" s="299" t="str">
        <f>+'RNL - Lab 1'!$R$72</f>
        <v/>
      </c>
      <c r="AW636" s="299" t="str">
        <f>+'RNL - Lab 1'!$R$73</f>
        <v/>
      </c>
      <c r="AX636" s="299" t="str">
        <f>+'RNL - Lab 1'!$R$75</f>
        <v/>
      </c>
      <c r="AY636" s="299" t="str">
        <f>+'RNL - Lab 1'!$R$76</f>
        <v/>
      </c>
      <c r="AZ636" s="299" t="str">
        <f>+'RNL - Lab 1'!$R$77</f>
        <v/>
      </c>
      <c r="BA636" s="299" t="str">
        <f>+'RNL - Lab 1'!$R$78</f>
        <v/>
      </c>
      <c r="BB636" s="299" t="str">
        <f>+'RNL - Lab 1'!$R$79</f>
        <v/>
      </c>
      <c r="BC636" s="299" t="str">
        <f>+'RNL - Lab 1'!$R$80</f>
        <v/>
      </c>
      <c r="BD636" s="299" t="str">
        <f>+'RNL - Lab 1'!$R$81</f>
        <v/>
      </c>
      <c r="BE636" s="299" t="str">
        <f>+'RNL - Lab 1'!$R$82</f>
        <v/>
      </c>
      <c r="BF636" s="299" t="str">
        <f>+'RNL - Lab 1'!$R$84</f>
        <v/>
      </c>
      <c r="BG636" s="299" t="str">
        <f>+'RNL - Lab 1'!$R$85</f>
        <v/>
      </c>
      <c r="BH636" s="299" t="str">
        <f>+'RNL - Lab 1'!$R$86</f>
        <v/>
      </c>
      <c r="BI636" s="299" t="str">
        <f>+'RNL - Lab 1'!$R$87</f>
        <v/>
      </c>
      <c r="BJ636" s="299" t="str">
        <f>+'RNL - Lab 1'!$R$88</f>
        <v/>
      </c>
      <c r="BK636" s="299" t="str">
        <f>+'RNL - Lab 1'!$R$89</f>
        <v/>
      </c>
      <c r="BL636" s="299" t="str">
        <f>+'RNL - Lab 1'!$R$90</f>
        <v/>
      </c>
      <c r="BM636" s="299" t="str">
        <f>+'RNL - Lab 1'!$R$91</f>
        <v/>
      </c>
      <c r="BN636" s="288"/>
      <c r="BO636" s="288"/>
      <c r="BP636" s="288"/>
      <c r="BQ636" s="288"/>
      <c r="BR636" s="288"/>
      <c r="BS636" s="288"/>
      <c r="BT636" s="288"/>
      <c r="BU636" s="288"/>
      <c r="BV636" s="288"/>
      <c r="BW636" s="288"/>
      <c r="BX636" s="288"/>
      <c r="BY636" s="288"/>
      <c r="BZ636" s="288"/>
      <c r="CA636" s="288"/>
      <c r="CB636" s="288"/>
      <c r="CC636" s="288"/>
      <c r="CD636" s="288"/>
      <c r="CE636" s="288"/>
    </row>
    <row r="637" spans="2:83" s="26" customFormat="1" ht="1.5" customHeight="1" x14ac:dyDescent="0.25">
      <c r="B637" s="289" t="s">
        <v>84</v>
      </c>
      <c r="C637" s="299" t="str">
        <f>+'RNL - Lab 2'!$R$25</f>
        <v/>
      </c>
      <c r="D637" s="299" t="str">
        <f>+'RNL - Lab 2'!$R$26</f>
        <v/>
      </c>
      <c r="E637" s="299" t="str">
        <f>+'RNL - Lab 2'!$R$27</f>
        <v/>
      </c>
      <c r="F637" s="299" t="str">
        <f>+'RNL - Lab 2'!$R$28</f>
        <v/>
      </c>
      <c r="G637" s="299" t="str">
        <f>+'RNL - Lab 2'!$R$29</f>
        <v/>
      </c>
      <c r="H637" s="299" t="str">
        <f>+'RNL - Lab 2'!$R$30</f>
        <v/>
      </c>
      <c r="I637" s="299" t="str">
        <f>+'RNL - Lab 2'!$R$31</f>
        <v/>
      </c>
      <c r="J637" s="299" t="str">
        <f>+'RNL - Lab 2'!$R$32</f>
        <v/>
      </c>
      <c r="K637" s="299" t="str">
        <f>+'RNL - Lab 2'!$R$33</f>
        <v/>
      </c>
      <c r="L637" s="299" t="str">
        <f>+'RNL - Lab 2'!$R$34</f>
        <v/>
      </c>
      <c r="M637" s="299" t="str">
        <f>+'RNL - Lab 2'!$R$35</f>
        <v/>
      </c>
      <c r="N637" s="299" t="str">
        <f>+'RNL - Lab 2'!$R$36</f>
        <v/>
      </c>
      <c r="O637" s="299" t="str">
        <f>+'RNL - Lab 2'!$R$37</f>
        <v/>
      </c>
      <c r="P637" s="299" t="str">
        <f>+'RNL - Lab 2'!$R$39</f>
        <v/>
      </c>
      <c r="Q637" s="299" t="str">
        <f>+'RNL - Lab 2'!$R$40</f>
        <v/>
      </c>
      <c r="R637" s="299" t="str">
        <f>+'RNL - Lab 2'!$R$41</f>
        <v/>
      </c>
      <c r="S637" s="299" t="str">
        <f>+'RNL - Lab 2'!$R$42</f>
        <v/>
      </c>
      <c r="T637" s="299" t="str">
        <f>+'RNL - Lab 2'!$R$43</f>
        <v/>
      </c>
      <c r="U637" s="299" t="str">
        <f>+'RNL - Lab 2'!$R$44</f>
        <v/>
      </c>
      <c r="V637" s="299" t="str">
        <f>+'RNL - Lab 2'!$R$45</f>
        <v/>
      </c>
      <c r="W637" s="299" t="str">
        <f>+'RNL - Lab 2'!$R$46</f>
        <v/>
      </c>
      <c r="X637" s="299" t="str">
        <f>+'RNL - Lab 2'!$R$47</f>
        <v/>
      </c>
      <c r="Y637" s="299" t="str">
        <f>+'RNL - Lab 2'!$R$48</f>
        <v/>
      </c>
      <c r="Z637" s="299" t="str">
        <f>+'RNL - Lab 2'!$R$49</f>
        <v/>
      </c>
      <c r="AA637" s="299" t="str">
        <f>+'RNL - Lab 2'!$R$50</f>
        <v/>
      </c>
      <c r="AB637" s="299" t="str">
        <f>+'RNL - Lab 2'!$R$51</f>
        <v/>
      </c>
      <c r="AC637" s="299" t="str">
        <f>+'RNL - Lab 2'!$R$52</f>
        <v/>
      </c>
      <c r="AD637" s="299" t="str">
        <f>+'RNL - Lab 2'!$R$53</f>
        <v/>
      </c>
      <c r="AE637" s="299" t="str">
        <f>+'RNL - Lab 2'!$R$54</f>
        <v/>
      </c>
      <c r="AF637" s="299" t="str">
        <f>+'RNL - Lab 2'!$R$55</f>
        <v/>
      </c>
      <c r="AG637" s="299" t="str">
        <f>+'RNL - Lab 2'!$R$56</f>
        <v/>
      </c>
      <c r="AH637" s="299" t="str">
        <f>+'RNL - Lab 2'!$R$57</f>
        <v/>
      </c>
      <c r="AI637" s="299" t="str">
        <f>+'RNL - Lab 2'!$R$58</f>
        <v/>
      </c>
      <c r="AJ637" s="299" t="str">
        <f>+'RNL - Lab 2'!$R$59</f>
        <v/>
      </c>
      <c r="AK637" s="299" t="str">
        <f>+'RNL - Lab 2'!$R$60</f>
        <v/>
      </c>
      <c r="AL637" s="299" t="str">
        <f>+'RNL - Lab 2'!$R$62</f>
        <v/>
      </c>
      <c r="AM637" s="299" t="str">
        <f>+'RNL - Lab 2'!$R$63</f>
        <v/>
      </c>
      <c r="AN637" s="299" t="str">
        <f>+'RNL - Lab 2'!$R$64</f>
        <v/>
      </c>
      <c r="AO637" s="299" t="str">
        <f>+'RNL - Lab 2'!$R$65</f>
        <v/>
      </c>
      <c r="AP637" s="299" t="str">
        <f>+'RNL - Lab 2'!$R$66</f>
        <v/>
      </c>
      <c r="AQ637" s="299" t="str">
        <f>+'RNL - Lab 2'!$R$67</f>
        <v/>
      </c>
      <c r="AR637" s="299" t="str">
        <f>+'RNL - Lab 2'!$R$68</f>
        <v/>
      </c>
      <c r="AS637" s="299" t="str">
        <f>+'RNL - Lab 2'!$R$69</f>
        <v/>
      </c>
      <c r="AT637" s="299" t="str">
        <f>+'RNL - Lab 2'!$R$70</f>
        <v/>
      </c>
      <c r="AU637" s="299" t="str">
        <f>+'RNL - Lab 2'!$R$71</f>
        <v/>
      </c>
      <c r="AV637" s="299" t="str">
        <f>+'RNL - Lab 2'!$R$72</f>
        <v/>
      </c>
      <c r="AW637" s="299" t="str">
        <f>+'RNL - Lab 2'!$R$73</f>
        <v/>
      </c>
      <c r="AX637" s="299" t="str">
        <f>+'RNL - Lab 2'!$R$75</f>
        <v/>
      </c>
      <c r="AY637" s="299" t="str">
        <f>+'RNL - Lab 2'!$R$76</f>
        <v/>
      </c>
      <c r="AZ637" s="299" t="str">
        <f>+'RNL - Lab 2'!$R$77</f>
        <v/>
      </c>
      <c r="BA637" s="299" t="str">
        <f>+'RNL - Lab 2'!$R$78</f>
        <v/>
      </c>
      <c r="BB637" s="299" t="str">
        <f>+'RNL - Lab 2'!$R$79</f>
        <v/>
      </c>
      <c r="BC637" s="299" t="str">
        <f>+'RNL - Lab 2'!$R$80</f>
        <v/>
      </c>
      <c r="BD637" s="299" t="str">
        <f>+'RNL - Lab 2'!$R$81</f>
        <v/>
      </c>
      <c r="BE637" s="299" t="str">
        <f>+'RNL - Lab 2'!$R$82</f>
        <v/>
      </c>
      <c r="BF637" s="299" t="str">
        <f>+'RNL - Lab 2'!$R$84</f>
        <v/>
      </c>
      <c r="BG637" s="299" t="str">
        <f>+'RNL - Lab 2'!$R$85</f>
        <v/>
      </c>
      <c r="BH637" s="299" t="str">
        <f>+'RNL - Lab 2'!$R$86</f>
        <v/>
      </c>
      <c r="BI637" s="299" t="str">
        <f>+'RNL - Lab 2'!$R$87</f>
        <v/>
      </c>
      <c r="BJ637" s="299" t="str">
        <f>+'RNL - Lab 2'!$R$88</f>
        <v/>
      </c>
      <c r="BK637" s="299" t="str">
        <f>+'RNL - Lab 2'!$R$89</f>
        <v/>
      </c>
      <c r="BL637" s="299" t="str">
        <f>+'RNL - Lab 2'!$R$90</f>
        <v/>
      </c>
      <c r="BM637" s="299" t="str">
        <f>+'RNL - Lab 2'!$R$91</f>
        <v/>
      </c>
      <c r="BN637" s="288"/>
      <c r="BO637" s="288"/>
      <c r="BP637" s="288"/>
      <c r="BQ637" s="288"/>
      <c r="BR637" s="288"/>
      <c r="BS637" s="288"/>
      <c r="BT637" s="288"/>
      <c r="BU637" s="288"/>
      <c r="BV637" s="288"/>
      <c r="BW637" s="288"/>
      <c r="BX637" s="288"/>
      <c r="BY637" s="288"/>
      <c r="BZ637" s="288"/>
      <c r="CA637" s="288"/>
      <c r="CB637" s="288"/>
      <c r="CC637" s="288"/>
      <c r="CD637" s="288"/>
      <c r="CE637" s="288"/>
    </row>
    <row r="638" spans="2:83" s="26" customFormat="1" ht="1.5" customHeight="1" x14ac:dyDescent="0.25">
      <c r="B638" s="289" t="s">
        <v>85</v>
      </c>
      <c r="C638" s="299" t="str">
        <f>+'RNL - Lab 3'!$R$25</f>
        <v/>
      </c>
      <c r="D638" s="299" t="str">
        <f>+'RNL - Lab 3'!$R$26</f>
        <v/>
      </c>
      <c r="E638" s="299" t="str">
        <f>+'RNL - Lab 3'!$R$27</f>
        <v/>
      </c>
      <c r="F638" s="299" t="str">
        <f>+'RNL - Lab 3'!$R$28</f>
        <v/>
      </c>
      <c r="G638" s="299" t="str">
        <f>+'RNL - Lab 3'!$R$29</f>
        <v/>
      </c>
      <c r="H638" s="299" t="str">
        <f>+'RNL - Lab 3'!$R$30</f>
        <v/>
      </c>
      <c r="I638" s="299" t="str">
        <f>+'RNL - Lab 3'!$R$31</f>
        <v/>
      </c>
      <c r="J638" s="299" t="str">
        <f>+'RNL - Lab 3'!$R$32</f>
        <v/>
      </c>
      <c r="K638" s="299" t="str">
        <f>+'RNL - Lab 3'!$R$33</f>
        <v/>
      </c>
      <c r="L638" s="299" t="str">
        <f>+'RNL - Lab 3'!$R$34</f>
        <v/>
      </c>
      <c r="M638" s="299" t="str">
        <f>+'RNL - Lab 3'!$R$35</f>
        <v/>
      </c>
      <c r="N638" s="299" t="str">
        <f>+'RNL - Lab 3'!$R$36</f>
        <v/>
      </c>
      <c r="O638" s="299" t="str">
        <f>+'RNL - Lab 3'!$R$37</f>
        <v/>
      </c>
      <c r="P638" s="299" t="str">
        <f>+'RNL - Lab 3'!$R$39</f>
        <v/>
      </c>
      <c r="Q638" s="299" t="str">
        <f>+'RNL - Lab 3'!$R$40</f>
        <v/>
      </c>
      <c r="R638" s="299" t="str">
        <f>+'RNL - Lab 3'!$R$41</f>
        <v/>
      </c>
      <c r="S638" s="299" t="str">
        <f>+'RNL - Lab 3'!$R$42</f>
        <v/>
      </c>
      <c r="T638" s="299" t="str">
        <f>+'RNL - Lab 3'!$R$43</f>
        <v/>
      </c>
      <c r="U638" s="299" t="str">
        <f>+'RNL - Lab 3'!$R$44</f>
        <v/>
      </c>
      <c r="V638" s="299" t="str">
        <f>+'RNL - Lab 3'!$R$45</f>
        <v/>
      </c>
      <c r="W638" s="299" t="str">
        <f>+'RNL - Lab 3'!$R$46</f>
        <v/>
      </c>
      <c r="X638" s="299" t="str">
        <f>+'RNL - Lab 3'!$R$47</f>
        <v/>
      </c>
      <c r="Y638" s="299" t="str">
        <f>+'RNL - Lab 3'!$R$48</f>
        <v/>
      </c>
      <c r="Z638" s="299" t="str">
        <f>+'RNL - Lab 3'!$R$49</f>
        <v/>
      </c>
      <c r="AA638" s="299" t="str">
        <f>+'RNL - Lab 3'!$R$50</f>
        <v/>
      </c>
      <c r="AB638" s="299" t="str">
        <f>+'RNL - Lab 3'!$R$51</f>
        <v/>
      </c>
      <c r="AC638" s="299" t="str">
        <f>+'RNL - Lab 3'!$R$52</f>
        <v/>
      </c>
      <c r="AD638" s="299" t="str">
        <f>+'RNL - Lab 3'!$R$53</f>
        <v/>
      </c>
      <c r="AE638" s="299" t="str">
        <f>+'RNL - Lab 3'!$R$54</f>
        <v/>
      </c>
      <c r="AF638" s="299" t="str">
        <f>+'RNL - Lab 3'!$R$55</f>
        <v/>
      </c>
      <c r="AG638" s="299" t="str">
        <f>+'RNL - Lab 3'!$R$56</f>
        <v/>
      </c>
      <c r="AH638" s="299" t="str">
        <f>+'RNL - Lab 3'!$R$57</f>
        <v/>
      </c>
      <c r="AI638" s="299" t="str">
        <f>+'RNL - Lab 3'!$R$58</f>
        <v/>
      </c>
      <c r="AJ638" s="299" t="str">
        <f>+'RNL - Lab 3'!$R$59</f>
        <v/>
      </c>
      <c r="AK638" s="299" t="str">
        <f>+'RNL - Lab 3'!$R$60</f>
        <v/>
      </c>
      <c r="AL638" s="299" t="str">
        <f>+'RNL - Lab 3'!$R$62</f>
        <v/>
      </c>
      <c r="AM638" s="299" t="str">
        <f>+'RNL - Lab 3'!$R$63</f>
        <v/>
      </c>
      <c r="AN638" s="299" t="str">
        <f>+'RNL - Lab 3'!$R$64</f>
        <v/>
      </c>
      <c r="AO638" s="299" t="str">
        <f>+'RNL - Lab 3'!$R$65</f>
        <v/>
      </c>
      <c r="AP638" s="299" t="str">
        <f>+'RNL - Lab 3'!$R$66</f>
        <v/>
      </c>
      <c r="AQ638" s="299" t="str">
        <f>+'RNL - Lab 3'!$R$67</f>
        <v/>
      </c>
      <c r="AR638" s="299" t="str">
        <f>+'RNL - Lab 3'!$R$68</f>
        <v/>
      </c>
      <c r="AS638" s="299" t="str">
        <f>+'RNL - Lab 3'!$R$69</f>
        <v/>
      </c>
      <c r="AT638" s="299" t="str">
        <f>+'RNL - Lab 3'!$R$70</f>
        <v/>
      </c>
      <c r="AU638" s="299" t="str">
        <f>+'RNL - Lab 3'!$R$71</f>
        <v/>
      </c>
      <c r="AV638" s="299" t="str">
        <f>+'RNL - Lab 3'!$R$72</f>
        <v/>
      </c>
      <c r="AW638" s="299" t="str">
        <f>+'RNL - Lab 3'!$R$73</f>
        <v/>
      </c>
      <c r="AX638" s="299" t="str">
        <f>+'RNL - Lab 3'!$R$75</f>
        <v/>
      </c>
      <c r="AY638" s="299" t="str">
        <f>+'RNL - Lab 3'!$R$76</f>
        <v/>
      </c>
      <c r="AZ638" s="299" t="str">
        <f>+'RNL - Lab 3'!$R$77</f>
        <v/>
      </c>
      <c r="BA638" s="299" t="str">
        <f>+'RNL - Lab 3'!$R$78</f>
        <v/>
      </c>
      <c r="BB638" s="299" t="str">
        <f>+'RNL - Lab 3'!$R$79</f>
        <v/>
      </c>
      <c r="BC638" s="299" t="str">
        <f>+'RNL - Lab 3'!$R$80</f>
        <v/>
      </c>
      <c r="BD638" s="299" t="str">
        <f>+'RNL - Lab 3'!$R$81</f>
        <v/>
      </c>
      <c r="BE638" s="299" t="str">
        <f>+'RNL - Lab 3'!$R$82</f>
        <v/>
      </c>
      <c r="BF638" s="299" t="str">
        <f>+'RNL - Lab 3'!$R$84</f>
        <v/>
      </c>
      <c r="BG638" s="299" t="str">
        <f>+'RNL - Lab 3'!$R$85</f>
        <v/>
      </c>
      <c r="BH638" s="299" t="str">
        <f>+'RNL - Lab 3'!$R$86</f>
        <v/>
      </c>
      <c r="BI638" s="299" t="str">
        <f>+'RNL - Lab 3'!$R$87</f>
        <v/>
      </c>
      <c r="BJ638" s="299" t="str">
        <f>+'RNL - Lab 3'!$R$88</f>
        <v/>
      </c>
      <c r="BK638" s="299" t="str">
        <f>+'RNL - Lab 3'!$R$89</f>
        <v/>
      </c>
      <c r="BL638" s="299" t="str">
        <f>+'RNL - Lab 3'!$R$90</f>
        <v/>
      </c>
      <c r="BM638" s="299" t="str">
        <f>+'RNL - Lab 3'!$R$91</f>
        <v/>
      </c>
      <c r="BN638" s="288"/>
      <c r="BO638" s="288"/>
      <c r="BP638" s="288"/>
      <c r="BQ638" s="288"/>
      <c r="BR638" s="288"/>
      <c r="BS638" s="288"/>
      <c r="BT638" s="288"/>
      <c r="BU638" s="288"/>
      <c r="BV638" s="288"/>
      <c r="BW638" s="288"/>
      <c r="BX638" s="288"/>
      <c r="BY638" s="288"/>
      <c r="BZ638" s="288"/>
      <c r="CA638" s="288"/>
      <c r="CB638" s="288"/>
      <c r="CC638" s="288"/>
      <c r="CD638" s="288"/>
      <c r="CE638" s="288"/>
    </row>
    <row r="639" spans="2:83" s="26" customFormat="1" ht="1.5" customHeight="1" x14ac:dyDescent="0.25">
      <c r="B639" s="289" t="s">
        <v>86</v>
      </c>
      <c r="C639" s="299" t="str">
        <f>+'RNL - Lab 4'!$R$25</f>
        <v/>
      </c>
      <c r="D639" s="299" t="str">
        <f>+'RNL - Lab 4'!$R$26</f>
        <v/>
      </c>
      <c r="E639" s="299" t="str">
        <f>+'RNL - Lab 4'!$R$27</f>
        <v/>
      </c>
      <c r="F639" s="299" t="str">
        <f>+'RNL - Lab 4'!$R$28</f>
        <v/>
      </c>
      <c r="G639" s="299" t="str">
        <f>+'RNL - Lab 4'!$R$29</f>
        <v/>
      </c>
      <c r="H639" s="299" t="str">
        <f>+'RNL - Lab 4'!$R$30</f>
        <v/>
      </c>
      <c r="I639" s="299" t="str">
        <f>+'RNL - Lab 4'!$R$31</f>
        <v/>
      </c>
      <c r="J639" s="299" t="str">
        <f>+'RNL - Lab 4'!$R$32</f>
        <v/>
      </c>
      <c r="K639" s="299" t="str">
        <f>+'RNL - Lab 4'!$R$33</f>
        <v/>
      </c>
      <c r="L639" s="299" t="str">
        <f>+'RNL - Lab 4'!$R$34</f>
        <v/>
      </c>
      <c r="M639" s="299" t="str">
        <f>+'RNL - Lab 4'!$R$35</f>
        <v/>
      </c>
      <c r="N639" s="299" t="str">
        <f>+'RNL - Lab 4'!$R$36</f>
        <v/>
      </c>
      <c r="O639" s="299" t="str">
        <f>+'RNL - Lab 4'!$R$37</f>
        <v/>
      </c>
      <c r="P639" s="299" t="str">
        <f>+'RNL - Lab 4'!$R$39</f>
        <v/>
      </c>
      <c r="Q639" s="299" t="str">
        <f>+'RNL - Lab 4'!$R$40</f>
        <v/>
      </c>
      <c r="R639" s="299" t="str">
        <f>+'RNL - Lab 4'!$R$41</f>
        <v/>
      </c>
      <c r="S639" s="299" t="str">
        <f>+'RNL - Lab 4'!$R$42</f>
        <v/>
      </c>
      <c r="T639" s="299" t="str">
        <f>+'RNL - Lab 4'!$R$43</f>
        <v/>
      </c>
      <c r="U639" s="299" t="str">
        <f>+'RNL - Lab 4'!$R$44</f>
        <v/>
      </c>
      <c r="V639" s="299" t="str">
        <f>+'RNL - Lab 4'!$R$45</f>
        <v/>
      </c>
      <c r="W639" s="299" t="str">
        <f>+'RNL - Lab 4'!$R$46</f>
        <v/>
      </c>
      <c r="X639" s="299" t="str">
        <f>+'RNL - Lab 4'!$R$47</f>
        <v/>
      </c>
      <c r="Y639" s="299" t="str">
        <f>+'RNL - Lab 4'!$R$48</f>
        <v/>
      </c>
      <c r="Z639" s="299" t="str">
        <f>+'RNL - Lab 4'!$R$49</f>
        <v/>
      </c>
      <c r="AA639" s="299" t="str">
        <f>+'RNL - Lab 4'!$R$50</f>
        <v/>
      </c>
      <c r="AB639" s="299" t="str">
        <f>+'RNL - Lab 4'!$R$51</f>
        <v/>
      </c>
      <c r="AC639" s="299" t="str">
        <f>+'RNL - Lab 4'!$R$52</f>
        <v/>
      </c>
      <c r="AD639" s="299" t="str">
        <f>+'RNL - Lab 4'!$R$53</f>
        <v/>
      </c>
      <c r="AE639" s="299" t="str">
        <f>+'RNL - Lab 4'!$R$54</f>
        <v/>
      </c>
      <c r="AF639" s="299" t="str">
        <f>+'RNL - Lab 4'!$R$55</f>
        <v/>
      </c>
      <c r="AG639" s="299" t="str">
        <f>+'RNL - Lab 4'!$R$56</f>
        <v/>
      </c>
      <c r="AH639" s="299" t="str">
        <f>+'RNL - Lab 4'!$R$57</f>
        <v/>
      </c>
      <c r="AI639" s="299" t="str">
        <f>+'RNL - Lab 4'!$R$58</f>
        <v/>
      </c>
      <c r="AJ639" s="299" t="str">
        <f>+'RNL - Lab 4'!$R$59</f>
        <v/>
      </c>
      <c r="AK639" s="299" t="str">
        <f>+'RNL - Lab 4'!$R$60</f>
        <v/>
      </c>
      <c r="AL639" s="299" t="str">
        <f>+'RNL - Lab 4'!$R$62</f>
        <v/>
      </c>
      <c r="AM639" s="299" t="str">
        <f>+'RNL - Lab 4'!$R$63</f>
        <v/>
      </c>
      <c r="AN639" s="299" t="str">
        <f>+'RNL - Lab 4'!$R$64</f>
        <v/>
      </c>
      <c r="AO639" s="299" t="str">
        <f>+'RNL - Lab 4'!$R$65</f>
        <v/>
      </c>
      <c r="AP639" s="299" t="str">
        <f>+'RNL - Lab 4'!$R$66</f>
        <v/>
      </c>
      <c r="AQ639" s="299" t="str">
        <f>+'RNL - Lab 4'!$R$67</f>
        <v/>
      </c>
      <c r="AR639" s="299" t="str">
        <f>+'RNL - Lab 4'!$R$68</f>
        <v/>
      </c>
      <c r="AS639" s="299" t="str">
        <f>+'RNL - Lab 4'!$R$69</f>
        <v/>
      </c>
      <c r="AT639" s="299" t="str">
        <f>+'RNL - Lab 4'!$R$70</f>
        <v/>
      </c>
      <c r="AU639" s="299" t="str">
        <f>+'RNL - Lab 4'!$R$71</f>
        <v/>
      </c>
      <c r="AV639" s="299" t="str">
        <f>+'RNL - Lab 4'!$R$72</f>
        <v/>
      </c>
      <c r="AW639" s="299" t="str">
        <f>+'RNL - Lab 4'!$R$73</f>
        <v/>
      </c>
      <c r="AX639" s="299" t="str">
        <f>+'RNL - Lab 4'!$R$75</f>
        <v/>
      </c>
      <c r="AY639" s="299" t="str">
        <f>+'RNL - Lab 4'!$R$76</f>
        <v/>
      </c>
      <c r="AZ639" s="299" t="str">
        <f>+'RNL - Lab 4'!$R$77</f>
        <v/>
      </c>
      <c r="BA639" s="299" t="str">
        <f>+'RNL - Lab 4'!$R$78</f>
        <v/>
      </c>
      <c r="BB639" s="299" t="str">
        <f>+'RNL - Lab 4'!$R$79</f>
        <v/>
      </c>
      <c r="BC639" s="299" t="str">
        <f>+'RNL - Lab 4'!$R$80</f>
        <v/>
      </c>
      <c r="BD639" s="299" t="str">
        <f>+'RNL - Lab 4'!$R$81</f>
        <v/>
      </c>
      <c r="BE639" s="299" t="str">
        <f>+'RNL - Lab 4'!$R$82</f>
        <v/>
      </c>
      <c r="BF639" s="299" t="str">
        <f>+'RNL - Lab 4'!$R$84</f>
        <v/>
      </c>
      <c r="BG639" s="299" t="str">
        <f>+'RNL - Lab 4'!$R$85</f>
        <v/>
      </c>
      <c r="BH639" s="299" t="str">
        <f>+'RNL - Lab 4'!$R$86</f>
        <v/>
      </c>
      <c r="BI639" s="299" t="str">
        <f>+'RNL - Lab 4'!$R$87</f>
        <v/>
      </c>
      <c r="BJ639" s="299" t="str">
        <f>+'RNL - Lab 4'!$R$88</f>
        <v/>
      </c>
      <c r="BK639" s="299" t="str">
        <f>+'RNL - Lab 4'!$R$89</f>
        <v/>
      </c>
      <c r="BL639" s="299" t="str">
        <f>+'RNL - Lab 4'!$R$90</f>
        <v/>
      </c>
      <c r="BM639" s="299" t="str">
        <f>+'RNL - Lab 4'!$R$91</f>
        <v/>
      </c>
      <c r="BN639" s="288"/>
      <c r="BO639" s="288"/>
      <c r="BP639" s="288"/>
      <c r="BQ639" s="288"/>
      <c r="BR639" s="288"/>
      <c r="BS639" s="288"/>
      <c r="BT639" s="288"/>
      <c r="BU639" s="288"/>
      <c r="BV639" s="288"/>
      <c r="BW639" s="288"/>
      <c r="BX639" s="288"/>
      <c r="BY639" s="288"/>
      <c r="BZ639" s="288"/>
      <c r="CA639" s="288"/>
      <c r="CB639" s="288"/>
      <c r="CC639" s="288"/>
      <c r="CD639" s="288"/>
      <c r="CE639" s="288"/>
    </row>
    <row r="640" spans="2:83" s="26" customFormat="1" ht="1.5" customHeight="1" x14ac:dyDescent="0.25">
      <c r="B640" s="289" t="s">
        <v>87</v>
      </c>
      <c r="C640" s="299" t="str">
        <f>+'RNL - Lab 5'!$R$25</f>
        <v/>
      </c>
      <c r="D640" s="299" t="str">
        <f>+'RNL - Lab 5'!$R$26</f>
        <v/>
      </c>
      <c r="E640" s="299" t="str">
        <f>+'RNL - Lab 5'!$R$27</f>
        <v/>
      </c>
      <c r="F640" s="299" t="str">
        <f>+'RNL - Lab 5'!$R$28</f>
        <v/>
      </c>
      <c r="G640" s="299" t="str">
        <f>+'RNL - Lab 5'!$R$29</f>
        <v/>
      </c>
      <c r="H640" s="299" t="str">
        <f>+'RNL - Lab 5'!$R$30</f>
        <v/>
      </c>
      <c r="I640" s="299" t="str">
        <f>+'RNL - Lab 5'!$R$31</f>
        <v/>
      </c>
      <c r="J640" s="299" t="str">
        <f>+'RNL - Lab 5'!$R$32</f>
        <v/>
      </c>
      <c r="K640" s="299" t="str">
        <f>+'RNL - Lab 5'!$R$33</f>
        <v/>
      </c>
      <c r="L640" s="299" t="str">
        <f>+'RNL - Lab 5'!$R$34</f>
        <v/>
      </c>
      <c r="M640" s="299" t="str">
        <f>+'RNL - Lab 5'!$R$35</f>
        <v/>
      </c>
      <c r="N640" s="299" t="str">
        <f>+'RNL - Lab 5'!$R$36</f>
        <v/>
      </c>
      <c r="O640" s="299" t="str">
        <f>+'RNL - Lab 5'!$R$37</f>
        <v/>
      </c>
      <c r="P640" s="299" t="str">
        <f>+'RNL - Lab 5'!$R$39</f>
        <v/>
      </c>
      <c r="Q640" s="299" t="str">
        <f>+'RNL - Lab 5'!$R$40</f>
        <v/>
      </c>
      <c r="R640" s="299" t="str">
        <f>+'RNL - Lab 5'!$R$41</f>
        <v/>
      </c>
      <c r="S640" s="299" t="str">
        <f>+'RNL - Lab 5'!$R$42</f>
        <v/>
      </c>
      <c r="T640" s="299" t="str">
        <f>+'RNL - Lab 5'!$R$43</f>
        <v/>
      </c>
      <c r="U640" s="299" t="str">
        <f>+'RNL - Lab 5'!$R$44</f>
        <v/>
      </c>
      <c r="V640" s="299" t="str">
        <f>+'RNL - Lab 5'!$R$45</f>
        <v/>
      </c>
      <c r="W640" s="299" t="str">
        <f>+'RNL - Lab 5'!$R$46</f>
        <v/>
      </c>
      <c r="X640" s="299" t="str">
        <f>+'RNL - Lab 5'!$R$47</f>
        <v/>
      </c>
      <c r="Y640" s="299" t="str">
        <f>+'RNL - Lab 5'!$R$48</f>
        <v/>
      </c>
      <c r="Z640" s="299" t="str">
        <f>+'RNL - Lab 5'!$R$49</f>
        <v/>
      </c>
      <c r="AA640" s="299" t="str">
        <f>+'RNL - Lab 5'!$R$50</f>
        <v/>
      </c>
      <c r="AB640" s="299" t="str">
        <f>+'RNL - Lab 5'!$R$51</f>
        <v/>
      </c>
      <c r="AC640" s="299" t="str">
        <f>+'RNL - Lab 5'!$R$52</f>
        <v/>
      </c>
      <c r="AD640" s="299" t="str">
        <f>+'RNL - Lab 5'!$R$53</f>
        <v/>
      </c>
      <c r="AE640" s="299" t="str">
        <f>+'RNL - Lab 5'!$R$54</f>
        <v/>
      </c>
      <c r="AF640" s="299" t="str">
        <f>+'RNL - Lab 5'!$R$55</f>
        <v/>
      </c>
      <c r="AG640" s="299" t="str">
        <f>+'RNL - Lab 5'!$R$56</f>
        <v/>
      </c>
      <c r="AH640" s="299" t="str">
        <f>+'RNL - Lab 5'!$R$57</f>
        <v/>
      </c>
      <c r="AI640" s="299" t="str">
        <f>+'RNL - Lab 5'!$R$58</f>
        <v/>
      </c>
      <c r="AJ640" s="299" t="str">
        <f>+'RNL - Lab 5'!$R$59</f>
        <v/>
      </c>
      <c r="AK640" s="299" t="str">
        <f>+'RNL - Lab 5'!$R$60</f>
        <v/>
      </c>
      <c r="AL640" s="299" t="str">
        <f>+'RNL - Lab 5'!$R$62</f>
        <v/>
      </c>
      <c r="AM640" s="299" t="str">
        <f>+'RNL - Lab 5'!$R$63</f>
        <v/>
      </c>
      <c r="AN640" s="299" t="str">
        <f>+'RNL - Lab 5'!$R$64</f>
        <v/>
      </c>
      <c r="AO640" s="299" t="str">
        <f>+'RNL - Lab 5'!$R$65</f>
        <v/>
      </c>
      <c r="AP640" s="299" t="str">
        <f>+'RNL - Lab 5'!$R$66</f>
        <v/>
      </c>
      <c r="AQ640" s="299" t="str">
        <f>+'RNL - Lab 5'!$R$67</f>
        <v/>
      </c>
      <c r="AR640" s="299" t="str">
        <f>+'RNL - Lab 5'!$R$68</f>
        <v/>
      </c>
      <c r="AS640" s="299" t="str">
        <f>+'RNL - Lab 5'!$R$69</f>
        <v/>
      </c>
      <c r="AT640" s="299" t="str">
        <f>+'RNL - Lab 5'!$R$70</f>
        <v/>
      </c>
      <c r="AU640" s="299" t="str">
        <f>+'RNL - Lab 5'!$R$71</f>
        <v/>
      </c>
      <c r="AV640" s="299" t="str">
        <f>+'RNL - Lab 5'!$R$72</f>
        <v/>
      </c>
      <c r="AW640" s="299" t="str">
        <f>+'RNL - Lab 5'!$R$73</f>
        <v/>
      </c>
      <c r="AX640" s="299" t="str">
        <f>+'RNL - Lab 5'!$R$75</f>
        <v/>
      </c>
      <c r="AY640" s="299" t="str">
        <f>+'RNL - Lab 5'!$R$76</f>
        <v/>
      </c>
      <c r="AZ640" s="299" t="str">
        <f>+'RNL - Lab 5'!$R$77</f>
        <v/>
      </c>
      <c r="BA640" s="299" t="str">
        <f>+'RNL - Lab 5'!$R$78</f>
        <v/>
      </c>
      <c r="BB640" s="299" t="str">
        <f>+'RNL - Lab 5'!$R$79</f>
        <v/>
      </c>
      <c r="BC640" s="299" t="str">
        <f>+'RNL - Lab 5'!$R$80</f>
        <v/>
      </c>
      <c r="BD640" s="299" t="str">
        <f>+'RNL - Lab 5'!$R$81</f>
        <v/>
      </c>
      <c r="BE640" s="299" t="str">
        <f>+'RNL - Lab 5'!$R$82</f>
        <v/>
      </c>
      <c r="BF640" s="299" t="str">
        <f>+'RNL - Lab 5'!$R$84</f>
        <v/>
      </c>
      <c r="BG640" s="299" t="str">
        <f>+'RNL - Lab 5'!$R$85</f>
        <v/>
      </c>
      <c r="BH640" s="299" t="str">
        <f>+'RNL - Lab 5'!$R$86</f>
        <v/>
      </c>
      <c r="BI640" s="299" t="str">
        <f>+'RNL - Lab 5'!$R$87</f>
        <v/>
      </c>
      <c r="BJ640" s="299" t="str">
        <f>+'RNL - Lab 5'!$R$88</f>
        <v/>
      </c>
      <c r="BK640" s="299" t="str">
        <f>+'RNL - Lab 5'!$R$89</f>
        <v/>
      </c>
      <c r="BL640" s="299" t="str">
        <f>+'RNL - Lab 5'!$R$90</f>
        <v/>
      </c>
      <c r="BM640" s="299" t="str">
        <f>+'RNL - Lab 5'!$R$91</f>
        <v/>
      </c>
      <c r="BN640" s="288"/>
      <c r="BO640" s="288"/>
      <c r="BP640" s="288"/>
      <c r="BQ640" s="288"/>
      <c r="BR640" s="288"/>
      <c r="BS640" s="288"/>
      <c r="BT640" s="288"/>
      <c r="BU640" s="288"/>
      <c r="BV640" s="288"/>
      <c r="BW640" s="288"/>
      <c r="BX640" s="288"/>
      <c r="BY640" s="288"/>
      <c r="BZ640" s="288"/>
      <c r="CA640" s="288"/>
      <c r="CB640" s="288"/>
      <c r="CC640" s="288"/>
      <c r="CD640" s="288"/>
      <c r="CE640" s="288"/>
    </row>
    <row r="641" spans="2:83" s="26" customFormat="1" ht="1.5" customHeight="1" x14ac:dyDescent="0.25">
      <c r="B641" s="289" t="s">
        <v>88</v>
      </c>
      <c r="C641" s="299" t="str">
        <f>+'RNL - Lab 6'!$R$25</f>
        <v/>
      </c>
      <c r="D641" s="299" t="str">
        <f>+'RNL - Lab 6'!$R$26</f>
        <v/>
      </c>
      <c r="E641" s="299" t="str">
        <f>+'RNL - Lab 6'!$R$27</f>
        <v/>
      </c>
      <c r="F641" s="299" t="str">
        <f>+'RNL - Lab 6'!$R$28</f>
        <v/>
      </c>
      <c r="G641" s="299" t="str">
        <f>+'RNL - Lab 6'!$R$29</f>
        <v/>
      </c>
      <c r="H641" s="299" t="str">
        <f>+'RNL - Lab 6'!$R$30</f>
        <v/>
      </c>
      <c r="I641" s="299" t="str">
        <f>+'RNL - Lab 6'!$R$31</f>
        <v/>
      </c>
      <c r="J641" s="299" t="str">
        <f>+'RNL - Lab 6'!$R$32</f>
        <v/>
      </c>
      <c r="K641" s="299" t="str">
        <f>+'RNL - Lab 6'!$R$33</f>
        <v/>
      </c>
      <c r="L641" s="299" t="str">
        <f>+'RNL - Lab 6'!$R$34</f>
        <v/>
      </c>
      <c r="M641" s="299" t="str">
        <f>+'RNL - Lab 6'!$R$35</f>
        <v/>
      </c>
      <c r="N641" s="299" t="str">
        <f>+'RNL - Lab 6'!$R$36</f>
        <v/>
      </c>
      <c r="O641" s="299" t="str">
        <f>+'RNL - Lab 6'!$R$37</f>
        <v/>
      </c>
      <c r="P641" s="299" t="str">
        <f>+'RNL - Lab 6'!$R$39</f>
        <v/>
      </c>
      <c r="Q641" s="299" t="str">
        <f>+'RNL - Lab 6'!$R$40</f>
        <v/>
      </c>
      <c r="R641" s="299" t="str">
        <f>+'RNL - Lab 6'!$R$41</f>
        <v/>
      </c>
      <c r="S641" s="299" t="str">
        <f>+'RNL - Lab 6'!$R$42</f>
        <v/>
      </c>
      <c r="T641" s="299" t="str">
        <f>+'RNL - Lab 6'!$R$43</f>
        <v/>
      </c>
      <c r="U641" s="299" t="str">
        <f>+'RNL - Lab 6'!$R$44</f>
        <v/>
      </c>
      <c r="V641" s="299" t="str">
        <f>+'RNL - Lab 6'!$R$45</f>
        <v/>
      </c>
      <c r="W641" s="299" t="str">
        <f>+'RNL - Lab 6'!$R$46</f>
        <v/>
      </c>
      <c r="X641" s="299" t="str">
        <f>+'RNL - Lab 6'!$R$47</f>
        <v/>
      </c>
      <c r="Y641" s="299" t="str">
        <f>+'RNL - Lab 6'!$R$48</f>
        <v/>
      </c>
      <c r="Z641" s="299" t="str">
        <f>+'RNL - Lab 6'!$R$49</f>
        <v/>
      </c>
      <c r="AA641" s="299" t="str">
        <f>+'RNL - Lab 6'!$R$50</f>
        <v/>
      </c>
      <c r="AB641" s="299" t="str">
        <f>+'RNL - Lab 6'!$R$51</f>
        <v/>
      </c>
      <c r="AC641" s="299" t="str">
        <f>+'RNL - Lab 6'!$R$52</f>
        <v/>
      </c>
      <c r="AD641" s="299" t="str">
        <f>+'RNL - Lab 6'!$R$53</f>
        <v/>
      </c>
      <c r="AE641" s="299" t="str">
        <f>+'RNL - Lab 6'!$R$54</f>
        <v/>
      </c>
      <c r="AF641" s="299" t="str">
        <f>+'RNL - Lab 6'!$R$55</f>
        <v/>
      </c>
      <c r="AG641" s="299" t="str">
        <f>+'RNL - Lab 6'!$R$56</f>
        <v/>
      </c>
      <c r="AH641" s="299" t="str">
        <f>+'RNL - Lab 6'!$R$57</f>
        <v/>
      </c>
      <c r="AI641" s="299" t="str">
        <f>+'RNL - Lab 6'!$R$58</f>
        <v/>
      </c>
      <c r="AJ641" s="299" t="str">
        <f>+'RNL - Lab 6'!$R$59</f>
        <v/>
      </c>
      <c r="AK641" s="299" t="str">
        <f>+'RNL - Lab 6'!$R$60</f>
        <v/>
      </c>
      <c r="AL641" s="299" t="str">
        <f>+'RNL - Lab 6'!$R$62</f>
        <v/>
      </c>
      <c r="AM641" s="299" t="str">
        <f>+'RNL - Lab 6'!$R$63</f>
        <v/>
      </c>
      <c r="AN641" s="299" t="str">
        <f>+'RNL - Lab 6'!$R$64</f>
        <v/>
      </c>
      <c r="AO641" s="299" t="str">
        <f>+'RNL - Lab 6'!$R$65</f>
        <v/>
      </c>
      <c r="AP641" s="299" t="str">
        <f>+'RNL - Lab 6'!$R$66</f>
        <v/>
      </c>
      <c r="AQ641" s="299" t="str">
        <f>+'RNL - Lab 6'!$R$67</f>
        <v/>
      </c>
      <c r="AR641" s="299" t="str">
        <f>+'RNL - Lab 6'!$R$68</f>
        <v/>
      </c>
      <c r="AS641" s="299" t="str">
        <f>+'RNL - Lab 6'!$R$69</f>
        <v/>
      </c>
      <c r="AT641" s="299" t="str">
        <f>+'RNL - Lab 6'!$R$70</f>
        <v/>
      </c>
      <c r="AU641" s="299" t="str">
        <f>+'RNL - Lab 6'!$R$71</f>
        <v/>
      </c>
      <c r="AV641" s="299" t="str">
        <f>+'RNL - Lab 6'!$R$72</f>
        <v/>
      </c>
      <c r="AW641" s="299" t="str">
        <f>+'RNL - Lab 6'!$R$73</f>
        <v/>
      </c>
      <c r="AX641" s="299" t="str">
        <f>+'RNL - Lab 6'!$R$75</f>
        <v/>
      </c>
      <c r="AY641" s="299" t="str">
        <f>+'RNL - Lab 6'!$R$76</f>
        <v/>
      </c>
      <c r="AZ641" s="299" t="str">
        <f>+'RNL - Lab 6'!$R$77</f>
        <v/>
      </c>
      <c r="BA641" s="299" t="str">
        <f>+'RNL - Lab 6'!$R$78</f>
        <v/>
      </c>
      <c r="BB641" s="299" t="str">
        <f>+'RNL - Lab 6'!$R$79</f>
        <v/>
      </c>
      <c r="BC641" s="299" t="str">
        <f>+'RNL - Lab 6'!$R$80</f>
        <v/>
      </c>
      <c r="BD641" s="299" t="str">
        <f>+'RNL - Lab 6'!$R$81</f>
        <v/>
      </c>
      <c r="BE641" s="299" t="str">
        <f>+'RNL - Lab 6'!$R$82</f>
        <v/>
      </c>
      <c r="BF641" s="299" t="str">
        <f>+'RNL - Lab 6'!$R$84</f>
        <v/>
      </c>
      <c r="BG641" s="299" t="str">
        <f>+'RNL - Lab 6'!$R$85</f>
        <v/>
      </c>
      <c r="BH641" s="299" t="str">
        <f>+'RNL - Lab 6'!$R$86</f>
        <v/>
      </c>
      <c r="BI641" s="299" t="str">
        <f>+'RNL - Lab 6'!$R$87</f>
        <v/>
      </c>
      <c r="BJ641" s="299" t="str">
        <f>+'RNL - Lab 6'!$R$88</f>
        <v/>
      </c>
      <c r="BK641" s="299" t="str">
        <f>+'RNL - Lab 6'!$R$89</f>
        <v/>
      </c>
      <c r="BL641" s="299" t="str">
        <f>+'RNL - Lab 6'!$R$90</f>
        <v/>
      </c>
      <c r="BM641" s="299" t="str">
        <f>+'RNL - Lab 6'!$R$91</f>
        <v/>
      </c>
      <c r="BN641" s="288"/>
      <c r="BO641" s="288"/>
      <c r="BP641" s="288"/>
      <c r="BQ641" s="288"/>
      <c r="BR641" s="288"/>
      <c r="BS641" s="288"/>
      <c r="BT641" s="288"/>
      <c r="BU641" s="288"/>
      <c r="BV641" s="288"/>
      <c r="BW641" s="288"/>
      <c r="BX641" s="288"/>
      <c r="BY641" s="288"/>
      <c r="BZ641" s="288"/>
      <c r="CA641" s="288"/>
      <c r="CB641" s="288"/>
      <c r="CC641" s="288"/>
      <c r="CD641" s="288"/>
      <c r="CE641" s="288"/>
    </row>
    <row r="642" spans="2:83" s="26" customFormat="1" ht="1.5" customHeight="1" x14ac:dyDescent="0.25">
      <c r="B642" s="289" t="s">
        <v>89</v>
      </c>
      <c r="C642" s="299" t="str">
        <f>+'RNL - Lab 7'!$R$25</f>
        <v/>
      </c>
      <c r="D642" s="299" t="str">
        <f>+'RNL - Lab 7'!$R$26</f>
        <v/>
      </c>
      <c r="E642" s="299" t="str">
        <f>+'RNL - Lab 7'!$R$27</f>
        <v/>
      </c>
      <c r="F642" s="299" t="str">
        <f>+'RNL - Lab 7'!$R$28</f>
        <v/>
      </c>
      <c r="G642" s="299" t="str">
        <f>+'RNL - Lab 7'!$R$29</f>
        <v/>
      </c>
      <c r="H642" s="299" t="str">
        <f>+'RNL - Lab 7'!$R$30</f>
        <v/>
      </c>
      <c r="I642" s="299" t="str">
        <f>+'RNL - Lab 7'!$R$31</f>
        <v/>
      </c>
      <c r="J642" s="299" t="str">
        <f>+'RNL - Lab 7'!$R$32</f>
        <v/>
      </c>
      <c r="K642" s="299" t="str">
        <f>+'RNL - Lab 7'!$R$33</f>
        <v/>
      </c>
      <c r="L642" s="299" t="str">
        <f>+'RNL - Lab 7'!$R$34</f>
        <v/>
      </c>
      <c r="M642" s="299" t="str">
        <f>+'RNL - Lab 7'!$R$35</f>
        <v/>
      </c>
      <c r="N642" s="299" t="str">
        <f>+'RNL - Lab 7'!$R$36</f>
        <v/>
      </c>
      <c r="O642" s="299" t="str">
        <f>+'RNL - Lab 7'!$R$37</f>
        <v/>
      </c>
      <c r="P642" s="299" t="str">
        <f>+'RNL - Lab 7'!$R$39</f>
        <v/>
      </c>
      <c r="Q642" s="299" t="str">
        <f>+'RNL - Lab 7'!$R$40</f>
        <v/>
      </c>
      <c r="R642" s="299" t="str">
        <f>+'RNL - Lab 7'!$R$41</f>
        <v/>
      </c>
      <c r="S642" s="299" t="str">
        <f>+'RNL - Lab 7'!$R$42</f>
        <v/>
      </c>
      <c r="T642" s="299" t="str">
        <f>+'RNL - Lab 7'!$R$43</f>
        <v/>
      </c>
      <c r="U642" s="299" t="str">
        <f>+'RNL - Lab 7'!$R$44</f>
        <v/>
      </c>
      <c r="V642" s="299" t="str">
        <f>+'RNL - Lab 7'!$R$45</f>
        <v/>
      </c>
      <c r="W642" s="299" t="str">
        <f>+'RNL - Lab 7'!$R$46</f>
        <v/>
      </c>
      <c r="X642" s="299" t="str">
        <f>+'RNL - Lab 7'!$R$47</f>
        <v/>
      </c>
      <c r="Y642" s="299" t="str">
        <f>+'RNL - Lab 7'!$R$48</f>
        <v/>
      </c>
      <c r="Z642" s="299" t="str">
        <f>+'RNL - Lab 7'!$R$49</f>
        <v/>
      </c>
      <c r="AA642" s="299" t="str">
        <f>+'RNL - Lab 7'!$R$50</f>
        <v/>
      </c>
      <c r="AB642" s="299" t="str">
        <f>+'RNL - Lab 7'!$R$51</f>
        <v/>
      </c>
      <c r="AC642" s="299" t="str">
        <f>+'RNL - Lab 7'!$R$52</f>
        <v/>
      </c>
      <c r="AD642" s="299" t="str">
        <f>+'RNL - Lab 7'!$R$53</f>
        <v/>
      </c>
      <c r="AE642" s="299" t="str">
        <f>+'RNL - Lab 7'!$R$54</f>
        <v/>
      </c>
      <c r="AF642" s="299" t="str">
        <f>+'RNL - Lab 7'!$R$55</f>
        <v/>
      </c>
      <c r="AG642" s="299" t="str">
        <f>+'RNL - Lab 7'!$R$56</f>
        <v/>
      </c>
      <c r="AH642" s="299" t="str">
        <f>+'RNL - Lab 7'!$R$57</f>
        <v/>
      </c>
      <c r="AI642" s="299" t="str">
        <f>+'RNL - Lab 7'!$R$58</f>
        <v/>
      </c>
      <c r="AJ642" s="299" t="str">
        <f>+'RNL - Lab 7'!$R$59</f>
        <v/>
      </c>
      <c r="AK642" s="299" t="str">
        <f>+'RNL - Lab 7'!$R$60</f>
        <v/>
      </c>
      <c r="AL642" s="299" t="str">
        <f>+'RNL - Lab 7'!$R$62</f>
        <v/>
      </c>
      <c r="AM642" s="299" t="str">
        <f>+'RNL - Lab 7'!$R$63</f>
        <v/>
      </c>
      <c r="AN642" s="299" t="str">
        <f>+'RNL - Lab 7'!$R$64</f>
        <v/>
      </c>
      <c r="AO642" s="299" t="str">
        <f>+'RNL - Lab 7'!$R$65</f>
        <v/>
      </c>
      <c r="AP642" s="299" t="str">
        <f>+'RNL - Lab 7'!$R$66</f>
        <v/>
      </c>
      <c r="AQ642" s="299" t="str">
        <f>+'RNL - Lab 7'!$R$67</f>
        <v/>
      </c>
      <c r="AR642" s="299" t="str">
        <f>+'RNL - Lab 7'!$R$68</f>
        <v/>
      </c>
      <c r="AS642" s="299" t="str">
        <f>+'RNL - Lab 7'!$R$69</f>
        <v/>
      </c>
      <c r="AT642" s="299" t="str">
        <f>+'RNL - Lab 7'!$R$70</f>
        <v/>
      </c>
      <c r="AU642" s="299" t="str">
        <f>+'RNL - Lab 7'!$R$71</f>
        <v/>
      </c>
      <c r="AV642" s="299" t="str">
        <f>+'RNL - Lab 7'!$R$72</f>
        <v/>
      </c>
      <c r="AW642" s="299" t="str">
        <f>+'RNL - Lab 7'!$R$73</f>
        <v/>
      </c>
      <c r="AX642" s="299" t="str">
        <f>+'RNL - Lab 7'!$R$75</f>
        <v/>
      </c>
      <c r="AY642" s="299" t="str">
        <f>+'RNL - Lab 7'!$R$76</f>
        <v/>
      </c>
      <c r="AZ642" s="299" t="str">
        <f>+'RNL - Lab 7'!$R$77</f>
        <v/>
      </c>
      <c r="BA642" s="299" t="str">
        <f>+'RNL - Lab 7'!$R$78</f>
        <v/>
      </c>
      <c r="BB642" s="299" t="str">
        <f>+'RNL - Lab 7'!$R$79</f>
        <v/>
      </c>
      <c r="BC642" s="299" t="str">
        <f>+'RNL - Lab 7'!$R$80</f>
        <v/>
      </c>
      <c r="BD642" s="299" t="str">
        <f>+'RNL - Lab 7'!$R$81</f>
        <v/>
      </c>
      <c r="BE642" s="299" t="str">
        <f>+'RNL - Lab 7'!$R$82</f>
        <v/>
      </c>
      <c r="BF642" s="299" t="str">
        <f>+'RNL - Lab 7'!$R$84</f>
        <v/>
      </c>
      <c r="BG642" s="299" t="str">
        <f>+'RNL - Lab 7'!$R$85</f>
        <v/>
      </c>
      <c r="BH642" s="299" t="str">
        <f>+'RNL - Lab 7'!$R$86</f>
        <v/>
      </c>
      <c r="BI642" s="299" t="str">
        <f>+'RNL - Lab 7'!$R$87</f>
        <v/>
      </c>
      <c r="BJ642" s="299" t="str">
        <f>+'RNL - Lab 7'!$R$88</f>
        <v/>
      </c>
      <c r="BK642" s="299" t="str">
        <f>+'RNL - Lab 7'!$R$89</f>
        <v/>
      </c>
      <c r="BL642" s="299" t="str">
        <f>+'RNL - Lab 7'!$R$90</f>
        <v/>
      </c>
      <c r="BM642" s="299" t="str">
        <f>+'RNL - Lab 7'!$R$91</f>
        <v/>
      </c>
      <c r="BN642" s="288"/>
      <c r="BO642" s="288"/>
      <c r="BP642" s="288"/>
      <c r="BQ642" s="288"/>
      <c r="BR642" s="288"/>
      <c r="BS642" s="288"/>
      <c r="BT642" s="288"/>
      <c r="BU642" s="288"/>
      <c r="BV642" s="288"/>
      <c r="BW642" s="288"/>
      <c r="BX642" s="288"/>
      <c r="BY642" s="288"/>
      <c r="BZ642" s="288"/>
      <c r="CA642" s="288"/>
      <c r="CB642" s="288"/>
      <c r="CC642" s="288"/>
      <c r="CD642" s="288"/>
      <c r="CE642" s="288"/>
    </row>
    <row r="643" spans="2:83" s="26" customFormat="1" ht="1.5" customHeight="1" x14ac:dyDescent="0.25">
      <c r="B643" s="289" t="s">
        <v>90</v>
      </c>
      <c r="C643" s="299" t="str">
        <f>+'RNL - Lab 8'!$R$25</f>
        <v/>
      </c>
      <c r="D643" s="299" t="str">
        <f>+'RNL - Lab 8'!$R$26</f>
        <v/>
      </c>
      <c r="E643" s="299" t="str">
        <f>+'RNL - Lab 8'!$R$27</f>
        <v/>
      </c>
      <c r="F643" s="299" t="str">
        <f>+'RNL - Lab 8'!$R$28</f>
        <v/>
      </c>
      <c r="G643" s="299" t="str">
        <f>+'RNL - Lab 8'!$R$29</f>
        <v/>
      </c>
      <c r="H643" s="299" t="str">
        <f>+'RNL - Lab 8'!$R$30</f>
        <v/>
      </c>
      <c r="I643" s="299" t="str">
        <f>+'RNL - Lab 8'!$R$31</f>
        <v/>
      </c>
      <c r="J643" s="299" t="str">
        <f>+'RNL - Lab 8'!$R$32</f>
        <v/>
      </c>
      <c r="K643" s="299" t="str">
        <f>+'RNL - Lab 8'!$R$33</f>
        <v/>
      </c>
      <c r="L643" s="299" t="str">
        <f>+'RNL - Lab 8'!$R$34</f>
        <v/>
      </c>
      <c r="M643" s="299" t="str">
        <f>+'RNL - Lab 8'!$R$35</f>
        <v/>
      </c>
      <c r="N643" s="299" t="str">
        <f>+'RNL - Lab 8'!$R$36</f>
        <v/>
      </c>
      <c r="O643" s="299" t="str">
        <f>+'RNL - Lab 8'!$R$37</f>
        <v/>
      </c>
      <c r="P643" s="299" t="str">
        <f>+'RNL - Lab 8'!$R$39</f>
        <v/>
      </c>
      <c r="Q643" s="299" t="str">
        <f>+'RNL - Lab 8'!$R$40</f>
        <v/>
      </c>
      <c r="R643" s="299" t="str">
        <f>+'RNL - Lab 8'!$R$41</f>
        <v/>
      </c>
      <c r="S643" s="299" t="str">
        <f>+'RNL - Lab 8'!$R$42</f>
        <v/>
      </c>
      <c r="T643" s="299" t="str">
        <f>+'RNL - Lab 8'!$R$43</f>
        <v/>
      </c>
      <c r="U643" s="299" t="str">
        <f>+'RNL - Lab 8'!$R$44</f>
        <v/>
      </c>
      <c r="V643" s="299" t="str">
        <f>+'RNL - Lab 8'!$R$45</f>
        <v/>
      </c>
      <c r="W643" s="299" t="str">
        <f>+'RNL - Lab 8'!$R$46</f>
        <v/>
      </c>
      <c r="X643" s="299" t="str">
        <f>+'RNL - Lab 8'!$R$47</f>
        <v/>
      </c>
      <c r="Y643" s="299" t="str">
        <f>+'RNL - Lab 8'!$R$48</f>
        <v/>
      </c>
      <c r="Z643" s="299" t="str">
        <f>+'RNL - Lab 8'!$R$49</f>
        <v/>
      </c>
      <c r="AA643" s="299" t="str">
        <f>+'RNL - Lab 8'!$R$50</f>
        <v/>
      </c>
      <c r="AB643" s="299" t="str">
        <f>+'RNL - Lab 8'!$R$51</f>
        <v/>
      </c>
      <c r="AC643" s="299" t="str">
        <f>+'RNL - Lab 8'!$R$52</f>
        <v/>
      </c>
      <c r="AD643" s="299" t="str">
        <f>+'RNL - Lab 8'!$R$53</f>
        <v/>
      </c>
      <c r="AE643" s="299" t="str">
        <f>+'RNL - Lab 8'!$R$54</f>
        <v/>
      </c>
      <c r="AF643" s="299" t="str">
        <f>+'RNL - Lab 8'!$R$55</f>
        <v/>
      </c>
      <c r="AG643" s="299" t="str">
        <f>+'RNL - Lab 8'!$R$56</f>
        <v/>
      </c>
      <c r="AH643" s="299" t="str">
        <f>+'RNL - Lab 8'!$R$57</f>
        <v/>
      </c>
      <c r="AI643" s="299" t="str">
        <f>+'RNL - Lab 8'!$R$58</f>
        <v/>
      </c>
      <c r="AJ643" s="299" t="str">
        <f>+'RNL - Lab 8'!$R$59</f>
        <v/>
      </c>
      <c r="AK643" s="299" t="str">
        <f>+'RNL - Lab 8'!$R$60</f>
        <v/>
      </c>
      <c r="AL643" s="299" t="str">
        <f>+'RNL - Lab 8'!$R$62</f>
        <v/>
      </c>
      <c r="AM643" s="299" t="str">
        <f>+'RNL - Lab 8'!$R$63</f>
        <v/>
      </c>
      <c r="AN643" s="299" t="str">
        <f>+'RNL - Lab 8'!$R$64</f>
        <v/>
      </c>
      <c r="AO643" s="299" t="str">
        <f>+'RNL - Lab 8'!$R$65</f>
        <v/>
      </c>
      <c r="AP643" s="299" t="str">
        <f>+'RNL - Lab 8'!$R$66</f>
        <v/>
      </c>
      <c r="AQ643" s="299" t="str">
        <f>+'RNL - Lab 8'!$R$67</f>
        <v/>
      </c>
      <c r="AR643" s="299" t="str">
        <f>+'RNL - Lab 8'!$R$68</f>
        <v/>
      </c>
      <c r="AS643" s="299" t="str">
        <f>+'RNL - Lab 8'!$R$69</f>
        <v/>
      </c>
      <c r="AT643" s="299" t="str">
        <f>+'RNL - Lab 8'!$R$70</f>
        <v/>
      </c>
      <c r="AU643" s="299" t="str">
        <f>+'RNL - Lab 8'!$R$71</f>
        <v/>
      </c>
      <c r="AV643" s="299" t="str">
        <f>+'RNL - Lab 8'!$R$72</f>
        <v/>
      </c>
      <c r="AW643" s="299" t="str">
        <f>+'RNL - Lab 8'!$R$73</f>
        <v/>
      </c>
      <c r="AX643" s="299" t="str">
        <f>+'RNL - Lab 8'!$R$75</f>
        <v/>
      </c>
      <c r="AY643" s="299" t="str">
        <f>+'RNL - Lab 8'!$R$76</f>
        <v/>
      </c>
      <c r="AZ643" s="299" t="str">
        <f>+'RNL - Lab 8'!$R$77</f>
        <v/>
      </c>
      <c r="BA643" s="299" t="str">
        <f>+'RNL - Lab 8'!$R$78</f>
        <v/>
      </c>
      <c r="BB643" s="299" t="str">
        <f>+'RNL - Lab 8'!$R$79</f>
        <v/>
      </c>
      <c r="BC643" s="299" t="str">
        <f>+'RNL - Lab 8'!$R$80</f>
        <v/>
      </c>
      <c r="BD643" s="299" t="str">
        <f>+'RNL - Lab 8'!$R$81</f>
        <v/>
      </c>
      <c r="BE643" s="299" t="str">
        <f>+'RNL - Lab 8'!$R$82</f>
        <v/>
      </c>
      <c r="BF643" s="299" t="str">
        <f>+'RNL - Lab 8'!$R$84</f>
        <v/>
      </c>
      <c r="BG643" s="299" t="str">
        <f>+'RNL - Lab 8'!$R$85</f>
        <v/>
      </c>
      <c r="BH643" s="299" t="str">
        <f>+'RNL - Lab 8'!$R$86</f>
        <v/>
      </c>
      <c r="BI643" s="299" t="str">
        <f>+'RNL - Lab 8'!$R$87</f>
        <v/>
      </c>
      <c r="BJ643" s="299" t="str">
        <f>+'RNL - Lab 8'!$R$88</f>
        <v/>
      </c>
      <c r="BK643" s="299" t="str">
        <f>+'RNL - Lab 8'!$R$89</f>
        <v/>
      </c>
      <c r="BL643" s="299" t="str">
        <f>+'RNL - Lab 8'!$R$90</f>
        <v/>
      </c>
      <c r="BM643" s="299" t="str">
        <f>+'RNL - Lab 8'!$R$91</f>
        <v/>
      </c>
      <c r="BN643" s="288"/>
      <c r="BO643" s="288"/>
      <c r="BP643" s="288"/>
      <c r="BQ643" s="288"/>
      <c r="BR643" s="288"/>
      <c r="BS643" s="288"/>
      <c r="BT643" s="288"/>
      <c r="BU643" s="288"/>
      <c r="BV643" s="288"/>
      <c r="BW643" s="288"/>
      <c r="BX643" s="288"/>
      <c r="BY643" s="288"/>
      <c r="BZ643" s="288"/>
      <c r="CA643" s="288"/>
      <c r="CB643" s="288"/>
      <c r="CC643" s="288"/>
      <c r="CD643" s="288"/>
      <c r="CE643" s="288"/>
    </row>
    <row r="644" spans="2:83" s="26" customFormat="1" ht="1.5" customHeight="1" x14ac:dyDescent="0.25">
      <c r="B644" s="289" t="s">
        <v>91</v>
      </c>
      <c r="C644" s="299" t="str">
        <f>+'RNL - Lab 9'!$R$25</f>
        <v/>
      </c>
      <c r="D644" s="299" t="str">
        <f>+'RNL - Lab 9'!$R$26</f>
        <v/>
      </c>
      <c r="E644" s="299" t="str">
        <f>+'RNL - Lab 9'!$R$27</f>
        <v/>
      </c>
      <c r="F644" s="299" t="str">
        <f>+'RNL - Lab 9'!$R$28</f>
        <v/>
      </c>
      <c r="G644" s="299" t="str">
        <f>+'RNL - Lab 9'!$R$29</f>
        <v/>
      </c>
      <c r="H644" s="299" t="str">
        <f>+'RNL - Lab 9'!$R$30</f>
        <v/>
      </c>
      <c r="I644" s="299" t="str">
        <f>+'RNL - Lab 9'!$R$31</f>
        <v/>
      </c>
      <c r="J644" s="299" t="str">
        <f>+'RNL - Lab 9'!$R$32</f>
        <v/>
      </c>
      <c r="K644" s="299" t="str">
        <f>+'RNL - Lab 9'!$R$33</f>
        <v/>
      </c>
      <c r="L644" s="299" t="str">
        <f>+'RNL - Lab 9'!$R$34</f>
        <v/>
      </c>
      <c r="M644" s="299" t="str">
        <f>+'RNL - Lab 9'!$R$35</f>
        <v/>
      </c>
      <c r="N644" s="299" t="str">
        <f>+'RNL - Lab 9'!$R$36</f>
        <v/>
      </c>
      <c r="O644" s="299" t="str">
        <f>+'RNL - Lab 9'!$R$37</f>
        <v/>
      </c>
      <c r="P644" s="299" t="str">
        <f>+'RNL - Lab 9'!$R$39</f>
        <v/>
      </c>
      <c r="Q644" s="299" t="str">
        <f>+'RNL - Lab 9'!$R$40</f>
        <v/>
      </c>
      <c r="R644" s="299" t="str">
        <f>+'RNL - Lab 9'!$R$41</f>
        <v/>
      </c>
      <c r="S644" s="299" t="str">
        <f>+'RNL - Lab 9'!$R$42</f>
        <v/>
      </c>
      <c r="T644" s="299" t="str">
        <f>+'RNL - Lab 9'!$R$43</f>
        <v/>
      </c>
      <c r="U644" s="299" t="str">
        <f>+'RNL - Lab 9'!$R$44</f>
        <v/>
      </c>
      <c r="V644" s="299" t="str">
        <f>+'RNL - Lab 9'!$R$45</f>
        <v/>
      </c>
      <c r="W644" s="299" t="str">
        <f>+'RNL - Lab 9'!$R$46</f>
        <v/>
      </c>
      <c r="X644" s="299" t="str">
        <f>+'RNL - Lab 9'!$R$47</f>
        <v/>
      </c>
      <c r="Y644" s="299" t="str">
        <f>+'RNL - Lab 9'!$R$48</f>
        <v/>
      </c>
      <c r="Z644" s="299" t="str">
        <f>+'RNL - Lab 9'!$R$49</f>
        <v/>
      </c>
      <c r="AA644" s="299" t="str">
        <f>+'RNL - Lab 9'!$R$50</f>
        <v/>
      </c>
      <c r="AB644" s="299" t="str">
        <f>+'RNL - Lab 9'!$R$51</f>
        <v/>
      </c>
      <c r="AC644" s="299" t="str">
        <f>+'RNL - Lab 9'!$R$52</f>
        <v/>
      </c>
      <c r="AD644" s="299" t="str">
        <f>+'RNL - Lab 9'!$R$53</f>
        <v/>
      </c>
      <c r="AE644" s="299" t="str">
        <f>+'RNL - Lab 9'!$R$54</f>
        <v/>
      </c>
      <c r="AF644" s="299" t="str">
        <f>+'RNL - Lab 9'!$R$55</f>
        <v/>
      </c>
      <c r="AG644" s="299" t="str">
        <f>+'RNL - Lab 9'!$R$56</f>
        <v/>
      </c>
      <c r="AH644" s="299" t="str">
        <f>+'RNL - Lab 9'!$R$57</f>
        <v/>
      </c>
      <c r="AI644" s="299" t="str">
        <f>+'RNL - Lab 9'!$R$58</f>
        <v/>
      </c>
      <c r="AJ644" s="299" t="str">
        <f>+'RNL - Lab 9'!$R$59</f>
        <v/>
      </c>
      <c r="AK644" s="299" t="str">
        <f>+'RNL - Lab 9'!$R$60</f>
        <v/>
      </c>
      <c r="AL644" s="299" t="str">
        <f>+'RNL - Lab 9'!$R$62</f>
        <v/>
      </c>
      <c r="AM644" s="299" t="str">
        <f>+'RNL - Lab 9'!$R$63</f>
        <v/>
      </c>
      <c r="AN644" s="299" t="str">
        <f>+'RNL - Lab 9'!$R$64</f>
        <v/>
      </c>
      <c r="AO644" s="299" t="str">
        <f>+'RNL - Lab 9'!$R$65</f>
        <v/>
      </c>
      <c r="AP644" s="299" t="str">
        <f>+'RNL - Lab 9'!$R$66</f>
        <v/>
      </c>
      <c r="AQ644" s="299" t="str">
        <f>+'RNL - Lab 9'!$R$67</f>
        <v/>
      </c>
      <c r="AR644" s="299" t="str">
        <f>+'RNL - Lab 9'!$R$68</f>
        <v/>
      </c>
      <c r="AS644" s="299" t="str">
        <f>+'RNL - Lab 9'!$R$69</f>
        <v/>
      </c>
      <c r="AT644" s="299" t="str">
        <f>+'RNL - Lab 9'!$R$70</f>
        <v/>
      </c>
      <c r="AU644" s="299" t="str">
        <f>+'RNL - Lab 9'!$R$71</f>
        <v/>
      </c>
      <c r="AV644" s="299" t="str">
        <f>+'RNL - Lab 9'!$R$72</f>
        <v/>
      </c>
      <c r="AW644" s="299" t="str">
        <f>+'RNL - Lab 9'!$R$73</f>
        <v/>
      </c>
      <c r="AX644" s="299" t="str">
        <f>+'RNL - Lab 9'!$R$75</f>
        <v/>
      </c>
      <c r="AY644" s="299" t="str">
        <f>+'RNL - Lab 9'!$R$76</f>
        <v/>
      </c>
      <c r="AZ644" s="299" t="str">
        <f>+'RNL - Lab 9'!$R$77</f>
        <v/>
      </c>
      <c r="BA644" s="299" t="str">
        <f>+'RNL - Lab 9'!$R$78</f>
        <v/>
      </c>
      <c r="BB644" s="299" t="str">
        <f>+'RNL - Lab 9'!$R$79</f>
        <v/>
      </c>
      <c r="BC644" s="299" t="str">
        <f>+'RNL - Lab 9'!$R$80</f>
        <v/>
      </c>
      <c r="BD644" s="299" t="str">
        <f>+'RNL - Lab 9'!$R$81</f>
        <v/>
      </c>
      <c r="BE644" s="299" t="str">
        <f>+'RNL - Lab 9'!$R$82</f>
        <v/>
      </c>
      <c r="BF644" s="299" t="str">
        <f>+'RNL - Lab 9'!$R$84</f>
        <v/>
      </c>
      <c r="BG644" s="299" t="str">
        <f>+'RNL - Lab 9'!$R$85</f>
        <v/>
      </c>
      <c r="BH644" s="299" t="str">
        <f>+'RNL - Lab 9'!$R$86</f>
        <v/>
      </c>
      <c r="BI644" s="299" t="str">
        <f>+'RNL - Lab 9'!$R$87</f>
        <v/>
      </c>
      <c r="BJ644" s="299" t="str">
        <f>+'RNL - Lab 9'!$R$88</f>
        <v/>
      </c>
      <c r="BK644" s="299" t="str">
        <f>+'RNL - Lab 9'!$R$89</f>
        <v/>
      </c>
      <c r="BL644" s="299" t="str">
        <f>+'RNL - Lab 9'!$R$90</f>
        <v/>
      </c>
      <c r="BM644" s="299" t="str">
        <f>+'RNL - Lab 9'!$R$91</f>
        <v/>
      </c>
      <c r="BN644" s="288"/>
      <c r="BO644" s="288"/>
      <c r="BP644" s="288"/>
      <c r="BQ644" s="288"/>
      <c r="BR644" s="288"/>
      <c r="BS644" s="288"/>
      <c r="BT644" s="288"/>
      <c r="BU644" s="288"/>
      <c r="BV644" s="288"/>
      <c r="BW644" s="288"/>
      <c r="BX644" s="288"/>
      <c r="BY644" s="288"/>
      <c r="BZ644" s="288"/>
      <c r="CA644" s="288"/>
      <c r="CB644" s="288"/>
      <c r="CC644" s="288"/>
      <c r="CD644" s="288"/>
      <c r="CE644" s="288"/>
    </row>
    <row r="645" spans="2:83" s="26" customFormat="1" ht="1.5" customHeight="1" x14ac:dyDescent="0.25">
      <c r="B645" s="289" t="s">
        <v>92</v>
      </c>
      <c r="C645" s="299" t="str">
        <f>+'RNL - Lab 10'!$R$25</f>
        <v/>
      </c>
      <c r="D645" s="299" t="str">
        <f>+'RNL - Lab 10'!$R$26</f>
        <v/>
      </c>
      <c r="E645" s="299" t="str">
        <f>+'RNL - Lab 10'!$R$27</f>
        <v/>
      </c>
      <c r="F645" s="299" t="str">
        <f>+'RNL - Lab 10'!$R$28</f>
        <v/>
      </c>
      <c r="G645" s="299" t="str">
        <f>+'RNL - Lab 10'!$R$29</f>
        <v/>
      </c>
      <c r="H645" s="299" t="str">
        <f>+'RNL - Lab 10'!$R$30</f>
        <v/>
      </c>
      <c r="I645" s="299" t="str">
        <f>+'RNL - Lab 10'!$R$31</f>
        <v/>
      </c>
      <c r="J645" s="299" t="str">
        <f>+'RNL - Lab 10'!$R$32</f>
        <v/>
      </c>
      <c r="K645" s="299" t="str">
        <f>+'RNL - Lab 10'!$R$33</f>
        <v/>
      </c>
      <c r="L645" s="299" t="str">
        <f>+'RNL - Lab 10'!$R$34</f>
        <v/>
      </c>
      <c r="M645" s="299" t="str">
        <f>+'RNL - Lab 10'!$R$35</f>
        <v/>
      </c>
      <c r="N645" s="299" t="str">
        <f>+'RNL - Lab 10'!$R$36</f>
        <v/>
      </c>
      <c r="O645" s="299" t="str">
        <f>+'RNL - Lab 10'!$R$37</f>
        <v/>
      </c>
      <c r="P645" s="299" t="str">
        <f>+'RNL - Lab 10'!$R$39</f>
        <v/>
      </c>
      <c r="Q645" s="299" t="str">
        <f>+'RNL - Lab 10'!$R$40</f>
        <v/>
      </c>
      <c r="R645" s="299" t="str">
        <f>+'RNL - Lab 10'!$R$41</f>
        <v/>
      </c>
      <c r="S645" s="299" t="str">
        <f>+'RNL - Lab 10'!$R$42</f>
        <v/>
      </c>
      <c r="T645" s="299" t="str">
        <f>+'RNL - Lab 10'!$R$43</f>
        <v/>
      </c>
      <c r="U645" s="299" t="str">
        <f>+'RNL - Lab 10'!$R$44</f>
        <v/>
      </c>
      <c r="V645" s="299" t="str">
        <f>+'RNL - Lab 10'!$R$45</f>
        <v/>
      </c>
      <c r="W645" s="299" t="str">
        <f>+'RNL - Lab 10'!$R$46</f>
        <v/>
      </c>
      <c r="X645" s="299" t="str">
        <f>+'RNL - Lab 10'!$R$47</f>
        <v/>
      </c>
      <c r="Y645" s="299" t="str">
        <f>+'RNL - Lab 10'!$R$48</f>
        <v/>
      </c>
      <c r="Z645" s="299" t="str">
        <f>+'RNL - Lab 10'!$R$49</f>
        <v/>
      </c>
      <c r="AA645" s="299" t="str">
        <f>+'RNL - Lab 10'!$R$50</f>
        <v/>
      </c>
      <c r="AB645" s="299" t="str">
        <f>+'RNL - Lab 10'!$R$51</f>
        <v/>
      </c>
      <c r="AC645" s="299" t="str">
        <f>+'RNL - Lab 10'!$R$52</f>
        <v/>
      </c>
      <c r="AD645" s="299" t="str">
        <f>+'RNL - Lab 10'!$R$53</f>
        <v/>
      </c>
      <c r="AE645" s="299" t="str">
        <f>+'RNL - Lab 10'!$R$54</f>
        <v/>
      </c>
      <c r="AF645" s="299" t="str">
        <f>+'RNL - Lab 10'!$R$55</f>
        <v/>
      </c>
      <c r="AG645" s="299" t="str">
        <f>+'RNL - Lab 10'!$R$56</f>
        <v/>
      </c>
      <c r="AH645" s="299" t="str">
        <f>+'RNL - Lab 10'!$R$57</f>
        <v/>
      </c>
      <c r="AI645" s="299" t="str">
        <f>+'RNL - Lab 10'!$R$58</f>
        <v/>
      </c>
      <c r="AJ645" s="299" t="str">
        <f>+'RNL - Lab 10'!$R$59</f>
        <v/>
      </c>
      <c r="AK645" s="299" t="str">
        <f>+'RNL - Lab 10'!$R$60</f>
        <v/>
      </c>
      <c r="AL645" s="299" t="str">
        <f>+'RNL - Lab 10'!$R$62</f>
        <v/>
      </c>
      <c r="AM645" s="299" t="str">
        <f>+'RNL - Lab 10'!$R$63</f>
        <v/>
      </c>
      <c r="AN645" s="299" t="str">
        <f>+'RNL - Lab 10'!$R$64</f>
        <v/>
      </c>
      <c r="AO645" s="299" t="str">
        <f>+'RNL - Lab 10'!$R$65</f>
        <v/>
      </c>
      <c r="AP645" s="299" t="str">
        <f>+'RNL - Lab 10'!$R$66</f>
        <v/>
      </c>
      <c r="AQ645" s="299" t="str">
        <f>+'RNL - Lab 10'!$R$67</f>
        <v/>
      </c>
      <c r="AR645" s="299" t="str">
        <f>+'RNL - Lab 10'!$R$68</f>
        <v/>
      </c>
      <c r="AS645" s="299" t="str">
        <f>+'RNL - Lab 10'!$R$69</f>
        <v/>
      </c>
      <c r="AT645" s="299" t="str">
        <f>+'RNL - Lab 10'!$R$70</f>
        <v/>
      </c>
      <c r="AU645" s="299" t="str">
        <f>+'RNL - Lab 10'!$R$71</f>
        <v/>
      </c>
      <c r="AV645" s="299" t="str">
        <f>+'RNL - Lab 10'!$R$72</f>
        <v/>
      </c>
      <c r="AW645" s="299" t="str">
        <f>+'RNL - Lab 10'!$R$73</f>
        <v/>
      </c>
      <c r="AX645" s="299" t="str">
        <f>+'RNL - Lab 10'!$R$75</f>
        <v/>
      </c>
      <c r="AY645" s="299" t="str">
        <f>+'RNL - Lab 10'!$R$76</f>
        <v/>
      </c>
      <c r="AZ645" s="299" t="str">
        <f>+'RNL - Lab 10'!$R$77</f>
        <v/>
      </c>
      <c r="BA645" s="299" t="str">
        <f>+'RNL - Lab 10'!$R$78</f>
        <v/>
      </c>
      <c r="BB645" s="299" t="str">
        <f>+'RNL - Lab 10'!$R$79</f>
        <v/>
      </c>
      <c r="BC645" s="299" t="str">
        <f>+'RNL - Lab 10'!$R$80</f>
        <v/>
      </c>
      <c r="BD645" s="299" t="str">
        <f>+'RNL - Lab 10'!$R$81</f>
        <v/>
      </c>
      <c r="BE645" s="299" t="str">
        <f>+'RNL - Lab 10'!$R$82</f>
        <v/>
      </c>
      <c r="BF645" s="299" t="str">
        <f>+'RNL - Lab 10'!$R$84</f>
        <v/>
      </c>
      <c r="BG645" s="299" t="str">
        <f>+'RNL - Lab 10'!$R$85</f>
        <v/>
      </c>
      <c r="BH645" s="299" t="str">
        <f>+'RNL - Lab 10'!$R$86</f>
        <v/>
      </c>
      <c r="BI645" s="299" t="str">
        <f>+'RNL - Lab 10'!$R$87</f>
        <v/>
      </c>
      <c r="BJ645" s="299" t="str">
        <f>+'RNL - Lab 10'!$R$88</f>
        <v/>
      </c>
      <c r="BK645" s="299" t="str">
        <f>+'RNL - Lab 10'!$R$89</f>
        <v/>
      </c>
      <c r="BL645" s="299" t="str">
        <f>+'RNL - Lab 10'!$R$90</f>
        <v/>
      </c>
      <c r="BM645" s="299" t="str">
        <f>+'RNL - Lab 10'!$R$91</f>
        <v/>
      </c>
      <c r="BN645" s="288"/>
      <c r="BO645" s="288"/>
      <c r="BP645" s="288"/>
      <c r="BQ645" s="288"/>
      <c r="BR645" s="288"/>
      <c r="BS645" s="288"/>
      <c r="BT645" s="288"/>
      <c r="BU645" s="288"/>
      <c r="BV645" s="288"/>
      <c r="BW645" s="288"/>
      <c r="BX645" s="288"/>
      <c r="BY645" s="288"/>
      <c r="BZ645" s="288"/>
      <c r="CA645" s="288"/>
      <c r="CB645" s="288"/>
      <c r="CC645" s="288"/>
      <c r="CD645" s="288"/>
      <c r="CE645" s="288"/>
    </row>
    <row r="646" spans="2:83" s="26" customFormat="1" ht="1.5" customHeight="1" x14ac:dyDescent="0.25">
      <c r="B646" s="28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88"/>
      <c r="BO646" s="288"/>
      <c r="BP646" s="288"/>
      <c r="BQ646" s="288"/>
      <c r="BR646" s="288"/>
      <c r="BS646" s="288"/>
      <c r="BT646" s="288"/>
      <c r="BU646" s="288"/>
      <c r="BV646" s="288"/>
      <c r="BW646" s="288"/>
      <c r="BX646" s="288"/>
      <c r="BY646" s="288"/>
      <c r="BZ646" s="288"/>
      <c r="CA646" s="288"/>
      <c r="CB646" s="288"/>
      <c r="CC646" s="288"/>
      <c r="CD646" s="288"/>
      <c r="CE646" s="288"/>
    </row>
    <row r="647" spans="2:83" s="26" customFormat="1" ht="1.5" customHeight="1" x14ac:dyDescent="0.25"/>
    <row r="648" spans="2:83" s="26" customFormat="1" ht="1.5" customHeight="1" x14ac:dyDescent="0.25"/>
    <row r="649" spans="2:83" s="26" customFormat="1" ht="1.5" customHeight="1" x14ac:dyDescent="0.25"/>
    <row r="650" spans="2:83" s="26" customFormat="1" ht="1.5" customHeight="1" x14ac:dyDescent="0.25">
      <c r="B650" s="26" t="s">
        <v>561</v>
      </c>
    </row>
    <row r="651" spans="2:83" s="26" customFormat="1" ht="1.5" customHeight="1" x14ac:dyDescent="0.25"/>
    <row r="652" spans="2:83" s="26" customFormat="1" ht="1.5" customHeight="1" x14ac:dyDescent="0.25">
      <c r="C652" s="368" t="s">
        <v>344</v>
      </c>
      <c r="D652" s="368"/>
      <c r="E652" s="368"/>
      <c r="F652" s="368"/>
      <c r="G652" s="368"/>
      <c r="H652" s="368"/>
      <c r="I652" s="368"/>
      <c r="J652" s="368"/>
      <c r="K652" s="368"/>
      <c r="L652" s="368"/>
      <c r="M652" s="368"/>
      <c r="N652" s="368"/>
      <c r="O652" s="368"/>
      <c r="P652" s="368" t="s">
        <v>556</v>
      </c>
      <c r="Q652" s="368"/>
      <c r="R652" s="368"/>
      <c r="S652" s="368"/>
      <c r="T652" s="368"/>
      <c r="U652" s="368"/>
      <c r="V652" s="368"/>
      <c r="W652" s="368"/>
      <c r="X652" s="368"/>
      <c r="Y652" s="368"/>
      <c r="Z652" s="368"/>
      <c r="AA652" s="368"/>
      <c r="AB652" s="368"/>
      <c r="AC652" s="368"/>
      <c r="AD652" s="368"/>
      <c r="AE652" s="368"/>
      <c r="AF652" s="368"/>
      <c r="AG652" s="368"/>
      <c r="AH652" s="368"/>
      <c r="AI652" s="368"/>
      <c r="AJ652" s="368"/>
      <c r="AK652" s="368"/>
      <c r="AL652" s="368" t="s">
        <v>335</v>
      </c>
      <c r="AM652" s="368"/>
      <c r="AN652" s="368"/>
      <c r="AO652" s="368"/>
      <c r="AP652" s="368"/>
      <c r="AQ652" s="368"/>
      <c r="AR652" s="368"/>
      <c r="AS652" s="368"/>
      <c r="AT652" s="368"/>
      <c r="AU652" s="368"/>
      <c r="AV652" s="368"/>
      <c r="AW652" s="368"/>
      <c r="AX652" s="368" t="s">
        <v>557</v>
      </c>
      <c r="AY652" s="368"/>
      <c r="AZ652" s="368"/>
      <c r="BA652" s="368"/>
      <c r="BB652" s="368"/>
      <c r="BC652" s="368"/>
      <c r="BD652" s="368"/>
      <c r="BE652" s="368"/>
      <c r="BF652" s="368" t="s">
        <v>554</v>
      </c>
      <c r="BG652" s="368"/>
      <c r="BH652" s="368"/>
      <c r="BI652" s="368"/>
      <c r="BJ652" s="368"/>
      <c r="BK652" s="368"/>
      <c r="BL652" s="368"/>
      <c r="BM652" s="368"/>
    </row>
    <row r="653" spans="2:83" s="26" customFormat="1" ht="1.5" customHeight="1" x14ac:dyDescent="0.25">
      <c r="C653" s="290">
        <v>26</v>
      </c>
      <c r="D653" s="290">
        <v>27</v>
      </c>
      <c r="E653" s="290">
        <v>28</v>
      </c>
      <c r="F653" s="290">
        <v>29</v>
      </c>
      <c r="G653" s="290">
        <v>30</v>
      </c>
      <c r="H653" s="290">
        <v>31</v>
      </c>
      <c r="I653" s="290">
        <v>32</v>
      </c>
      <c r="J653" s="290">
        <v>33</v>
      </c>
      <c r="K653" s="290">
        <v>34</v>
      </c>
      <c r="L653" s="290">
        <v>35</v>
      </c>
      <c r="M653" s="290">
        <v>36</v>
      </c>
      <c r="N653" s="290">
        <v>37</v>
      </c>
      <c r="O653" s="290">
        <v>38</v>
      </c>
      <c r="P653" s="290">
        <v>40</v>
      </c>
      <c r="Q653" s="290">
        <v>41</v>
      </c>
      <c r="R653" s="290">
        <v>42</v>
      </c>
      <c r="S653" s="290">
        <v>43</v>
      </c>
      <c r="T653" s="290">
        <v>44</v>
      </c>
      <c r="U653" s="290">
        <v>45</v>
      </c>
      <c r="V653" s="290">
        <v>46</v>
      </c>
      <c r="W653" s="290">
        <v>47</v>
      </c>
      <c r="X653" s="290">
        <v>48</v>
      </c>
      <c r="Y653" s="290">
        <v>49</v>
      </c>
      <c r="Z653" s="290">
        <v>50</v>
      </c>
      <c r="AA653" s="290">
        <v>51</v>
      </c>
      <c r="AB653" s="290">
        <v>52</v>
      </c>
      <c r="AC653" s="290">
        <v>53</v>
      </c>
      <c r="AD653" s="290">
        <v>54</v>
      </c>
      <c r="AE653" s="290">
        <v>55</v>
      </c>
      <c r="AF653" s="290">
        <v>56</v>
      </c>
      <c r="AG653" s="290">
        <v>57</v>
      </c>
      <c r="AH653" s="290">
        <v>58</v>
      </c>
      <c r="AI653" s="290">
        <v>59</v>
      </c>
      <c r="AJ653" s="290">
        <v>60</v>
      </c>
      <c r="AK653" s="290">
        <v>61</v>
      </c>
      <c r="AL653" s="289">
        <v>63</v>
      </c>
      <c r="AM653" s="289">
        <v>64</v>
      </c>
      <c r="AN653" s="289">
        <v>65</v>
      </c>
      <c r="AO653" s="289">
        <v>66</v>
      </c>
      <c r="AP653" s="289">
        <v>67</v>
      </c>
      <c r="AQ653" s="289">
        <v>68</v>
      </c>
      <c r="AR653" s="289">
        <v>69</v>
      </c>
      <c r="AS653" s="289">
        <v>70</v>
      </c>
      <c r="AT653" s="289">
        <v>71</v>
      </c>
      <c r="AU653" s="289">
        <v>72</v>
      </c>
      <c r="AV653" s="289">
        <v>73</v>
      </c>
      <c r="AW653" s="289">
        <v>74</v>
      </c>
      <c r="AX653" s="289">
        <v>76</v>
      </c>
      <c r="AY653" s="289">
        <v>77</v>
      </c>
      <c r="AZ653" s="291">
        <v>78</v>
      </c>
      <c r="BA653" s="291">
        <v>79</v>
      </c>
      <c r="BB653" s="291">
        <v>80</v>
      </c>
      <c r="BC653" s="291">
        <v>81</v>
      </c>
      <c r="BD653" s="291">
        <v>82</v>
      </c>
      <c r="BE653" s="291">
        <v>83</v>
      </c>
      <c r="BF653" s="291">
        <v>85</v>
      </c>
      <c r="BG653" s="291">
        <v>86</v>
      </c>
      <c r="BH653" s="291">
        <v>87</v>
      </c>
      <c r="BI653" s="291">
        <v>88</v>
      </c>
      <c r="BJ653" s="291">
        <v>89</v>
      </c>
      <c r="BK653" s="291">
        <v>90</v>
      </c>
      <c r="BL653" s="291">
        <v>91</v>
      </c>
      <c r="BM653" s="291">
        <v>92</v>
      </c>
    </row>
    <row r="654" spans="2:83" s="26" customFormat="1" ht="1.5" customHeight="1" x14ac:dyDescent="0.25">
      <c r="B654" s="291" t="s">
        <v>6</v>
      </c>
      <c r="C654" s="292" t="str">
        <f>+C635</f>
        <v>Número de baciloscopias realizadas</v>
      </c>
      <c r="D654" s="292" t="str">
        <f t="shared" ref="D654:BM654" si="0">+D635</f>
        <v>Porcentaje de baciloscopias de diagnóstico positivas</v>
      </c>
      <c r="E654" s="292" t="str">
        <f t="shared" si="0"/>
        <v xml:space="preserve">Porcentaje de baciloscopias de control de tratamiento positiva
</v>
      </c>
      <c r="F654" s="292" t="str">
        <f t="shared" si="0"/>
        <v xml:space="preserve">Porcentaje de casos presuntivos examinados con baciloscopia
</v>
      </c>
      <c r="G654" s="292" t="str">
        <f t="shared" si="0"/>
        <v xml:space="preserve">Porcentaje de casos diagnosticados por baciloscopia entre los casos presuntivos
</v>
      </c>
      <c r="H654" s="292" t="str">
        <f t="shared" si="0"/>
        <v>Proporción de muestras deficientes entre las baciloscopias de diagnóstico</v>
      </c>
      <c r="I654" s="292" t="str">
        <f t="shared" si="0"/>
        <v>Carga de trabajo</v>
      </c>
      <c r="J654" s="292" t="str">
        <f t="shared" si="0"/>
        <v>Porcentaje de baciloscopias de diagnóstico positivas de bajo grado (positiva de + y BAAR contables)</v>
      </c>
      <c r="K654" s="292" t="str">
        <f t="shared" si="0"/>
        <v>Tiempo de respuesta del laboratorio en el informe del resultado de la baciloscopia</v>
      </c>
      <c r="L654" s="292" t="str">
        <f t="shared" si="0"/>
        <v/>
      </c>
      <c r="M654" s="292" t="str">
        <f t="shared" si="0"/>
        <v/>
      </c>
      <c r="N654" s="292" t="str">
        <f t="shared" si="0"/>
        <v/>
      </c>
      <c r="O654" s="292" t="str">
        <f t="shared" si="0"/>
        <v/>
      </c>
      <c r="P654" s="292" t="str">
        <f t="shared" si="0"/>
        <v>Número de pruebas rápidas realizadas</v>
      </c>
      <c r="Q654" s="292" t="str">
        <f t="shared" si="0"/>
        <v>Proporción de M. tuberculosis detectado sensible a fármacos R, H o HyR</v>
      </c>
      <c r="R654" s="292" t="str">
        <f t="shared" si="0"/>
        <v>Proporción de M. tuberculosis detectado resistente a R</v>
      </c>
      <c r="S654" s="292" t="str">
        <f t="shared" si="0"/>
        <v>Proporción de M. tuberculosis detectado resistente a H</v>
      </c>
      <c r="T654" s="292" t="str">
        <f t="shared" si="0"/>
        <v xml:space="preserve">Proporción de M. tuberculosis detectado resistente a HyR
</v>
      </c>
      <c r="U654" s="292" t="str">
        <f t="shared" si="0"/>
        <v xml:space="preserve">Proporción de M. tuberculosis detectado con resistencia a fármacos indeterminada
</v>
      </c>
      <c r="V654" s="292" t="str">
        <f t="shared" si="0"/>
        <v xml:space="preserve">Proporción de M. tuberculosis no detectado 
</v>
      </c>
      <c r="W654" s="292" t="str">
        <f t="shared" si="0"/>
        <v xml:space="preserve">Proporción de errores
</v>
      </c>
      <c r="X654" s="292" t="str">
        <f t="shared" si="0"/>
        <v xml:space="preserve">Proporción de resultados inválidos
</v>
      </c>
      <c r="Y654" s="292" t="str">
        <f t="shared" si="0"/>
        <v xml:space="preserve">Proporción de casos con M. tuberculosis detectado resistente a R, H, RyH con PSF de segunda línea
</v>
      </c>
      <c r="Z654" s="292" t="str">
        <f t="shared" si="0"/>
        <v xml:space="preserve">Proporción de casos nuevos con M. tuberculosis detectado resistente a R, H, RyH con PSF de segunda línea
</v>
      </c>
      <c r="AA654" s="292" t="str">
        <f t="shared" si="0"/>
        <v xml:space="preserve">Proporción de casos antes tratados con M. tuberculosis detectado resistente a R, H, RyH con PSF de segunda línea
</v>
      </c>
      <c r="AB654" s="292" t="str">
        <f t="shared" si="0"/>
        <v>Proporción de M. tuberculosis Sensible a fluoroquinolonas</v>
      </c>
      <c r="AC654" s="292" t="str">
        <f t="shared" si="0"/>
        <v>Proporción de M. tuberculosis Resistente a fluoroquinolonas</v>
      </c>
      <c r="AD654" s="292" t="str">
        <f t="shared" si="0"/>
        <v>Proporción de M. tuberculosis Sensible a otras drogas de segunda línea (drogas orales)</v>
      </c>
      <c r="AE654" s="292" t="str">
        <f t="shared" si="0"/>
        <v>Proporción de M. tuberculosis Resistente a otras drogas de segunda línea (drogas orales)</v>
      </c>
      <c r="AF654" s="292" t="str">
        <f t="shared" si="0"/>
        <v>Tiempo de respuesta del laboratorio en las pruebas moleculares</v>
      </c>
      <c r="AG654" s="292" t="str">
        <f t="shared" si="0"/>
        <v/>
      </c>
      <c r="AH654" s="292" t="str">
        <f t="shared" si="0"/>
        <v/>
      </c>
      <c r="AI654" s="292" t="str">
        <f t="shared" si="0"/>
        <v/>
      </c>
      <c r="AJ654" s="292" t="str">
        <f t="shared" si="0"/>
        <v/>
      </c>
      <c r="AK654" s="292" t="str">
        <f t="shared" si="0"/>
        <v/>
      </c>
      <c r="AL654" s="292" t="str">
        <f t="shared" si="0"/>
        <v>Porcentaje de muestras baciloscopia positiva y cultivo negativo</v>
      </c>
      <c r="AM654" s="292" t="str">
        <f t="shared" si="0"/>
        <v>Porcentaje de cultivos contaminados (se calcula sobre los cultivos realizados a las muestras respiratorias)</v>
      </c>
      <c r="AN654" s="292" t="str">
        <f t="shared" si="0"/>
        <v xml:space="preserve">Aporte del cultivo al diagnóstico de casos de tuberculosis pulmonar (en relación a la baciloscopia) </v>
      </c>
      <c r="AO654" s="292" t="str">
        <f t="shared" si="0"/>
        <v>Aporte del cultivo al diagnóstico de casos de tuberculosis pulmonar (en relación a pruebas moleculares)</v>
      </c>
      <c r="AP654" s="292" t="str">
        <f t="shared" si="0"/>
        <v>Tiempo de respuesta del laboratorio en los resultados del cultivo</v>
      </c>
      <c r="AQ654" s="292" t="str">
        <f t="shared" si="0"/>
        <v>Proporción de muestras de diagnóstico (nuevas y recaídas) con cultivo positivo (MTB y MNT combinados)</v>
      </c>
      <c r="AR654" s="292" t="str">
        <f t="shared" si="0"/>
        <v>Proporción de muestras de diagnóstico (nuevas y recaídas) que resultaron positivas para MTB</v>
      </c>
      <c r="AS654" s="292" t="str">
        <f t="shared" si="0"/>
        <v/>
      </c>
      <c r="AT654" s="292" t="str">
        <f t="shared" si="0"/>
        <v/>
      </c>
      <c r="AU654" s="292" t="str">
        <f t="shared" si="0"/>
        <v/>
      </c>
      <c r="AV654" s="292" t="str">
        <f t="shared" si="0"/>
        <v/>
      </c>
      <c r="AW654" s="292" t="str">
        <f t="shared" si="0"/>
        <v/>
      </c>
      <c r="AX654" s="292" t="str">
        <f t="shared" si="0"/>
        <v>Proporción de aislamientos procesados con monorresistencia y multirresistencia a todas las combinaciones de fármacos analizados</v>
      </c>
      <c r="AY654" s="292" t="str">
        <f t="shared" si="0"/>
        <v>Proporción de aislamientos inoculados para PSD que se descartaron debido a la contaminación</v>
      </c>
      <c r="AZ654" s="292" t="str">
        <f t="shared" si="0"/>
        <v>Proporción de aislamientos procesados para PSD que no fueron interpretables debido a la falta de crecimiento de los tubos / placas de control (sin fármaco)</v>
      </c>
      <c r="BA654" s="292" t="str">
        <f t="shared" si="0"/>
        <v>Tiempo de entrega de los resultados del laboratorio - Entre el procesamiento de la muestra y la notificación de resultados para PSD</v>
      </c>
      <c r="BB654" s="292" t="str">
        <f t="shared" si="0"/>
        <v/>
      </c>
      <c r="BC654" s="292" t="str">
        <f t="shared" si="0"/>
        <v/>
      </c>
      <c r="BD654" s="292" t="str">
        <f t="shared" si="0"/>
        <v/>
      </c>
      <c r="BE654" s="292" t="str">
        <f t="shared" si="0"/>
        <v/>
      </c>
      <c r="BF654" s="292" t="str">
        <f t="shared" si="0"/>
        <v>Porcentaje de casos de tuberculosis nuevos y recaída notificados, evaluados con un diagnóstico rápido recomendado por la OMS como la prueba diagnóstica inicial.</v>
      </c>
      <c r="BG654" s="292" t="str">
        <f t="shared" si="0"/>
        <v>Porcentaje de casos de tuberculosis notificados como nuevos y recaídas con confirmación bacteriológica.</v>
      </c>
      <c r="BH654" s="292" t="str">
        <f t="shared" si="0"/>
        <v>Porcentaje de casos notificados de TB confirmados bacteriológicamente con resultados de PSD para la rifampicina.</v>
      </c>
      <c r="BI654" s="292" t="str">
        <f t="shared" si="0"/>
        <v>Porcentaje de casos notificados de TB resistente a rifampicina con resultados de PSD para fluoroquinolonas y otras drogas orales de segunda línea.</v>
      </c>
      <c r="BJ654" s="292" t="str">
        <f t="shared" si="0"/>
        <v/>
      </c>
      <c r="BK654" s="292" t="str">
        <f t="shared" si="0"/>
        <v/>
      </c>
      <c r="BL654" s="292" t="str">
        <f t="shared" si="0"/>
        <v/>
      </c>
      <c r="BM654" s="292" t="str">
        <f t="shared" si="0"/>
        <v/>
      </c>
    </row>
    <row r="655" spans="2:83" s="26" customFormat="1" ht="1.5" customHeight="1" x14ac:dyDescent="0.25">
      <c r="B655" s="289" t="s">
        <v>83</v>
      </c>
      <c r="C655" s="299">
        <f>+'RNL - Lab 1'!$BJ$25</f>
        <v>0</v>
      </c>
      <c r="D655" s="299">
        <f>+'RNL - Lab 1'!$BJ$26</f>
        <v>0</v>
      </c>
      <c r="E655" s="299">
        <f>+'RNL - Lab 1'!$BJ$27</f>
        <v>0</v>
      </c>
      <c r="F655" s="299">
        <f>+'RNL - Lab 1'!$BJ$28</f>
        <v>0</v>
      </c>
      <c r="G655" s="299">
        <f>+'RNL - Lab 1'!$BJ$29</f>
        <v>0</v>
      </c>
      <c r="H655" s="299">
        <f>+'RNL - Lab 1'!$BJ$30</f>
        <v>0</v>
      </c>
      <c r="I655" s="299">
        <f>+'RNL - Lab 1'!$BJ$31</f>
        <v>0</v>
      </c>
      <c r="J655" s="299">
        <f>+'RNL - Lab 1'!$BJ$32</f>
        <v>0</v>
      </c>
      <c r="K655" s="299">
        <f>+'RNL - Lab 1'!$BJ$33</f>
        <v>0</v>
      </c>
      <c r="L655" s="299">
        <f>+'RNL - Lab 1'!$BJ$34</f>
        <v>0</v>
      </c>
      <c r="M655" s="299">
        <f>+'RNL - Lab 1'!$BJ$35</f>
        <v>0</v>
      </c>
      <c r="N655" s="299">
        <f>+'RNL - Lab 1'!$BJ$36</f>
        <v>0</v>
      </c>
      <c r="O655" s="299">
        <f>+'RNL - Lab 1'!$BJ$37</f>
        <v>0</v>
      </c>
      <c r="P655" s="299">
        <f>+'RNL - Lab 1'!$BJ$39</f>
        <v>0</v>
      </c>
      <c r="Q655" s="299">
        <f>+'RNL - Lab 1'!$BJ$40</f>
        <v>0</v>
      </c>
      <c r="R655" s="299">
        <f>+'RNL - Lab 1'!$BJ$41</f>
        <v>0</v>
      </c>
      <c r="S655" s="299">
        <f>+'RNL - Lab 1'!$BJ$42</f>
        <v>0</v>
      </c>
      <c r="T655" s="299">
        <f>+'RNL - Lab 1'!$BJ$43</f>
        <v>0</v>
      </c>
      <c r="U655" s="299">
        <f>+'RNL - Lab 1'!$BJ$44</f>
        <v>0</v>
      </c>
      <c r="V655" s="299">
        <f>+'RNL - Lab 1'!$BJ$45</f>
        <v>0</v>
      </c>
      <c r="W655" s="300">
        <f>+'RNL - Lab 1'!$BJ$46</f>
        <v>0</v>
      </c>
      <c r="X655" s="300">
        <f>+'RNL - Lab 1'!$BJ$47</f>
        <v>0</v>
      </c>
      <c r="Y655" s="299">
        <f>+'RNL - Lab 1'!$BJ$48</f>
        <v>0</v>
      </c>
      <c r="Z655" s="299">
        <f>+'RNL - Lab 1'!$BJ$49</f>
        <v>0</v>
      </c>
      <c r="AA655" s="299">
        <f>+'RNL - Lab 1'!$BJ$50</f>
        <v>0</v>
      </c>
      <c r="AB655" s="299">
        <f>+'RNL - Lab 1'!$BJ$51</f>
        <v>0</v>
      </c>
      <c r="AC655" s="299">
        <f>+'RNL - Lab 1'!$BJ$52</f>
        <v>0</v>
      </c>
      <c r="AD655" s="299">
        <f>+'RNL - Lab 1'!$BJ$53</f>
        <v>0</v>
      </c>
      <c r="AE655" s="299">
        <f>+'RNL - Lab 1'!$BJ$54</f>
        <v>0</v>
      </c>
      <c r="AF655" s="299">
        <f>+'RNL - Lab 1'!$BJ$55</f>
        <v>0</v>
      </c>
      <c r="AG655" s="299">
        <f>+'RNL - Lab 1'!$BJ$56</f>
        <v>0</v>
      </c>
      <c r="AH655" s="299">
        <f>+'RNL - Lab 1'!$BJ$57</f>
        <v>0</v>
      </c>
      <c r="AI655" s="299">
        <f>+'RNL - Lab 1'!$BJ$58</f>
        <v>0</v>
      </c>
      <c r="AJ655" s="299">
        <f>+'RNL - Lab 1'!$BJ$59</f>
        <v>0</v>
      </c>
      <c r="AK655" s="299">
        <f>+'RNL - Lab 1'!$BJ$60</f>
        <v>0</v>
      </c>
      <c r="AL655" s="299">
        <f>+'RNL - Lab 1'!$BJ$62</f>
        <v>0</v>
      </c>
      <c r="AM655" s="299">
        <f>+'RNL - Lab 1'!$BJ$63</f>
        <v>0</v>
      </c>
      <c r="AN655" s="299">
        <f>+'RNL - Lab 1'!$BJ$64</f>
        <v>0</v>
      </c>
      <c r="AO655" s="299">
        <f>+'RNL - Lab 1'!$BJ$65</f>
        <v>0</v>
      </c>
      <c r="AP655" s="299">
        <f>+'RNL - Lab 1'!$BJ$66</f>
        <v>0</v>
      </c>
      <c r="AQ655" s="299">
        <f>+'RNL - Lab 1'!$BJ$67</f>
        <v>0</v>
      </c>
      <c r="AR655" s="299">
        <f>+'RNL - Lab 1'!$BJ$68</f>
        <v>0</v>
      </c>
      <c r="AS655" s="299">
        <f>+'RNL - Lab 1'!$BJ$69</f>
        <v>0</v>
      </c>
      <c r="AT655" s="299">
        <f>+'RNL - Lab 1'!$BJ$70</f>
        <v>0</v>
      </c>
      <c r="AU655" s="299">
        <f>+'RNL - Lab 1'!$BJ$71</f>
        <v>0</v>
      </c>
      <c r="AV655" s="299">
        <f>+'RNL - Lab 1'!$BJ$72</f>
        <v>0</v>
      </c>
      <c r="AW655" s="299">
        <f>+'RNL - Lab 1'!$BJ$73</f>
        <v>0</v>
      </c>
      <c r="AX655" s="299">
        <f>+'RNL - Lab 1'!$BJ$75</f>
        <v>0</v>
      </c>
      <c r="AY655" s="299">
        <f>+'RNL - Lab 1'!$BJ$76</f>
        <v>0</v>
      </c>
      <c r="AZ655" s="299">
        <f>+'RNL - Lab 1'!$BJ$77</f>
        <v>0</v>
      </c>
      <c r="BA655" s="299">
        <f>+'RNL - Lab 1'!$BJ$78</f>
        <v>0</v>
      </c>
      <c r="BB655" s="299">
        <f>+'RNL - Lab 1'!$BJ$79</f>
        <v>0</v>
      </c>
      <c r="BC655" s="299">
        <f>+'RNL - Lab 1'!$BJ$80</f>
        <v>0</v>
      </c>
      <c r="BD655" s="299">
        <f>+'RNL - Lab 1'!$BJ$81</f>
        <v>0</v>
      </c>
      <c r="BE655" s="299">
        <f>+'RNL - Lab 1'!$BJ$82</f>
        <v>0</v>
      </c>
      <c r="BF655" s="299">
        <f>+'RNL - Lab 1'!$BJ$84</f>
        <v>0</v>
      </c>
      <c r="BG655" s="299">
        <f>+'RNL - Lab 1'!$BJ$85</f>
        <v>0</v>
      </c>
      <c r="BH655" s="299">
        <f>+'RNL - Lab 1'!$BJ$86</f>
        <v>0</v>
      </c>
      <c r="BI655" s="299">
        <f>+'RNL - Lab 1'!$BJ$87</f>
        <v>0</v>
      </c>
      <c r="BJ655" s="299">
        <f>+'RNL - Lab 1'!$BJ$88</f>
        <v>0</v>
      </c>
      <c r="BK655" s="299">
        <f>+'RNL - Lab 1'!$BJ$89</f>
        <v>0</v>
      </c>
      <c r="BL655" s="299">
        <f>+'RNL - Lab 1'!$BJ$90</f>
        <v>0</v>
      </c>
      <c r="BM655" s="299">
        <f>+'RNL - Lab 1'!$BJ$91</f>
        <v>0</v>
      </c>
    </row>
    <row r="656" spans="2:83" s="26" customFormat="1" ht="1.5" customHeight="1" x14ac:dyDescent="0.25">
      <c r="B656" s="289" t="s">
        <v>84</v>
      </c>
      <c r="C656" s="299">
        <f>+'RNL - Lab 2'!$BJ$25</f>
        <v>0</v>
      </c>
      <c r="D656" s="299">
        <f>+'RNL - Lab 2'!$BJ$26</f>
        <v>0</v>
      </c>
      <c r="E656" s="299">
        <f>+'RNL - Lab 2'!$BJ$27</f>
        <v>0</v>
      </c>
      <c r="F656" s="299">
        <f>+'RNL - Lab 2'!$BJ$28</f>
        <v>0</v>
      </c>
      <c r="G656" s="299">
        <f>+'RNL - Lab 2'!$BJ$29</f>
        <v>0</v>
      </c>
      <c r="H656" s="299">
        <f>+'RNL - Lab 2'!$BJ$30</f>
        <v>0</v>
      </c>
      <c r="I656" s="299">
        <f>+'RNL - Lab 2'!$BJ$31</f>
        <v>0</v>
      </c>
      <c r="J656" s="299">
        <f>+'RNL - Lab 2'!$BJ$32</f>
        <v>0</v>
      </c>
      <c r="K656" s="299">
        <f>+'RNL - Lab 2'!$BJ$33</f>
        <v>0</v>
      </c>
      <c r="L656" s="299">
        <f>+'RNL - Lab 2'!$BJ$34</f>
        <v>0</v>
      </c>
      <c r="M656" s="299">
        <f>+'RNL - Lab 2'!$BJ$35</f>
        <v>0</v>
      </c>
      <c r="N656" s="299">
        <f>+'RNL - Lab 2'!$BJ$36</f>
        <v>0</v>
      </c>
      <c r="O656" s="299">
        <f>+'RNL - Lab 2'!$BJ$37</f>
        <v>0</v>
      </c>
      <c r="P656" s="299">
        <f>+'RNL - Lab 2'!$BJ$39</f>
        <v>0</v>
      </c>
      <c r="Q656" s="299">
        <f>+'RNL - Lab 2'!$BJ$40</f>
        <v>0</v>
      </c>
      <c r="R656" s="299">
        <f>+'RNL - Lab 2'!$BJ$41</f>
        <v>0</v>
      </c>
      <c r="S656" s="299">
        <f>+'RNL - Lab 2'!$BJ$42</f>
        <v>0</v>
      </c>
      <c r="T656" s="299">
        <f>+'RNL - Lab 2'!$BJ$43</f>
        <v>0</v>
      </c>
      <c r="U656" s="299">
        <f>+'RNL - Lab 2'!$BJ$44</f>
        <v>0</v>
      </c>
      <c r="V656" s="299">
        <f>+'RNL - Lab 2'!$BJ$45</f>
        <v>0</v>
      </c>
      <c r="W656" s="300">
        <f>+'RNL - Lab 2'!$BJ$46</f>
        <v>0</v>
      </c>
      <c r="X656" s="300">
        <f>+'RNL - Lab 2'!$BJ$47</f>
        <v>0</v>
      </c>
      <c r="Y656" s="299">
        <f>+'RNL - Lab 2'!$BJ$48</f>
        <v>0</v>
      </c>
      <c r="Z656" s="299">
        <f>+'RNL - Lab 2'!$BJ$49</f>
        <v>0</v>
      </c>
      <c r="AA656" s="299">
        <f>+'RNL - Lab 2'!$BJ$50</f>
        <v>0</v>
      </c>
      <c r="AB656" s="299">
        <f>+'RNL - Lab 2'!$BJ$51</f>
        <v>0</v>
      </c>
      <c r="AC656" s="299">
        <f>+'RNL - Lab 2'!$BJ$52</f>
        <v>0</v>
      </c>
      <c r="AD656" s="299">
        <f>+'RNL - Lab 2'!$BJ$53</f>
        <v>0</v>
      </c>
      <c r="AE656" s="299">
        <f>+'RNL - Lab 2'!$BJ$54</f>
        <v>0</v>
      </c>
      <c r="AF656" s="299">
        <f>+'RNL - Lab 2'!$BJ$55</f>
        <v>0</v>
      </c>
      <c r="AG656" s="299">
        <f>+'RNL - Lab 2'!$BJ$56</f>
        <v>0</v>
      </c>
      <c r="AH656" s="299">
        <f>+'RNL - Lab 2'!$BJ$57</f>
        <v>0</v>
      </c>
      <c r="AI656" s="299">
        <f>+'RNL - Lab 2'!$BJ$58</f>
        <v>0</v>
      </c>
      <c r="AJ656" s="299">
        <f>+'RNL - Lab 2'!$BJ$59</f>
        <v>0</v>
      </c>
      <c r="AK656" s="299">
        <f>+'RNL - Lab 2'!$BJ$60</f>
        <v>0</v>
      </c>
      <c r="AL656" s="299">
        <f>+'RNL - Lab 2'!$BJ$62</f>
        <v>0</v>
      </c>
      <c r="AM656" s="299">
        <f>+'RNL - Lab 2'!$BJ$63</f>
        <v>0</v>
      </c>
      <c r="AN656" s="299">
        <f>+'RNL - Lab 2'!$BJ$64</f>
        <v>0</v>
      </c>
      <c r="AO656" s="299">
        <f>+'RNL - Lab 2'!$BJ$65</f>
        <v>0</v>
      </c>
      <c r="AP656" s="299">
        <f>+'RNL - Lab 2'!$BJ$66</f>
        <v>0</v>
      </c>
      <c r="AQ656" s="299">
        <f>+'RNL - Lab 2'!$BJ$67</f>
        <v>0</v>
      </c>
      <c r="AR656" s="299">
        <f>+'RNL - Lab 2'!$BJ$68</f>
        <v>0</v>
      </c>
      <c r="AS656" s="299">
        <f>+'RNL - Lab 2'!$BJ$69</f>
        <v>0</v>
      </c>
      <c r="AT656" s="299">
        <f>+'RNL - Lab 2'!$BJ$70</f>
        <v>0</v>
      </c>
      <c r="AU656" s="299">
        <f>+'RNL - Lab 2'!$BJ$71</f>
        <v>0</v>
      </c>
      <c r="AV656" s="299">
        <f>+'RNL - Lab 2'!$BJ$72</f>
        <v>0</v>
      </c>
      <c r="AW656" s="299">
        <f>+'RNL - Lab 2'!$BJ$73</f>
        <v>0</v>
      </c>
      <c r="AX656" s="299">
        <f>+'RNL - Lab 2'!$BJ$75</f>
        <v>0</v>
      </c>
      <c r="AY656" s="299">
        <f>+'RNL - Lab 2'!$BJ$76</f>
        <v>0</v>
      </c>
      <c r="AZ656" s="299">
        <f>+'RNL - Lab 2'!$BJ$77</f>
        <v>0</v>
      </c>
      <c r="BA656" s="299">
        <f>+'RNL - Lab 2'!$BJ$78</f>
        <v>0</v>
      </c>
      <c r="BB656" s="299">
        <f>+'RNL - Lab 2'!$BJ$79</f>
        <v>0</v>
      </c>
      <c r="BC656" s="299">
        <f>+'RNL - Lab 2'!$BJ$80</f>
        <v>0</v>
      </c>
      <c r="BD656" s="299">
        <f>+'RNL - Lab 2'!$BJ$81</f>
        <v>0</v>
      </c>
      <c r="BE656" s="299">
        <f>+'RNL - Lab 2'!$BJ$82</f>
        <v>0</v>
      </c>
      <c r="BF656" s="299">
        <f>+'RNL - Lab 2'!$BJ$84</f>
        <v>0</v>
      </c>
      <c r="BG656" s="299">
        <f>+'RNL - Lab 2'!$BJ$85</f>
        <v>0</v>
      </c>
      <c r="BH656" s="299">
        <f>+'RNL - Lab 2'!$BJ$86</f>
        <v>0</v>
      </c>
      <c r="BI656" s="299">
        <f>+'RNL - Lab 2'!$BJ$87</f>
        <v>0</v>
      </c>
      <c r="BJ656" s="299">
        <f>+'RNL - Lab 2'!$BJ$88</f>
        <v>0</v>
      </c>
      <c r="BK656" s="299">
        <f>+'RNL - Lab 2'!$BJ$89</f>
        <v>0</v>
      </c>
      <c r="BL656" s="299">
        <f>+'RNL - Lab 2'!$BJ$90</f>
        <v>0</v>
      </c>
      <c r="BM656" s="299">
        <f>+'RNL - Lab 2'!$BJ$91</f>
        <v>0</v>
      </c>
    </row>
    <row r="657" spans="2:65" s="26" customFormat="1" ht="1.5" customHeight="1" x14ac:dyDescent="0.25">
      <c r="B657" s="289" t="s">
        <v>85</v>
      </c>
      <c r="C657" s="299">
        <f>+'RNL - Lab 3'!$BJ$25</f>
        <v>0</v>
      </c>
      <c r="D657" s="299">
        <f>+'RNL - Lab 3'!$BJ$26</f>
        <v>0</v>
      </c>
      <c r="E657" s="299">
        <f>+'RNL - Lab 3'!$BJ$27</f>
        <v>0</v>
      </c>
      <c r="F657" s="299">
        <f>+'RNL - Lab 3'!$BJ$28</f>
        <v>0</v>
      </c>
      <c r="G657" s="299">
        <f>+'RNL - Lab 3'!$BJ$29</f>
        <v>0</v>
      </c>
      <c r="H657" s="299">
        <f>+'RNL - Lab 3'!$BJ$30</f>
        <v>0</v>
      </c>
      <c r="I657" s="299">
        <f>+'RNL - Lab 3'!$BJ$31</f>
        <v>0</v>
      </c>
      <c r="J657" s="299">
        <f>+'RNL - Lab 3'!$BJ$32</f>
        <v>0</v>
      </c>
      <c r="K657" s="299">
        <f>+'RNL - Lab 3'!$BJ$33</f>
        <v>0</v>
      </c>
      <c r="L657" s="299">
        <f>+'RNL - Lab 3'!$BJ$34</f>
        <v>0</v>
      </c>
      <c r="M657" s="299">
        <f>+'RNL - Lab 3'!$BJ$35</f>
        <v>0</v>
      </c>
      <c r="N657" s="299">
        <f>+'RNL - Lab 3'!$BJ$36</f>
        <v>0</v>
      </c>
      <c r="O657" s="299">
        <f>+'RNL - Lab 3'!$BJ$37</f>
        <v>0</v>
      </c>
      <c r="P657" s="299">
        <f>+'RNL - Lab 3'!$BJ$39</f>
        <v>0</v>
      </c>
      <c r="Q657" s="299">
        <f>+'RNL - Lab 3'!$BJ$40</f>
        <v>0</v>
      </c>
      <c r="R657" s="299">
        <f>+'RNL - Lab 3'!$BJ$41</f>
        <v>0</v>
      </c>
      <c r="S657" s="299">
        <f>+'RNL - Lab 3'!$BJ$42</f>
        <v>0</v>
      </c>
      <c r="T657" s="299">
        <f>+'RNL - Lab 3'!$BJ$43</f>
        <v>0</v>
      </c>
      <c r="U657" s="299">
        <f>+'RNL - Lab 3'!$BJ$44</f>
        <v>0</v>
      </c>
      <c r="V657" s="299">
        <f>+'RNL - Lab 3'!$BJ$45</f>
        <v>0</v>
      </c>
      <c r="W657" s="300">
        <f>+'RNL - Lab 3'!$BJ$46</f>
        <v>0</v>
      </c>
      <c r="X657" s="300">
        <f>+'RNL - Lab 3'!$BJ$47</f>
        <v>0</v>
      </c>
      <c r="Y657" s="299">
        <f>+'RNL - Lab 3'!$BJ$48</f>
        <v>0</v>
      </c>
      <c r="Z657" s="299">
        <f>+'RNL - Lab 3'!$BJ$49</f>
        <v>0</v>
      </c>
      <c r="AA657" s="299">
        <f>+'RNL - Lab 3'!$BJ$50</f>
        <v>0</v>
      </c>
      <c r="AB657" s="299">
        <f>+'RNL - Lab 3'!$BJ$51</f>
        <v>0</v>
      </c>
      <c r="AC657" s="299">
        <f>+'RNL - Lab 3'!$BJ$52</f>
        <v>0</v>
      </c>
      <c r="AD657" s="299">
        <f>+'RNL - Lab 3'!$BJ$53</f>
        <v>0</v>
      </c>
      <c r="AE657" s="299">
        <f>+'RNL - Lab 3'!$BJ$54</f>
        <v>0</v>
      </c>
      <c r="AF657" s="299">
        <f>+'RNL - Lab 3'!$BJ$55</f>
        <v>0</v>
      </c>
      <c r="AG657" s="299">
        <f>+'RNL - Lab 3'!$BJ$56</f>
        <v>0</v>
      </c>
      <c r="AH657" s="299">
        <f>+'RNL - Lab 3'!$BJ$57</f>
        <v>0</v>
      </c>
      <c r="AI657" s="299">
        <f>+'RNL - Lab 3'!$BJ$58</f>
        <v>0</v>
      </c>
      <c r="AJ657" s="299">
        <f>+'RNL - Lab 3'!$BJ$59</f>
        <v>0</v>
      </c>
      <c r="AK657" s="299">
        <f>+'RNL - Lab 3'!$BJ$60</f>
        <v>0</v>
      </c>
      <c r="AL657" s="299">
        <f>+'RNL - Lab 3'!$BJ$62</f>
        <v>0</v>
      </c>
      <c r="AM657" s="299">
        <f>+'RNL - Lab 3'!$BJ$63</f>
        <v>0</v>
      </c>
      <c r="AN657" s="299">
        <f>+'RNL - Lab 3'!$BJ$64</f>
        <v>0</v>
      </c>
      <c r="AO657" s="299">
        <f>+'RNL - Lab 3'!$BJ$65</f>
        <v>0</v>
      </c>
      <c r="AP657" s="299">
        <f>+'RNL - Lab 3'!$BJ$66</f>
        <v>0</v>
      </c>
      <c r="AQ657" s="299">
        <f>+'RNL - Lab 3'!$BJ$67</f>
        <v>0</v>
      </c>
      <c r="AR657" s="299">
        <f>+'RNL - Lab 3'!$BJ$68</f>
        <v>0</v>
      </c>
      <c r="AS657" s="299">
        <f>+'RNL - Lab 3'!$BJ$69</f>
        <v>0</v>
      </c>
      <c r="AT657" s="299">
        <f>+'RNL - Lab 3'!$BJ$70</f>
        <v>0</v>
      </c>
      <c r="AU657" s="299">
        <f>+'RNL - Lab 3'!$BJ$71</f>
        <v>0</v>
      </c>
      <c r="AV657" s="299">
        <f>+'RNL - Lab 3'!$BJ$72</f>
        <v>0</v>
      </c>
      <c r="AW657" s="299">
        <f>+'RNL - Lab 3'!$BJ$73</f>
        <v>0</v>
      </c>
      <c r="AX657" s="299">
        <f>+'RNL - Lab 3'!$BJ$75</f>
        <v>0</v>
      </c>
      <c r="AY657" s="299">
        <f>+'RNL - Lab 3'!$BJ$76</f>
        <v>0</v>
      </c>
      <c r="AZ657" s="299">
        <f>+'RNL - Lab 3'!$BJ$77</f>
        <v>0</v>
      </c>
      <c r="BA657" s="299">
        <f>+'RNL - Lab 3'!$BJ$78</f>
        <v>0</v>
      </c>
      <c r="BB657" s="299">
        <f>+'RNL - Lab 3'!$BJ$79</f>
        <v>0</v>
      </c>
      <c r="BC657" s="299">
        <f>+'RNL - Lab 3'!$BJ$80</f>
        <v>0</v>
      </c>
      <c r="BD657" s="299">
        <f>+'RNL - Lab 3'!$BJ$81</f>
        <v>0</v>
      </c>
      <c r="BE657" s="299">
        <f>+'RNL - Lab 3'!$BJ$82</f>
        <v>0</v>
      </c>
      <c r="BF657" s="299">
        <f>+'RNL - Lab 3'!$BJ$84</f>
        <v>0</v>
      </c>
      <c r="BG657" s="299">
        <f>+'RNL - Lab 3'!$BJ$85</f>
        <v>0</v>
      </c>
      <c r="BH657" s="299">
        <f>+'RNL - Lab 3'!$BJ$86</f>
        <v>0</v>
      </c>
      <c r="BI657" s="299">
        <f>+'RNL - Lab 3'!$BJ$87</f>
        <v>0</v>
      </c>
      <c r="BJ657" s="299">
        <f>+'RNL - Lab 3'!$BJ$88</f>
        <v>0</v>
      </c>
      <c r="BK657" s="299">
        <f>+'RNL - Lab 3'!$BJ$89</f>
        <v>0</v>
      </c>
      <c r="BL657" s="299">
        <f>+'RNL - Lab 3'!$BJ$90</f>
        <v>0</v>
      </c>
      <c r="BM657" s="299">
        <f>+'RNL - Lab 3'!$BJ$91</f>
        <v>0</v>
      </c>
    </row>
    <row r="658" spans="2:65" s="26" customFormat="1" ht="1.5" customHeight="1" x14ac:dyDescent="0.25">
      <c r="B658" s="289" t="s">
        <v>86</v>
      </c>
      <c r="C658" s="299">
        <f>+'RNL - Lab 4'!$BJ$25</f>
        <v>0</v>
      </c>
      <c r="D658" s="299">
        <f>+'RNL - Lab 4'!$BJ$26</f>
        <v>0</v>
      </c>
      <c r="E658" s="299">
        <f>+'RNL - Lab 4'!$BJ$27</f>
        <v>0</v>
      </c>
      <c r="F658" s="299">
        <f>+'RNL - Lab 4'!$BJ$28</f>
        <v>0</v>
      </c>
      <c r="G658" s="299">
        <f>+'RNL - Lab 4'!$BJ$29</f>
        <v>0</v>
      </c>
      <c r="H658" s="299">
        <f>+'RNL - Lab 4'!$BJ$30</f>
        <v>0</v>
      </c>
      <c r="I658" s="299">
        <f>+'RNL - Lab 4'!$BJ$31</f>
        <v>0</v>
      </c>
      <c r="J658" s="299">
        <f>+'RNL - Lab 4'!$BJ$32</f>
        <v>0</v>
      </c>
      <c r="K658" s="299">
        <f>+'RNL - Lab 4'!$BJ$33</f>
        <v>0</v>
      </c>
      <c r="L658" s="299">
        <f>+'RNL - Lab 4'!$BJ$34</f>
        <v>0</v>
      </c>
      <c r="M658" s="299">
        <f>+'RNL - Lab 4'!$BJ$35</f>
        <v>0</v>
      </c>
      <c r="N658" s="299">
        <f>+'RNL - Lab 4'!$BJ$36</f>
        <v>0</v>
      </c>
      <c r="O658" s="299">
        <f>+'RNL - Lab 4'!$BJ$37</f>
        <v>0</v>
      </c>
      <c r="P658" s="299">
        <f>+'RNL - Lab 4'!$BJ$39</f>
        <v>0</v>
      </c>
      <c r="Q658" s="299">
        <f>+'RNL - Lab 4'!$BJ$40</f>
        <v>0</v>
      </c>
      <c r="R658" s="299">
        <f>+'RNL - Lab 4'!$BJ$41</f>
        <v>0</v>
      </c>
      <c r="S658" s="299">
        <f>+'RNL - Lab 4'!$BJ$42</f>
        <v>0</v>
      </c>
      <c r="T658" s="299">
        <f>+'RNL - Lab 4'!$BJ$43</f>
        <v>0</v>
      </c>
      <c r="U658" s="299">
        <f>+'RNL - Lab 4'!$BJ$44</f>
        <v>0</v>
      </c>
      <c r="V658" s="299">
        <f>+'RNL - Lab 4'!$BJ$45</f>
        <v>0</v>
      </c>
      <c r="W658" s="300">
        <f>+'RNL - Lab 4'!$BJ$46</f>
        <v>0</v>
      </c>
      <c r="X658" s="300">
        <f>+'RNL - Lab 4'!$BJ$47</f>
        <v>0</v>
      </c>
      <c r="Y658" s="299">
        <f>+'RNL - Lab 4'!$BJ$48</f>
        <v>0</v>
      </c>
      <c r="Z658" s="299">
        <f>+'RNL - Lab 4'!$BJ$49</f>
        <v>0</v>
      </c>
      <c r="AA658" s="299">
        <f>+'RNL - Lab 4'!$BJ$50</f>
        <v>0</v>
      </c>
      <c r="AB658" s="299">
        <f>+'RNL - Lab 4'!$BJ$51</f>
        <v>0</v>
      </c>
      <c r="AC658" s="299">
        <f>+'RNL - Lab 4'!$BJ$52</f>
        <v>0</v>
      </c>
      <c r="AD658" s="299">
        <f>+'RNL - Lab 4'!$BJ$53</f>
        <v>0</v>
      </c>
      <c r="AE658" s="299">
        <f>+'RNL - Lab 4'!$BJ$54</f>
        <v>0</v>
      </c>
      <c r="AF658" s="299">
        <f>+'RNL - Lab 4'!$BJ$55</f>
        <v>0</v>
      </c>
      <c r="AG658" s="299">
        <f>+'RNL - Lab 4'!$BJ$56</f>
        <v>0</v>
      </c>
      <c r="AH658" s="299">
        <f>+'RNL - Lab 4'!$BJ$57</f>
        <v>0</v>
      </c>
      <c r="AI658" s="299">
        <f>+'RNL - Lab 4'!$BJ$58</f>
        <v>0</v>
      </c>
      <c r="AJ658" s="299">
        <f>+'RNL - Lab 4'!$BJ$59</f>
        <v>0</v>
      </c>
      <c r="AK658" s="299">
        <f>+'RNL - Lab 4'!$BJ$60</f>
        <v>0</v>
      </c>
      <c r="AL658" s="299">
        <f>+'RNL - Lab 4'!$BJ$62</f>
        <v>0</v>
      </c>
      <c r="AM658" s="299">
        <f>+'RNL - Lab 4'!$BJ$63</f>
        <v>0</v>
      </c>
      <c r="AN658" s="299">
        <f>+'RNL - Lab 4'!$BJ$64</f>
        <v>0</v>
      </c>
      <c r="AO658" s="299">
        <f>+'RNL - Lab 4'!$BJ$65</f>
        <v>0</v>
      </c>
      <c r="AP658" s="299">
        <f>+'RNL - Lab 4'!$BJ$66</f>
        <v>0</v>
      </c>
      <c r="AQ658" s="299">
        <f>+'RNL - Lab 4'!$BJ$67</f>
        <v>0</v>
      </c>
      <c r="AR658" s="299">
        <f>+'RNL - Lab 4'!$BJ$68</f>
        <v>0</v>
      </c>
      <c r="AS658" s="299">
        <f>+'RNL - Lab 4'!$BJ$69</f>
        <v>0</v>
      </c>
      <c r="AT658" s="299">
        <f>+'RNL - Lab 4'!$BJ$70</f>
        <v>0</v>
      </c>
      <c r="AU658" s="299">
        <f>+'RNL - Lab 4'!$BJ$71</f>
        <v>0</v>
      </c>
      <c r="AV658" s="299">
        <f>+'RNL - Lab 4'!$BJ$72</f>
        <v>0</v>
      </c>
      <c r="AW658" s="299">
        <f>+'RNL - Lab 4'!$BJ$73</f>
        <v>0</v>
      </c>
      <c r="AX658" s="299">
        <f>+'RNL - Lab 4'!$BJ$75</f>
        <v>0</v>
      </c>
      <c r="AY658" s="299">
        <f>+'RNL - Lab 4'!$BJ$76</f>
        <v>0</v>
      </c>
      <c r="AZ658" s="299">
        <f>+'RNL - Lab 4'!$BJ$77</f>
        <v>0</v>
      </c>
      <c r="BA658" s="299">
        <f>+'RNL - Lab 4'!$BJ$78</f>
        <v>0</v>
      </c>
      <c r="BB658" s="299">
        <f>+'RNL - Lab 4'!$BJ$79</f>
        <v>0</v>
      </c>
      <c r="BC658" s="299">
        <f>+'RNL - Lab 4'!$BJ$80</f>
        <v>0</v>
      </c>
      <c r="BD658" s="299">
        <f>+'RNL - Lab 4'!$BJ$81</f>
        <v>0</v>
      </c>
      <c r="BE658" s="299">
        <f>+'RNL - Lab 4'!$BJ$82</f>
        <v>0</v>
      </c>
      <c r="BF658" s="299">
        <f>+'RNL - Lab 4'!$BJ$84</f>
        <v>0</v>
      </c>
      <c r="BG658" s="299">
        <f>+'RNL - Lab 4'!$BJ$85</f>
        <v>0</v>
      </c>
      <c r="BH658" s="299">
        <f>+'RNL - Lab 4'!$BJ$86</f>
        <v>0</v>
      </c>
      <c r="BI658" s="299">
        <f>+'RNL - Lab 4'!$BJ$87</f>
        <v>0</v>
      </c>
      <c r="BJ658" s="299">
        <f>+'RNL - Lab 4'!$BJ$88</f>
        <v>0</v>
      </c>
      <c r="BK658" s="299">
        <f>+'RNL - Lab 4'!$BJ$89</f>
        <v>0</v>
      </c>
      <c r="BL658" s="299">
        <f>+'RNL - Lab 4'!$BJ$90</f>
        <v>0</v>
      </c>
      <c r="BM658" s="299">
        <f>+'RNL - Lab 4'!$BJ$91</f>
        <v>0</v>
      </c>
    </row>
    <row r="659" spans="2:65" s="26" customFormat="1" ht="1.5" customHeight="1" x14ac:dyDescent="0.25">
      <c r="B659" s="289" t="s">
        <v>87</v>
      </c>
      <c r="C659" s="299">
        <f>+'RNL - Lab 5'!$BJ$25</f>
        <v>0</v>
      </c>
      <c r="D659" s="299">
        <f>+'RNL - Lab 5'!$BJ$26</f>
        <v>0</v>
      </c>
      <c r="E659" s="299">
        <f>+'RNL - Lab 5'!$BJ$27</f>
        <v>0</v>
      </c>
      <c r="F659" s="299">
        <f>+'RNL - Lab 5'!$BJ$28</f>
        <v>0</v>
      </c>
      <c r="G659" s="299">
        <f>+'RNL - Lab 5'!$BJ$29</f>
        <v>0</v>
      </c>
      <c r="H659" s="299">
        <f>+'RNL - Lab 5'!$BJ$30</f>
        <v>0</v>
      </c>
      <c r="I659" s="299">
        <f>+'RNL - Lab 5'!$BJ$31</f>
        <v>0</v>
      </c>
      <c r="J659" s="299">
        <f>+'RNL - Lab 5'!$BJ$32</f>
        <v>0</v>
      </c>
      <c r="K659" s="299">
        <f>+'RNL - Lab 5'!$BJ$33</f>
        <v>0</v>
      </c>
      <c r="L659" s="299">
        <f>+'RNL - Lab 5'!$BJ$34</f>
        <v>0</v>
      </c>
      <c r="M659" s="299">
        <f>+'RNL - Lab 5'!$BJ$35</f>
        <v>0</v>
      </c>
      <c r="N659" s="299">
        <f>+'RNL - Lab 5'!$BJ$36</f>
        <v>0</v>
      </c>
      <c r="O659" s="299">
        <f>+'RNL - Lab 5'!$BJ$37</f>
        <v>0</v>
      </c>
      <c r="P659" s="299">
        <f>+'RNL - Lab 5'!$BJ$39</f>
        <v>0</v>
      </c>
      <c r="Q659" s="299">
        <f>+'RNL - Lab 5'!$BJ$40</f>
        <v>0</v>
      </c>
      <c r="R659" s="299">
        <f>+'RNL - Lab 5'!$BJ$41</f>
        <v>0</v>
      </c>
      <c r="S659" s="299">
        <f>+'RNL - Lab 5'!$BJ$42</f>
        <v>0</v>
      </c>
      <c r="T659" s="299">
        <f>+'RNL - Lab 5'!$BJ$43</f>
        <v>0</v>
      </c>
      <c r="U659" s="299">
        <f>+'RNL - Lab 5'!$BJ$44</f>
        <v>0</v>
      </c>
      <c r="V659" s="299">
        <f>+'RNL - Lab 5'!$BJ$45</f>
        <v>0</v>
      </c>
      <c r="W659" s="300">
        <f>+'RNL - Lab 5'!$BJ$46</f>
        <v>0</v>
      </c>
      <c r="X659" s="300">
        <f>+'RNL - Lab 5'!$BJ$47</f>
        <v>0</v>
      </c>
      <c r="Y659" s="299">
        <f>+'RNL - Lab 5'!$BJ$48</f>
        <v>0</v>
      </c>
      <c r="Z659" s="299">
        <f>+'RNL - Lab 5'!$BJ$49</f>
        <v>0</v>
      </c>
      <c r="AA659" s="299">
        <f>+'RNL - Lab 5'!$BJ$50</f>
        <v>0</v>
      </c>
      <c r="AB659" s="299">
        <f>+'RNL - Lab 5'!$BJ$51</f>
        <v>0</v>
      </c>
      <c r="AC659" s="299">
        <f>+'RNL - Lab 5'!$BJ$52</f>
        <v>0</v>
      </c>
      <c r="AD659" s="299">
        <f>+'RNL - Lab 5'!$BJ$53</f>
        <v>0</v>
      </c>
      <c r="AE659" s="299">
        <f>+'RNL - Lab 5'!$BJ$54</f>
        <v>0</v>
      </c>
      <c r="AF659" s="299">
        <f>+'RNL - Lab 5'!$BJ$55</f>
        <v>0</v>
      </c>
      <c r="AG659" s="299">
        <f>+'RNL - Lab 5'!$BJ$56</f>
        <v>0</v>
      </c>
      <c r="AH659" s="299">
        <f>+'RNL - Lab 5'!$BJ$57</f>
        <v>0</v>
      </c>
      <c r="AI659" s="299">
        <f>+'RNL - Lab 5'!$BJ$58</f>
        <v>0</v>
      </c>
      <c r="AJ659" s="299">
        <f>+'RNL - Lab 5'!$BJ$59</f>
        <v>0</v>
      </c>
      <c r="AK659" s="299">
        <f>+'RNL - Lab 5'!$BJ$60</f>
        <v>0</v>
      </c>
      <c r="AL659" s="299">
        <f>+'RNL - Lab 5'!$BJ$62</f>
        <v>0</v>
      </c>
      <c r="AM659" s="299">
        <f>+'RNL - Lab 5'!$BJ$63</f>
        <v>0</v>
      </c>
      <c r="AN659" s="299">
        <f>+'RNL - Lab 5'!$BJ$64</f>
        <v>0</v>
      </c>
      <c r="AO659" s="299">
        <f>+'RNL - Lab 5'!$BJ$65</f>
        <v>0</v>
      </c>
      <c r="AP659" s="299">
        <f>+'RNL - Lab 5'!$BJ$66</f>
        <v>0</v>
      </c>
      <c r="AQ659" s="299">
        <f>+'RNL - Lab 5'!$BJ$67</f>
        <v>0</v>
      </c>
      <c r="AR659" s="299">
        <f>+'RNL - Lab 5'!$BJ$68</f>
        <v>0</v>
      </c>
      <c r="AS659" s="299">
        <f>+'RNL - Lab 5'!$BJ$69</f>
        <v>0</v>
      </c>
      <c r="AT659" s="299">
        <f>+'RNL - Lab 5'!$BJ$70</f>
        <v>0</v>
      </c>
      <c r="AU659" s="299">
        <f>+'RNL - Lab 5'!$BJ$71</f>
        <v>0</v>
      </c>
      <c r="AV659" s="299">
        <f>+'RNL - Lab 5'!$BJ$72</f>
        <v>0</v>
      </c>
      <c r="AW659" s="299">
        <f>+'RNL - Lab 5'!$BJ$73</f>
        <v>0</v>
      </c>
      <c r="AX659" s="299">
        <f>+'RNL - Lab 5'!$BJ$75</f>
        <v>0</v>
      </c>
      <c r="AY659" s="299">
        <f>+'RNL - Lab 5'!$BJ$76</f>
        <v>0</v>
      </c>
      <c r="AZ659" s="299">
        <f>+'RNL - Lab 5'!$BJ$77</f>
        <v>0</v>
      </c>
      <c r="BA659" s="299">
        <f>+'RNL - Lab 5'!$BJ$78</f>
        <v>0</v>
      </c>
      <c r="BB659" s="299">
        <f>+'RNL - Lab 5'!$BJ$79</f>
        <v>0</v>
      </c>
      <c r="BC659" s="299">
        <f>+'RNL - Lab 5'!$BJ$80</f>
        <v>0</v>
      </c>
      <c r="BD659" s="299">
        <f>+'RNL - Lab 5'!$BJ$81</f>
        <v>0</v>
      </c>
      <c r="BE659" s="299">
        <f>+'RNL - Lab 5'!$BJ$82</f>
        <v>0</v>
      </c>
      <c r="BF659" s="299">
        <f>+'RNL - Lab 5'!$BJ$84</f>
        <v>0</v>
      </c>
      <c r="BG659" s="299">
        <f>+'RNL - Lab 5'!$BJ$85</f>
        <v>0</v>
      </c>
      <c r="BH659" s="299">
        <f>+'RNL - Lab 5'!$BJ$86</f>
        <v>0</v>
      </c>
      <c r="BI659" s="299">
        <f>+'RNL - Lab 5'!$BJ$87</f>
        <v>0</v>
      </c>
      <c r="BJ659" s="299">
        <f>+'RNL - Lab 5'!$BJ$88</f>
        <v>0</v>
      </c>
      <c r="BK659" s="299">
        <f>+'RNL - Lab 5'!$BJ$89</f>
        <v>0</v>
      </c>
      <c r="BL659" s="299">
        <f>+'RNL - Lab 5'!$BJ$90</f>
        <v>0</v>
      </c>
      <c r="BM659" s="299">
        <f>+'RNL - Lab 5'!$BJ$91</f>
        <v>0</v>
      </c>
    </row>
    <row r="660" spans="2:65" s="26" customFormat="1" ht="1.5" customHeight="1" x14ac:dyDescent="0.25">
      <c r="B660" s="289" t="s">
        <v>88</v>
      </c>
      <c r="C660" s="299">
        <f>+'RNL - Lab 6'!$BJ$25</f>
        <v>0</v>
      </c>
      <c r="D660" s="299">
        <f>+'RNL - Lab 6'!$BJ$26</f>
        <v>0</v>
      </c>
      <c r="E660" s="299">
        <f>+'RNL - Lab 6'!$BJ$27</f>
        <v>0</v>
      </c>
      <c r="F660" s="299">
        <f>+'RNL - Lab 6'!$BJ$28</f>
        <v>0</v>
      </c>
      <c r="G660" s="299">
        <f>+'RNL - Lab 6'!$BJ$29</f>
        <v>0</v>
      </c>
      <c r="H660" s="299">
        <f>+'RNL - Lab 6'!$BJ$30</f>
        <v>0</v>
      </c>
      <c r="I660" s="299">
        <f>+'RNL - Lab 6'!$BJ$31</f>
        <v>0</v>
      </c>
      <c r="J660" s="299">
        <f>+'RNL - Lab 6'!$BJ$32</f>
        <v>0</v>
      </c>
      <c r="K660" s="299">
        <f>+'RNL - Lab 6'!$BJ$33</f>
        <v>0</v>
      </c>
      <c r="L660" s="299">
        <f>+'RNL - Lab 6'!$BJ$34</f>
        <v>0</v>
      </c>
      <c r="M660" s="299">
        <f>+'RNL - Lab 6'!$BJ$35</f>
        <v>0</v>
      </c>
      <c r="N660" s="299">
        <f>+'RNL - Lab 6'!$BJ$36</f>
        <v>0</v>
      </c>
      <c r="O660" s="299">
        <f>+'RNL - Lab 6'!$BJ$37</f>
        <v>0</v>
      </c>
      <c r="P660" s="299">
        <f>+'RNL - Lab 6'!$BJ$39</f>
        <v>0</v>
      </c>
      <c r="Q660" s="299">
        <f>+'RNL - Lab 6'!$BJ$40</f>
        <v>0</v>
      </c>
      <c r="R660" s="299">
        <f>+'RNL - Lab 6'!$BJ$41</f>
        <v>0</v>
      </c>
      <c r="S660" s="299">
        <f>+'RNL - Lab 6'!$BJ$42</f>
        <v>0</v>
      </c>
      <c r="T660" s="299">
        <f>+'RNL - Lab 6'!$BJ$43</f>
        <v>0</v>
      </c>
      <c r="U660" s="299">
        <f>+'RNL - Lab 6'!$BJ$44</f>
        <v>0</v>
      </c>
      <c r="V660" s="299">
        <f>+'RNL - Lab 6'!$BJ$45</f>
        <v>0</v>
      </c>
      <c r="W660" s="300">
        <f>+'RNL - Lab 6'!$BJ$46</f>
        <v>0</v>
      </c>
      <c r="X660" s="300">
        <f>+'RNL - Lab 6'!$BJ$47</f>
        <v>0</v>
      </c>
      <c r="Y660" s="299">
        <f>+'RNL - Lab 6'!$BJ$48</f>
        <v>0</v>
      </c>
      <c r="Z660" s="299">
        <f>+'RNL - Lab 6'!$BJ$49</f>
        <v>0</v>
      </c>
      <c r="AA660" s="299">
        <f>+'RNL - Lab 6'!$BJ$50</f>
        <v>0</v>
      </c>
      <c r="AB660" s="299">
        <f>+'RNL - Lab 6'!$BJ$51</f>
        <v>0</v>
      </c>
      <c r="AC660" s="299">
        <f>+'RNL - Lab 6'!$BJ$52</f>
        <v>0</v>
      </c>
      <c r="AD660" s="299">
        <f>+'RNL - Lab 6'!$BJ$53</f>
        <v>0</v>
      </c>
      <c r="AE660" s="299">
        <f>+'RNL - Lab 6'!$BJ$54</f>
        <v>0</v>
      </c>
      <c r="AF660" s="299">
        <f>+'RNL - Lab 6'!$BJ$55</f>
        <v>0</v>
      </c>
      <c r="AG660" s="299">
        <f>+'RNL - Lab 6'!$BJ$56</f>
        <v>0</v>
      </c>
      <c r="AH660" s="299">
        <f>+'RNL - Lab 6'!$BJ$57</f>
        <v>0</v>
      </c>
      <c r="AI660" s="299">
        <f>+'RNL - Lab 6'!$BJ$58</f>
        <v>0</v>
      </c>
      <c r="AJ660" s="299">
        <f>+'RNL - Lab 6'!$BJ$59</f>
        <v>0</v>
      </c>
      <c r="AK660" s="299">
        <f>+'RNL - Lab 6'!$BJ$60</f>
        <v>0</v>
      </c>
      <c r="AL660" s="299">
        <f>+'RNL - Lab 6'!$BJ$62</f>
        <v>0</v>
      </c>
      <c r="AM660" s="299">
        <f>+'RNL - Lab 6'!$BJ$63</f>
        <v>0</v>
      </c>
      <c r="AN660" s="299">
        <f>+'RNL - Lab 6'!$BJ$64</f>
        <v>0</v>
      </c>
      <c r="AO660" s="299">
        <f>+'RNL - Lab 6'!$BJ$65</f>
        <v>0</v>
      </c>
      <c r="AP660" s="299">
        <f>+'RNL - Lab 6'!$BJ$66</f>
        <v>0</v>
      </c>
      <c r="AQ660" s="299">
        <f>+'RNL - Lab 6'!$BJ$67</f>
        <v>0</v>
      </c>
      <c r="AR660" s="299">
        <f>+'RNL - Lab 6'!$BJ$68</f>
        <v>0</v>
      </c>
      <c r="AS660" s="299">
        <f>+'RNL - Lab 6'!$BJ$69</f>
        <v>0</v>
      </c>
      <c r="AT660" s="299">
        <f>+'RNL - Lab 6'!$BJ$70</f>
        <v>0</v>
      </c>
      <c r="AU660" s="299">
        <f>+'RNL - Lab 6'!$BJ$71</f>
        <v>0</v>
      </c>
      <c r="AV660" s="299">
        <f>+'RNL - Lab 6'!$BJ$72</f>
        <v>0</v>
      </c>
      <c r="AW660" s="299">
        <f>+'RNL - Lab 6'!$BJ$73</f>
        <v>0</v>
      </c>
      <c r="AX660" s="299">
        <f>+'RNL - Lab 6'!$BJ$75</f>
        <v>0</v>
      </c>
      <c r="AY660" s="299">
        <f>+'RNL - Lab 6'!$BJ$76</f>
        <v>0</v>
      </c>
      <c r="AZ660" s="299">
        <f>+'RNL - Lab 6'!$BJ$77</f>
        <v>0</v>
      </c>
      <c r="BA660" s="299">
        <f>+'RNL - Lab 6'!$BJ$78</f>
        <v>0</v>
      </c>
      <c r="BB660" s="299">
        <f>+'RNL - Lab 6'!$BJ$79</f>
        <v>0</v>
      </c>
      <c r="BC660" s="299">
        <f>+'RNL - Lab 6'!$BJ$80</f>
        <v>0</v>
      </c>
      <c r="BD660" s="299">
        <f>+'RNL - Lab 6'!$BJ$81</f>
        <v>0</v>
      </c>
      <c r="BE660" s="299">
        <f>+'RNL - Lab 6'!$BJ$82</f>
        <v>0</v>
      </c>
      <c r="BF660" s="299">
        <f>+'RNL - Lab 6'!$BJ$84</f>
        <v>0</v>
      </c>
      <c r="BG660" s="299">
        <f>+'RNL - Lab 6'!$BJ$85</f>
        <v>0</v>
      </c>
      <c r="BH660" s="299">
        <f>+'RNL - Lab 6'!$BJ$86</f>
        <v>0</v>
      </c>
      <c r="BI660" s="299">
        <f>+'RNL - Lab 6'!$BJ$87</f>
        <v>0</v>
      </c>
      <c r="BJ660" s="299">
        <f>+'RNL - Lab 6'!$BJ$88</f>
        <v>0</v>
      </c>
      <c r="BK660" s="299">
        <f>+'RNL - Lab 6'!$BJ$89</f>
        <v>0</v>
      </c>
      <c r="BL660" s="299">
        <f>+'RNL - Lab 6'!$BJ$90</f>
        <v>0</v>
      </c>
      <c r="BM660" s="299">
        <f>+'RNL - Lab 6'!$BJ$91</f>
        <v>0</v>
      </c>
    </row>
    <row r="661" spans="2:65" s="26" customFormat="1" ht="1.5" customHeight="1" x14ac:dyDescent="0.25">
      <c r="B661" s="289" t="s">
        <v>89</v>
      </c>
      <c r="C661" s="299">
        <f>+'RNL - Lab 7'!$BJ$25</f>
        <v>0</v>
      </c>
      <c r="D661" s="299">
        <f>+'RNL - Lab 7'!$BJ$26</f>
        <v>0</v>
      </c>
      <c r="E661" s="299">
        <f>+'RNL - Lab 7'!$BJ$27</f>
        <v>0</v>
      </c>
      <c r="F661" s="299">
        <f>+'RNL - Lab 7'!$BJ$28</f>
        <v>0</v>
      </c>
      <c r="G661" s="299">
        <f>+'RNL - Lab 7'!$BJ$29</f>
        <v>0</v>
      </c>
      <c r="H661" s="299">
        <f>+'RNL - Lab 7'!$BJ$30</f>
        <v>0</v>
      </c>
      <c r="I661" s="299">
        <f>+'RNL - Lab 7'!$BJ$31</f>
        <v>0</v>
      </c>
      <c r="J661" s="299">
        <f>+'RNL - Lab 7'!$BJ$32</f>
        <v>0</v>
      </c>
      <c r="K661" s="299">
        <f>+'RNL - Lab 7'!$BJ$33</f>
        <v>0</v>
      </c>
      <c r="L661" s="299">
        <f>+'RNL - Lab 7'!$BJ$34</f>
        <v>0</v>
      </c>
      <c r="M661" s="299">
        <f>+'RNL - Lab 7'!$BJ$35</f>
        <v>0</v>
      </c>
      <c r="N661" s="299">
        <f>+'RNL - Lab 7'!$BJ$36</f>
        <v>0</v>
      </c>
      <c r="O661" s="299">
        <f>+'RNL - Lab 7'!$BJ$37</f>
        <v>0</v>
      </c>
      <c r="P661" s="299">
        <f>+'RNL - Lab 7'!$BJ$39</f>
        <v>0</v>
      </c>
      <c r="Q661" s="299">
        <f>+'RNL - Lab 7'!$BJ$40</f>
        <v>0</v>
      </c>
      <c r="R661" s="299">
        <f>+'RNL - Lab 7'!$BJ$41</f>
        <v>0</v>
      </c>
      <c r="S661" s="299">
        <f>+'RNL - Lab 7'!$BJ$42</f>
        <v>0</v>
      </c>
      <c r="T661" s="299">
        <f>+'RNL - Lab 7'!$BJ$43</f>
        <v>0</v>
      </c>
      <c r="U661" s="299">
        <f>+'RNL - Lab 7'!$BJ$44</f>
        <v>0</v>
      </c>
      <c r="V661" s="299">
        <f>+'RNL - Lab 7'!$BJ$45</f>
        <v>0</v>
      </c>
      <c r="W661" s="300">
        <f>+'RNL - Lab 7'!$BJ$46</f>
        <v>0</v>
      </c>
      <c r="X661" s="300">
        <f>+'RNL - Lab 7'!$BJ$47</f>
        <v>0</v>
      </c>
      <c r="Y661" s="299">
        <f>+'RNL - Lab 7'!$BJ$48</f>
        <v>0</v>
      </c>
      <c r="Z661" s="299">
        <f>+'RNL - Lab 7'!$BJ$49</f>
        <v>0</v>
      </c>
      <c r="AA661" s="299">
        <f>+'RNL - Lab 7'!$BJ$50</f>
        <v>0</v>
      </c>
      <c r="AB661" s="299">
        <f>+'RNL - Lab 7'!$BJ$51</f>
        <v>0</v>
      </c>
      <c r="AC661" s="299">
        <f>+'RNL - Lab 7'!$BJ$52</f>
        <v>0</v>
      </c>
      <c r="AD661" s="299">
        <f>+'RNL - Lab 7'!$BJ$53</f>
        <v>0</v>
      </c>
      <c r="AE661" s="299">
        <f>+'RNL - Lab 7'!$BJ$54</f>
        <v>0</v>
      </c>
      <c r="AF661" s="299">
        <f>+'RNL - Lab 7'!$BJ$55</f>
        <v>0</v>
      </c>
      <c r="AG661" s="299">
        <f>+'RNL - Lab 7'!$BJ$56</f>
        <v>0</v>
      </c>
      <c r="AH661" s="299">
        <f>+'RNL - Lab 7'!$BJ$57</f>
        <v>0</v>
      </c>
      <c r="AI661" s="299">
        <f>+'RNL - Lab 7'!$BJ$58</f>
        <v>0</v>
      </c>
      <c r="AJ661" s="299">
        <f>+'RNL - Lab 7'!$BJ$59</f>
        <v>0</v>
      </c>
      <c r="AK661" s="299">
        <f>+'RNL - Lab 7'!$BJ$60</f>
        <v>0</v>
      </c>
      <c r="AL661" s="299">
        <f>+'RNL - Lab 7'!$BJ$62</f>
        <v>0</v>
      </c>
      <c r="AM661" s="299">
        <f>+'RNL - Lab 7'!$BJ$63</f>
        <v>0</v>
      </c>
      <c r="AN661" s="299">
        <f>+'RNL - Lab 7'!$BJ$64</f>
        <v>0</v>
      </c>
      <c r="AO661" s="299">
        <f>+'RNL - Lab 7'!$BJ$65</f>
        <v>0</v>
      </c>
      <c r="AP661" s="299">
        <f>+'RNL - Lab 7'!$BJ$66</f>
        <v>0</v>
      </c>
      <c r="AQ661" s="299">
        <f>+'RNL - Lab 7'!$BJ$67</f>
        <v>0</v>
      </c>
      <c r="AR661" s="299">
        <f>+'RNL - Lab 7'!$BJ$68</f>
        <v>0</v>
      </c>
      <c r="AS661" s="299">
        <f>+'RNL - Lab 7'!$BJ$69</f>
        <v>0</v>
      </c>
      <c r="AT661" s="299">
        <f>+'RNL - Lab 7'!$BJ$70</f>
        <v>0</v>
      </c>
      <c r="AU661" s="299">
        <f>+'RNL - Lab 7'!$BJ$71</f>
        <v>0</v>
      </c>
      <c r="AV661" s="299">
        <f>+'RNL - Lab 7'!$BJ$72</f>
        <v>0</v>
      </c>
      <c r="AW661" s="299">
        <f>+'RNL - Lab 7'!$BJ$73</f>
        <v>0</v>
      </c>
      <c r="AX661" s="299">
        <f>+'RNL - Lab 7'!$BJ$75</f>
        <v>0</v>
      </c>
      <c r="AY661" s="299">
        <f>+'RNL - Lab 7'!$BJ$76</f>
        <v>0</v>
      </c>
      <c r="AZ661" s="299">
        <f>+'RNL - Lab 7'!$BJ$77</f>
        <v>0</v>
      </c>
      <c r="BA661" s="299">
        <f>+'RNL - Lab 7'!$BJ$78</f>
        <v>0</v>
      </c>
      <c r="BB661" s="299">
        <f>+'RNL - Lab 7'!$BJ$79</f>
        <v>0</v>
      </c>
      <c r="BC661" s="299">
        <f>+'RNL - Lab 7'!$BJ$80</f>
        <v>0</v>
      </c>
      <c r="BD661" s="299">
        <f>+'RNL - Lab 7'!$BJ$81</f>
        <v>0</v>
      </c>
      <c r="BE661" s="299">
        <f>+'RNL - Lab 7'!$BJ$82</f>
        <v>0</v>
      </c>
      <c r="BF661" s="299">
        <f>+'RNL - Lab 7'!$BJ$84</f>
        <v>0</v>
      </c>
      <c r="BG661" s="299">
        <f>+'RNL - Lab 7'!$BJ$85</f>
        <v>0</v>
      </c>
      <c r="BH661" s="299">
        <f>+'RNL - Lab 7'!$BJ$86</f>
        <v>0</v>
      </c>
      <c r="BI661" s="299">
        <f>+'RNL - Lab 7'!$BJ$87</f>
        <v>0</v>
      </c>
      <c r="BJ661" s="299">
        <f>+'RNL - Lab 7'!$BJ$88</f>
        <v>0</v>
      </c>
      <c r="BK661" s="299">
        <f>+'RNL - Lab 7'!$BJ$89</f>
        <v>0</v>
      </c>
      <c r="BL661" s="299">
        <f>+'RNL - Lab 7'!$BJ$90</f>
        <v>0</v>
      </c>
      <c r="BM661" s="299">
        <f>+'RNL - Lab 7'!$BJ$91</f>
        <v>0</v>
      </c>
    </row>
    <row r="662" spans="2:65" s="26" customFormat="1" ht="1.5" customHeight="1" x14ac:dyDescent="0.25">
      <c r="B662" s="289" t="s">
        <v>90</v>
      </c>
      <c r="C662" s="299">
        <f>+'RNL - Lab 8'!$BJ$25</f>
        <v>0</v>
      </c>
      <c r="D662" s="299">
        <f>+'RNL - Lab 8'!$BJ$26</f>
        <v>0</v>
      </c>
      <c r="E662" s="299">
        <f>+'RNL - Lab 8'!$BJ$27</f>
        <v>0</v>
      </c>
      <c r="F662" s="299">
        <f>+'RNL - Lab 8'!$BJ$28</f>
        <v>0</v>
      </c>
      <c r="G662" s="299">
        <f>+'RNL - Lab 8'!$BJ$29</f>
        <v>0</v>
      </c>
      <c r="H662" s="299">
        <f>+'RNL - Lab 8'!$BJ$30</f>
        <v>0</v>
      </c>
      <c r="I662" s="299">
        <f>+'RNL - Lab 8'!$BJ$31</f>
        <v>0</v>
      </c>
      <c r="J662" s="299">
        <f>+'RNL - Lab 8'!$BJ$32</f>
        <v>0</v>
      </c>
      <c r="K662" s="299">
        <f>+'RNL - Lab 8'!$BJ$33</f>
        <v>0</v>
      </c>
      <c r="L662" s="299">
        <f>+'RNL - Lab 8'!$BJ$34</f>
        <v>0</v>
      </c>
      <c r="M662" s="299">
        <f>+'RNL - Lab 8'!$BJ$35</f>
        <v>0</v>
      </c>
      <c r="N662" s="299">
        <f>+'RNL - Lab 8'!$BJ$36</f>
        <v>0</v>
      </c>
      <c r="O662" s="299">
        <f>+'RNL - Lab 8'!$BJ$37</f>
        <v>0</v>
      </c>
      <c r="P662" s="299">
        <f>+'RNL - Lab 8'!$BJ$39</f>
        <v>0</v>
      </c>
      <c r="Q662" s="299">
        <f>+'RNL - Lab 8'!$BJ$40</f>
        <v>0</v>
      </c>
      <c r="R662" s="299">
        <f>+'RNL - Lab 8'!$BJ$41</f>
        <v>0</v>
      </c>
      <c r="S662" s="299">
        <f>+'RNL - Lab 8'!$BJ$42</f>
        <v>0</v>
      </c>
      <c r="T662" s="299">
        <f>+'RNL - Lab 8'!$BJ$43</f>
        <v>0</v>
      </c>
      <c r="U662" s="299">
        <f>+'RNL - Lab 8'!$BJ$44</f>
        <v>0</v>
      </c>
      <c r="V662" s="299">
        <f>+'RNL - Lab 8'!$BJ$45</f>
        <v>0</v>
      </c>
      <c r="W662" s="300">
        <f>+'RNL - Lab 8'!$BJ$46</f>
        <v>0</v>
      </c>
      <c r="X662" s="300">
        <f>+'RNL - Lab 8'!$BJ$47</f>
        <v>0</v>
      </c>
      <c r="Y662" s="299">
        <f>+'RNL - Lab 8'!$BJ$48</f>
        <v>0</v>
      </c>
      <c r="Z662" s="299">
        <f>+'RNL - Lab 8'!$BJ$49</f>
        <v>0</v>
      </c>
      <c r="AA662" s="299">
        <f>+'RNL - Lab 8'!$BJ$50</f>
        <v>0</v>
      </c>
      <c r="AB662" s="299">
        <f>+'RNL - Lab 8'!$BJ$51</f>
        <v>0</v>
      </c>
      <c r="AC662" s="299">
        <f>+'RNL - Lab 8'!$BJ$52</f>
        <v>0</v>
      </c>
      <c r="AD662" s="299">
        <f>+'RNL - Lab 8'!$BJ$53</f>
        <v>0</v>
      </c>
      <c r="AE662" s="299">
        <f>+'RNL - Lab 8'!$BJ$54</f>
        <v>0</v>
      </c>
      <c r="AF662" s="299">
        <f>+'RNL - Lab 8'!$BJ$55</f>
        <v>0</v>
      </c>
      <c r="AG662" s="299">
        <f>+'RNL - Lab 8'!$BJ$56</f>
        <v>0</v>
      </c>
      <c r="AH662" s="299">
        <f>+'RNL - Lab 8'!$BJ$57</f>
        <v>0</v>
      </c>
      <c r="AI662" s="299">
        <f>+'RNL - Lab 8'!$BJ$58</f>
        <v>0</v>
      </c>
      <c r="AJ662" s="299">
        <f>+'RNL - Lab 8'!$BJ$59</f>
        <v>0</v>
      </c>
      <c r="AK662" s="299">
        <f>+'RNL - Lab 8'!$BJ$60</f>
        <v>0</v>
      </c>
      <c r="AL662" s="299">
        <f>+'RNL - Lab 8'!$BJ$62</f>
        <v>0</v>
      </c>
      <c r="AM662" s="299">
        <f>+'RNL - Lab 8'!$BJ$63</f>
        <v>0</v>
      </c>
      <c r="AN662" s="299">
        <f>+'RNL - Lab 8'!$BJ$64</f>
        <v>0</v>
      </c>
      <c r="AO662" s="299">
        <f>+'RNL - Lab 8'!$BJ$65</f>
        <v>0</v>
      </c>
      <c r="AP662" s="299">
        <f>+'RNL - Lab 8'!$BJ$66</f>
        <v>0</v>
      </c>
      <c r="AQ662" s="299">
        <f>+'RNL - Lab 8'!$BJ$67</f>
        <v>0</v>
      </c>
      <c r="AR662" s="299">
        <f>+'RNL - Lab 8'!$BJ$68</f>
        <v>0</v>
      </c>
      <c r="AS662" s="299">
        <f>+'RNL - Lab 8'!$BJ$69</f>
        <v>0</v>
      </c>
      <c r="AT662" s="299">
        <f>+'RNL - Lab 8'!$BJ$70</f>
        <v>0</v>
      </c>
      <c r="AU662" s="299">
        <f>+'RNL - Lab 8'!$BJ$71</f>
        <v>0</v>
      </c>
      <c r="AV662" s="299">
        <f>+'RNL - Lab 8'!$BJ$72</f>
        <v>0</v>
      </c>
      <c r="AW662" s="299">
        <f>+'RNL - Lab 8'!$BJ$73</f>
        <v>0</v>
      </c>
      <c r="AX662" s="299">
        <f>+'RNL - Lab 8'!$BJ$75</f>
        <v>0</v>
      </c>
      <c r="AY662" s="299">
        <f>+'RNL - Lab 8'!$BJ$76</f>
        <v>0</v>
      </c>
      <c r="AZ662" s="299">
        <f>+'RNL - Lab 8'!$BJ$77</f>
        <v>0</v>
      </c>
      <c r="BA662" s="299">
        <f>+'RNL - Lab 8'!$BJ$78</f>
        <v>0</v>
      </c>
      <c r="BB662" s="299">
        <f>+'RNL - Lab 8'!$BJ$79</f>
        <v>0</v>
      </c>
      <c r="BC662" s="299">
        <f>+'RNL - Lab 8'!$BJ$80</f>
        <v>0</v>
      </c>
      <c r="BD662" s="299">
        <f>+'RNL - Lab 8'!$BJ$81</f>
        <v>0</v>
      </c>
      <c r="BE662" s="299">
        <f>+'RNL - Lab 8'!$BJ$82</f>
        <v>0</v>
      </c>
      <c r="BF662" s="299">
        <f>+'RNL - Lab 8'!$BJ$84</f>
        <v>0</v>
      </c>
      <c r="BG662" s="299">
        <f>+'RNL - Lab 8'!$BJ$85</f>
        <v>0</v>
      </c>
      <c r="BH662" s="299">
        <f>+'RNL - Lab 8'!$BJ$86</f>
        <v>0</v>
      </c>
      <c r="BI662" s="299">
        <f>+'RNL - Lab 8'!$BJ$87</f>
        <v>0</v>
      </c>
      <c r="BJ662" s="299">
        <f>+'RNL - Lab 8'!$BJ$88</f>
        <v>0</v>
      </c>
      <c r="BK662" s="299">
        <f>+'RNL - Lab 8'!$BJ$89</f>
        <v>0</v>
      </c>
      <c r="BL662" s="299">
        <f>+'RNL - Lab 8'!$BJ$90</f>
        <v>0</v>
      </c>
      <c r="BM662" s="299">
        <f>+'RNL - Lab 8'!$BJ$91</f>
        <v>0</v>
      </c>
    </row>
    <row r="663" spans="2:65" s="26" customFormat="1" ht="1.5" customHeight="1" x14ac:dyDescent="0.25">
      <c r="B663" s="289" t="s">
        <v>91</v>
      </c>
      <c r="C663" s="299">
        <f>+'RNL - Lab 9'!$BJ$25</f>
        <v>0</v>
      </c>
      <c r="D663" s="299">
        <f>+'RNL - Lab 9'!$BJ$26</f>
        <v>0</v>
      </c>
      <c r="E663" s="299">
        <f>+'RNL - Lab 9'!$BJ$27</f>
        <v>0</v>
      </c>
      <c r="F663" s="299">
        <f>+'RNL - Lab 9'!$BJ$28</f>
        <v>0</v>
      </c>
      <c r="G663" s="299">
        <f>+'RNL - Lab 9'!$BJ$29</f>
        <v>0</v>
      </c>
      <c r="H663" s="299">
        <f>+'RNL - Lab 9'!$BJ$30</f>
        <v>0</v>
      </c>
      <c r="I663" s="299">
        <f>+'RNL - Lab 9'!$BJ$31</f>
        <v>0</v>
      </c>
      <c r="J663" s="299">
        <f>+'RNL - Lab 9'!$BJ$32</f>
        <v>0</v>
      </c>
      <c r="K663" s="299">
        <f>+'RNL - Lab 9'!$BJ$33</f>
        <v>0</v>
      </c>
      <c r="L663" s="299">
        <f>+'RNL - Lab 9'!$BJ$34</f>
        <v>0</v>
      </c>
      <c r="M663" s="299">
        <f>+'RNL - Lab 9'!$BJ$35</f>
        <v>0</v>
      </c>
      <c r="N663" s="299">
        <f>+'RNL - Lab 9'!$BJ$36</f>
        <v>0</v>
      </c>
      <c r="O663" s="299">
        <f>+'RNL - Lab 9'!$BJ$37</f>
        <v>0</v>
      </c>
      <c r="P663" s="299">
        <f>+'RNL - Lab 9'!$BJ$39</f>
        <v>0</v>
      </c>
      <c r="Q663" s="299">
        <f>+'RNL - Lab 9'!$BJ$40</f>
        <v>0</v>
      </c>
      <c r="R663" s="299">
        <f>+'RNL - Lab 9'!$BJ$41</f>
        <v>0</v>
      </c>
      <c r="S663" s="299">
        <f>+'RNL - Lab 9'!$BJ$42</f>
        <v>0</v>
      </c>
      <c r="T663" s="299">
        <f>+'RNL - Lab 9'!$BJ$43</f>
        <v>0</v>
      </c>
      <c r="U663" s="299">
        <f>+'RNL - Lab 9'!$BJ$44</f>
        <v>0</v>
      </c>
      <c r="V663" s="299">
        <f>+'RNL - Lab 9'!$BJ$45</f>
        <v>0</v>
      </c>
      <c r="W663" s="300">
        <f>+'RNL - Lab 9'!$BJ$46</f>
        <v>0</v>
      </c>
      <c r="X663" s="300">
        <f>+'RNL - Lab 9'!$BJ$47</f>
        <v>0</v>
      </c>
      <c r="Y663" s="299">
        <f>+'RNL - Lab 9'!$BJ$48</f>
        <v>0</v>
      </c>
      <c r="Z663" s="299">
        <f>+'RNL - Lab 9'!$BJ$49</f>
        <v>0</v>
      </c>
      <c r="AA663" s="299">
        <f>+'RNL - Lab 9'!$BJ$50</f>
        <v>0</v>
      </c>
      <c r="AB663" s="299">
        <f>+'RNL - Lab 9'!$BJ$51</f>
        <v>0</v>
      </c>
      <c r="AC663" s="299">
        <f>+'RNL - Lab 9'!$BJ$52</f>
        <v>0</v>
      </c>
      <c r="AD663" s="299">
        <f>+'RNL - Lab 9'!$BJ$53</f>
        <v>0</v>
      </c>
      <c r="AE663" s="299">
        <f>+'RNL - Lab 9'!$BJ$54</f>
        <v>0</v>
      </c>
      <c r="AF663" s="299">
        <f>+'RNL - Lab 9'!$BJ$55</f>
        <v>0</v>
      </c>
      <c r="AG663" s="299">
        <f>+'RNL - Lab 9'!$BJ$56</f>
        <v>0</v>
      </c>
      <c r="AH663" s="299">
        <f>+'RNL - Lab 9'!$BJ$57</f>
        <v>0</v>
      </c>
      <c r="AI663" s="299">
        <f>+'RNL - Lab 9'!$BJ$58</f>
        <v>0</v>
      </c>
      <c r="AJ663" s="299">
        <f>+'RNL - Lab 9'!$BJ$59</f>
        <v>0</v>
      </c>
      <c r="AK663" s="299">
        <f>+'RNL - Lab 9'!$BJ$60</f>
        <v>0</v>
      </c>
      <c r="AL663" s="299">
        <f>+'RNL - Lab 9'!$BJ$62</f>
        <v>0</v>
      </c>
      <c r="AM663" s="299">
        <f>+'RNL - Lab 9'!$BJ$63</f>
        <v>0</v>
      </c>
      <c r="AN663" s="299">
        <f>+'RNL - Lab 9'!$BJ$64</f>
        <v>0</v>
      </c>
      <c r="AO663" s="299">
        <f>+'RNL - Lab 9'!$BJ$65</f>
        <v>0</v>
      </c>
      <c r="AP663" s="299">
        <f>+'RNL - Lab 9'!$BJ$66</f>
        <v>0</v>
      </c>
      <c r="AQ663" s="299">
        <f>+'RNL - Lab 9'!$BJ$67</f>
        <v>0</v>
      </c>
      <c r="AR663" s="299">
        <f>+'RNL - Lab 9'!$BJ$68</f>
        <v>0</v>
      </c>
      <c r="AS663" s="299">
        <f>+'RNL - Lab 9'!$BJ$69</f>
        <v>0</v>
      </c>
      <c r="AT663" s="299">
        <f>+'RNL - Lab 9'!$BJ$70</f>
        <v>0</v>
      </c>
      <c r="AU663" s="299">
        <f>+'RNL - Lab 9'!$BJ$71</f>
        <v>0</v>
      </c>
      <c r="AV663" s="299">
        <f>+'RNL - Lab 9'!$BJ$72</f>
        <v>0</v>
      </c>
      <c r="AW663" s="299">
        <f>+'RNL - Lab 9'!$BJ$73</f>
        <v>0</v>
      </c>
      <c r="AX663" s="299">
        <f>+'RNL - Lab 9'!$BJ$75</f>
        <v>0</v>
      </c>
      <c r="AY663" s="299">
        <f>+'RNL - Lab 9'!$BJ$76</f>
        <v>0</v>
      </c>
      <c r="AZ663" s="299">
        <f>+'RNL - Lab 9'!$BJ$77</f>
        <v>0</v>
      </c>
      <c r="BA663" s="299">
        <f>+'RNL - Lab 9'!$BJ$78</f>
        <v>0</v>
      </c>
      <c r="BB663" s="299">
        <f>+'RNL - Lab 9'!$BJ$79</f>
        <v>0</v>
      </c>
      <c r="BC663" s="299">
        <f>+'RNL - Lab 9'!$BJ$80</f>
        <v>0</v>
      </c>
      <c r="BD663" s="299">
        <f>+'RNL - Lab 9'!$BJ$81</f>
        <v>0</v>
      </c>
      <c r="BE663" s="299">
        <f>+'RNL - Lab 9'!$BJ$82</f>
        <v>0</v>
      </c>
      <c r="BF663" s="299">
        <f>+'RNL - Lab 9'!$BJ$84</f>
        <v>0</v>
      </c>
      <c r="BG663" s="299">
        <f>+'RNL - Lab 9'!$BJ$85</f>
        <v>0</v>
      </c>
      <c r="BH663" s="299">
        <f>+'RNL - Lab 9'!$BJ$86</f>
        <v>0</v>
      </c>
      <c r="BI663" s="299">
        <f>+'RNL - Lab 9'!$BJ$87</f>
        <v>0</v>
      </c>
      <c r="BJ663" s="299">
        <f>+'RNL - Lab 9'!$BJ$88</f>
        <v>0</v>
      </c>
      <c r="BK663" s="299">
        <f>+'RNL - Lab 9'!$BJ$89</f>
        <v>0</v>
      </c>
      <c r="BL663" s="299">
        <f>+'RNL - Lab 9'!$BJ$90</f>
        <v>0</v>
      </c>
      <c r="BM663" s="299">
        <f>+'RNL - Lab 9'!$BJ$91</f>
        <v>0</v>
      </c>
    </row>
    <row r="664" spans="2:65" s="26" customFormat="1" ht="1.5" customHeight="1" x14ac:dyDescent="0.25">
      <c r="B664" s="289" t="s">
        <v>92</v>
      </c>
      <c r="C664" s="299">
        <f>+'RNL - Lab 10'!$BJ$25</f>
        <v>0</v>
      </c>
      <c r="D664" s="299">
        <f>+'RNL - Lab 10'!$BJ$26</f>
        <v>0</v>
      </c>
      <c r="E664" s="299">
        <f>+'RNL - Lab 10'!$BJ$27</f>
        <v>0</v>
      </c>
      <c r="F664" s="299">
        <f>+'RNL - Lab 10'!$BJ$28</f>
        <v>0</v>
      </c>
      <c r="G664" s="299">
        <f>+'RNL - Lab 10'!$BJ$29</f>
        <v>0</v>
      </c>
      <c r="H664" s="299">
        <f>+'RNL - Lab 10'!$BJ$30</f>
        <v>0</v>
      </c>
      <c r="I664" s="299">
        <f>+'RNL - Lab 10'!$BJ$31</f>
        <v>0</v>
      </c>
      <c r="J664" s="299">
        <f>+'RNL - Lab 10'!$BJ$32</f>
        <v>0</v>
      </c>
      <c r="K664" s="299">
        <f>+'RNL - Lab 10'!$BJ$33</f>
        <v>0</v>
      </c>
      <c r="L664" s="299">
        <f>+'RNL - Lab 10'!$BJ$34</f>
        <v>0</v>
      </c>
      <c r="M664" s="299">
        <f>+'RNL - Lab 10'!$BJ$35</f>
        <v>0</v>
      </c>
      <c r="N664" s="299">
        <f>+'RNL - Lab 10'!$BJ$36</f>
        <v>0</v>
      </c>
      <c r="O664" s="299">
        <f>+'RNL - Lab 10'!$BJ$37</f>
        <v>0</v>
      </c>
      <c r="P664" s="299">
        <f>+'RNL - Lab 10'!$BJ$39</f>
        <v>0</v>
      </c>
      <c r="Q664" s="299">
        <f>+'RNL - Lab 10'!$BJ$40</f>
        <v>0</v>
      </c>
      <c r="R664" s="299">
        <f>+'RNL - Lab 10'!$BJ$41</f>
        <v>0</v>
      </c>
      <c r="S664" s="299">
        <f>+'RNL - Lab 10'!$BJ$42</f>
        <v>0</v>
      </c>
      <c r="T664" s="299">
        <f>+'RNL - Lab 10'!$BJ$43</f>
        <v>0</v>
      </c>
      <c r="U664" s="299">
        <f>+'RNL - Lab 10'!$BJ$44</f>
        <v>0</v>
      </c>
      <c r="V664" s="299">
        <f>+'RNL - Lab 10'!$BJ$45</f>
        <v>0</v>
      </c>
      <c r="W664" s="300">
        <f>+'RNL - Lab 10'!$BJ$46</f>
        <v>0</v>
      </c>
      <c r="X664" s="300">
        <f>+'RNL - Lab 10'!$BJ$47</f>
        <v>0</v>
      </c>
      <c r="Y664" s="299">
        <f>+'RNL - Lab 10'!$BJ$48</f>
        <v>0</v>
      </c>
      <c r="Z664" s="299">
        <f>+'RNL - Lab 10'!$BJ$49</f>
        <v>0</v>
      </c>
      <c r="AA664" s="299">
        <f>+'RNL - Lab 10'!$BJ$50</f>
        <v>0</v>
      </c>
      <c r="AB664" s="299">
        <f>+'RNL - Lab 10'!$BJ$51</f>
        <v>0</v>
      </c>
      <c r="AC664" s="299">
        <f>+'RNL - Lab 10'!$BJ$52</f>
        <v>0</v>
      </c>
      <c r="AD664" s="299">
        <f>+'RNL - Lab 10'!$BJ$53</f>
        <v>0</v>
      </c>
      <c r="AE664" s="299">
        <f>+'RNL - Lab 10'!$BJ$54</f>
        <v>0</v>
      </c>
      <c r="AF664" s="299">
        <f>+'RNL - Lab 10'!$BJ$55</f>
        <v>0</v>
      </c>
      <c r="AG664" s="299">
        <f>+'RNL - Lab 10'!$BJ$56</f>
        <v>0</v>
      </c>
      <c r="AH664" s="299">
        <f>+'RNL - Lab 10'!$BJ$57</f>
        <v>0</v>
      </c>
      <c r="AI664" s="299">
        <f>+'RNL - Lab 10'!$BJ$58</f>
        <v>0</v>
      </c>
      <c r="AJ664" s="299">
        <f>+'RNL - Lab 10'!$BJ$59</f>
        <v>0</v>
      </c>
      <c r="AK664" s="299">
        <f>+'RNL - Lab 10'!$BJ$60</f>
        <v>0</v>
      </c>
      <c r="AL664" s="299">
        <f>+'RNL - Lab 10'!$BJ$62</f>
        <v>0</v>
      </c>
      <c r="AM664" s="299">
        <f>+'RNL - Lab 10'!$BJ$63</f>
        <v>0</v>
      </c>
      <c r="AN664" s="299">
        <f>+'RNL - Lab 10'!$BJ$64</f>
        <v>0</v>
      </c>
      <c r="AO664" s="299">
        <f>+'RNL - Lab 10'!$BJ$65</f>
        <v>0</v>
      </c>
      <c r="AP664" s="299">
        <f>+'RNL - Lab 10'!$BJ$66</f>
        <v>0</v>
      </c>
      <c r="AQ664" s="299">
        <f>+'RNL - Lab 10'!$BJ$67</f>
        <v>0</v>
      </c>
      <c r="AR664" s="299">
        <f>+'RNL - Lab 10'!$BJ$68</f>
        <v>0</v>
      </c>
      <c r="AS664" s="299">
        <f>+'RNL - Lab 10'!$BJ$69</f>
        <v>0</v>
      </c>
      <c r="AT664" s="299">
        <f>+'RNL - Lab 10'!$BJ$70</f>
        <v>0</v>
      </c>
      <c r="AU664" s="299">
        <f>+'RNL - Lab 10'!$BJ$71</f>
        <v>0</v>
      </c>
      <c r="AV664" s="299">
        <f>+'RNL - Lab 10'!$BJ$72</f>
        <v>0</v>
      </c>
      <c r="AW664" s="299">
        <f>+'RNL - Lab 10'!$BJ$73</f>
        <v>0</v>
      </c>
      <c r="AX664" s="299">
        <f>+'RNL - Lab 10'!$BJ$75</f>
        <v>0</v>
      </c>
      <c r="AY664" s="299">
        <f>+'RNL - Lab 10'!$BJ$76</f>
        <v>0</v>
      </c>
      <c r="AZ664" s="299">
        <f>+'RNL - Lab 10'!$BJ$77</f>
        <v>0</v>
      </c>
      <c r="BA664" s="299">
        <f>+'RNL - Lab 10'!$BJ$78</f>
        <v>0</v>
      </c>
      <c r="BB664" s="299">
        <f>+'RNL - Lab 10'!$BJ$79</f>
        <v>0</v>
      </c>
      <c r="BC664" s="299">
        <f>+'RNL - Lab 10'!$BJ$80</f>
        <v>0</v>
      </c>
      <c r="BD664" s="299">
        <f>+'RNL - Lab 10'!$BJ$81</f>
        <v>0</v>
      </c>
      <c r="BE664" s="299">
        <f>+'RNL - Lab 10'!$BJ$82</f>
        <v>0</v>
      </c>
      <c r="BF664" s="299">
        <f>+'RNL - Lab 10'!$BJ$84</f>
        <v>0</v>
      </c>
      <c r="BG664" s="299">
        <f>+'RNL - Lab 10'!$BJ$85</f>
        <v>0</v>
      </c>
      <c r="BH664" s="299">
        <f>+'RNL - Lab 10'!$BJ$86</f>
        <v>0</v>
      </c>
      <c r="BI664" s="299">
        <f>+'RNL - Lab 10'!$BJ$87</f>
        <v>0</v>
      </c>
      <c r="BJ664" s="299">
        <f>+'RNL - Lab 10'!$BJ$88</f>
        <v>0</v>
      </c>
      <c r="BK664" s="299">
        <f>+'RNL - Lab 10'!$BJ$89</f>
        <v>0</v>
      </c>
      <c r="BL664" s="299">
        <f>+'RNL - Lab 10'!$BJ$90</f>
        <v>0</v>
      </c>
      <c r="BM664" s="299">
        <f>+'RNL - Lab 10'!$BJ$91</f>
        <v>0</v>
      </c>
    </row>
    <row r="665" spans="2:65" s="26" customFormat="1" ht="1.5" customHeight="1" x14ac:dyDescent="0.25">
      <c r="B665" s="289" t="s">
        <v>488</v>
      </c>
      <c r="C665" s="299">
        <f>+RNLConsolidado!$BJ$25</f>
        <v>0</v>
      </c>
      <c r="D665" s="299">
        <f>+RNLConsolidado!$BJ$26</f>
        <v>0</v>
      </c>
      <c r="E665" s="299">
        <f>+RNLConsolidado!$BJ$27</f>
        <v>0</v>
      </c>
      <c r="F665" s="299">
        <f>+RNLConsolidado!$BJ$28</f>
        <v>0</v>
      </c>
      <c r="G665" s="299">
        <f>+RNLConsolidado!$BJ$29</f>
        <v>0</v>
      </c>
      <c r="H665" s="299">
        <f>+RNLConsolidado!$BJ$30</f>
        <v>0</v>
      </c>
      <c r="I665" s="299">
        <f>+RNLConsolidado!$BJ$31</f>
        <v>0</v>
      </c>
      <c r="J665" s="299">
        <f>+RNLConsolidado!$BJ$32</f>
        <v>0</v>
      </c>
      <c r="K665" s="299">
        <f>+RNLConsolidado!$BJ$33</f>
        <v>0</v>
      </c>
      <c r="L665" s="299">
        <f>+RNLConsolidado!$BJ$34</f>
        <v>0</v>
      </c>
      <c r="M665" s="299">
        <f>+RNLConsolidado!$BJ$35</f>
        <v>0</v>
      </c>
      <c r="N665" s="299">
        <f>+RNLConsolidado!$BJ$36</f>
        <v>0</v>
      </c>
      <c r="O665" s="299">
        <f>+RNLConsolidado!$BJ$37</f>
        <v>0</v>
      </c>
      <c r="P665" s="299">
        <f>+RNLConsolidado!$BJ$39</f>
        <v>0</v>
      </c>
      <c r="Q665" s="299">
        <f>+RNLConsolidado!$BJ$40</f>
        <v>0</v>
      </c>
      <c r="R665" s="299">
        <f>+RNLConsolidado!$BJ$41</f>
        <v>0</v>
      </c>
      <c r="S665" s="299">
        <f>+RNLConsolidado!$BJ$42</f>
        <v>0</v>
      </c>
      <c r="T665" s="299">
        <f>+RNLConsolidado!$BJ$43</f>
        <v>0</v>
      </c>
      <c r="U665" s="299">
        <f>+RNLConsolidado!$BJ$44</f>
        <v>0</v>
      </c>
      <c r="V665" s="299">
        <f>+RNLConsolidado!$BJ$45</f>
        <v>0</v>
      </c>
      <c r="W665" s="299">
        <f>+RNLConsolidado!$BJ$46</f>
        <v>0</v>
      </c>
      <c r="X665" s="299">
        <f>+RNLConsolidado!$BJ$47</f>
        <v>0</v>
      </c>
      <c r="Y665" s="299">
        <f>+RNLConsolidado!$BJ$48</f>
        <v>0</v>
      </c>
      <c r="Z665" s="299">
        <f>+RNLConsolidado!$BJ$49</f>
        <v>0</v>
      </c>
      <c r="AA665" s="299">
        <f>+RNLConsolidado!$BJ$50</f>
        <v>0</v>
      </c>
      <c r="AB665" s="299">
        <f>+RNLConsolidado!$BJ$51</f>
        <v>0</v>
      </c>
      <c r="AC665" s="299">
        <f>+RNLConsolidado!$BJ$52</f>
        <v>0</v>
      </c>
      <c r="AD665" s="299">
        <f>+RNLConsolidado!$BJ$53</f>
        <v>0</v>
      </c>
      <c r="AE665" s="299">
        <f>+RNLConsolidado!$BJ$54</f>
        <v>0</v>
      </c>
      <c r="AF665" s="299">
        <f>+RNLConsolidado!$BJ$55</f>
        <v>0</v>
      </c>
      <c r="AG665" s="299">
        <f>+RNLConsolidado!$BJ$56</f>
        <v>0</v>
      </c>
      <c r="AH665" s="299">
        <f>+RNLConsolidado!$BJ$57</f>
        <v>0</v>
      </c>
      <c r="AI665" s="299">
        <f>+RNLConsolidado!$BJ$58</f>
        <v>0</v>
      </c>
      <c r="AJ665" s="299">
        <f>+RNLConsolidado!$BJ$59</f>
        <v>0</v>
      </c>
      <c r="AK665" s="299">
        <f>+RNLConsolidado!$BJ$60</f>
        <v>0</v>
      </c>
      <c r="AL665" s="299">
        <f>+RNLConsolidado!$BJ$62</f>
        <v>0</v>
      </c>
      <c r="AM665" s="299">
        <f>+RNLConsolidado!$BJ$63</f>
        <v>0</v>
      </c>
      <c r="AN665" s="299">
        <f>+RNLConsolidado!$BJ$64</f>
        <v>0</v>
      </c>
      <c r="AO665" s="299">
        <f>+RNLConsolidado!$BJ$65</f>
        <v>0</v>
      </c>
      <c r="AP665" s="299">
        <f>+RNLConsolidado!$BJ$66</f>
        <v>0</v>
      </c>
      <c r="AQ665" s="299">
        <f>+RNLConsolidado!$BJ$67</f>
        <v>0</v>
      </c>
      <c r="AR665" s="299">
        <f>+RNLConsolidado!$BJ$68</f>
        <v>0</v>
      </c>
      <c r="AS665" s="299">
        <f>+RNLConsolidado!$BJ$69</f>
        <v>0</v>
      </c>
      <c r="AT665" s="299">
        <f>+RNLConsolidado!$BJ$70</f>
        <v>0</v>
      </c>
      <c r="AU665" s="299">
        <f>+RNLConsolidado!$BJ$71</f>
        <v>0</v>
      </c>
      <c r="AV665" s="299">
        <f>+RNLConsolidado!$BJ$72</f>
        <v>0</v>
      </c>
      <c r="AW665" s="299">
        <f>+RNLConsolidado!$BJ$73</f>
        <v>0</v>
      </c>
      <c r="AX665" s="299">
        <f>+RNLConsolidado!$BJ$75</f>
        <v>0</v>
      </c>
      <c r="AY665" s="299">
        <f>+RNLConsolidado!$BJ$76</f>
        <v>0</v>
      </c>
      <c r="AZ665" s="299">
        <f>+RNLConsolidado!$BJ$77</f>
        <v>0</v>
      </c>
      <c r="BA665" s="299">
        <f>+RNLConsolidado!$BJ$78</f>
        <v>0</v>
      </c>
      <c r="BB665" s="299">
        <f>+RNLConsolidado!$BJ$79</f>
        <v>0</v>
      </c>
      <c r="BC665" s="299">
        <f>+RNLConsolidado!$BJ$80</f>
        <v>0</v>
      </c>
      <c r="BD665" s="299">
        <f>+RNLConsolidado!$BJ$81</f>
        <v>0</v>
      </c>
      <c r="BE665" s="299">
        <f>+RNLConsolidado!$BJ$82</f>
        <v>0</v>
      </c>
      <c r="BF665" s="299">
        <f>+RNLConsolidado!$BJ$84</f>
        <v>0</v>
      </c>
      <c r="BG665" s="299">
        <f>+RNLConsolidado!$BJ$85</f>
        <v>0</v>
      </c>
      <c r="BH665" s="299">
        <f>+RNLConsolidado!$BJ$86</f>
        <v>0</v>
      </c>
      <c r="BI665" s="299">
        <f>+RNLConsolidado!$BJ$87</f>
        <v>0</v>
      </c>
      <c r="BJ665" s="299">
        <f>+RNLConsolidado!$BJ$88</f>
        <v>0</v>
      </c>
      <c r="BK665" s="299">
        <f>+RNLConsolidado!$BJ$89</f>
        <v>0</v>
      </c>
      <c r="BL665" s="299">
        <f>+RNLConsolidado!$BJ$90</f>
        <v>0</v>
      </c>
      <c r="BM665" s="299">
        <f>+RNLConsolidado!$BJ$91</f>
        <v>0</v>
      </c>
    </row>
    <row r="666" spans="2:65" s="26" customFormat="1" ht="1.5" customHeight="1" x14ac:dyDescent="0.25"/>
    <row r="667" spans="2:65" s="26" customFormat="1" x14ac:dyDescent="0.25"/>
    <row r="668" spans="2:65" s="26" customFormat="1" x14ac:dyDescent="0.25"/>
    <row r="669" spans="2:65" s="35" customFormat="1" x14ac:dyDescent="0.25"/>
    <row r="670" spans="2:65" s="35" customFormat="1" x14ac:dyDescent="0.25"/>
  </sheetData>
  <sheetProtection algorithmName="SHA-512" hashValue="5vBjUBqqwiYvR0558IuZ0sKfCYQgPRJ270AYYUBVh6CVDYA5wAeXlhAdUHlCd2yAxwAwJOUhF6ZLqwSoUR9O4Q==" saltValue="V9sd+NE1i+dFlRJU8ecixA==" spinCount="100000" sheet="1" objects="1" scenarios="1"/>
  <mergeCells count="23">
    <mergeCell ref="W2:Y5"/>
    <mergeCell ref="B7:U8"/>
    <mergeCell ref="Z7:AS8"/>
    <mergeCell ref="B10:U10"/>
    <mergeCell ref="Z10:AS10"/>
    <mergeCell ref="B97:U97"/>
    <mergeCell ref="Z97:AS97"/>
    <mergeCell ref="B247:U247"/>
    <mergeCell ref="Z247:AS247"/>
    <mergeCell ref="B330:U330"/>
    <mergeCell ref="Z330:AS330"/>
    <mergeCell ref="B393:U393"/>
    <mergeCell ref="Z393:AS393"/>
    <mergeCell ref="C652:O652"/>
    <mergeCell ref="P652:AK652"/>
    <mergeCell ref="AL652:AW652"/>
    <mergeCell ref="AX652:BE652"/>
    <mergeCell ref="BF652:BM652"/>
    <mergeCell ref="C633:O633"/>
    <mergeCell ref="P633:AK633"/>
    <mergeCell ref="AL633:AW633"/>
    <mergeCell ref="AX633:BE633"/>
    <mergeCell ref="BF633:BM633"/>
  </mergeCells>
  <hyperlinks>
    <hyperlink ref="W2:Y5" location="'Menu de Navegacion'!A1" display="Menu Principal "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LSN-LRN</vt:lpstr>
      <vt:lpstr>CALIDADDELDATOEINDICADORES</vt:lpstr>
      <vt:lpstr>Menu de Navegacion</vt:lpstr>
      <vt:lpstr>1-CD_Lab-RegFisVSBD_Num</vt:lpstr>
      <vt:lpstr>2-CD_Lab-RegFisVSBD_Den</vt:lpstr>
      <vt:lpstr>3-CD_Lab-RegFisVSCons_Num</vt:lpstr>
      <vt:lpstr>4-CD_Lab-RegFisVSCons_Den</vt:lpstr>
      <vt:lpstr>5-CD_Lab-RegBDVSCons_Num</vt:lpstr>
      <vt:lpstr>6-CD_Lab-RegBDVSCons_Den</vt:lpstr>
      <vt:lpstr>7-CD_Lab-IndRecalVSIndreportado</vt:lpstr>
      <vt:lpstr>CONSOLIDADO REVISION</vt:lpstr>
      <vt:lpstr>RNLConsolidado</vt:lpstr>
      <vt:lpstr>LISTAS</vt:lpstr>
      <vt:lpstr>Analisis_consolidadoLista</vt:lpstr>
      <vt:lpstr>Analisis_consolidado</vt:lpstr>
      <vt:lpstr>Analisis Monitoreo</vt:lpstr>
      <vt:lpstr>RNL - Lab 1</vt:lpstr>
      <vt:lpstr>RNL - Lab 2</vt:lpstr>
      <vt:lpstr>RNL - Lab 3</vt:lpstr>
      <vt:lpstr>RNL - Lab 4</vt:lpstr>
      <vt:lpstr>RNL - Lab 5</vt:lpstr>
      <vt:lpstr>RNL - Lab 6</vt:lpstr>
      <vt:lpstr>RNL - Lab 7</vt:lpstr>
      <vt:lpstr>RNL - Lab 8</vt:lpstr>
      <vt:lpstr>RNL - Lab 9</vt:lpstr>
      <vt:lpstr>RNL - Lab 10</vt:lpstr>
      <vt:lpstr>Esquema de aplicacion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HP Intel</cp:lastModifiedBy>
  <cp:lastPrinted>2021-06-06T14:46:14Z</cp:lastPrinted>
  <dcterms:created xsi:type="dcterms:W3CDTF">2021-04-05T00:03:48Z</dcterms:created>
  <dcterms:modified xsi:type="dcterms:W3CDTF">2022-04-18T23:58:20Z</dcterms:modified>
</cp:coreProperties>
</file>