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1"/>
  </bookViews>
  <sheets>
    <sheet name="presupuesto implementación" sheetId="1" r:id="rId1"/>
    <sheet name="presupuesto funcionamiento" sheetId="2" r:id="rId2"/>
  </sheets>
  <definedNames>
    <definedName name="_xlnm.Print_Area" localSheetId="1">'presupuesto funcionamiento'!$A$1:$I$25</definedName>
    <definedName name="_xlnm.Print_Area" localSheetId="0">'presupuesto implementación'!$A$1:$G$44</definedName>
  </definedNames>
  <calcPr fullCalcOnLoad="1"/>
</workbook>
</file>

<file path=xl/sharedStrings.xml><?xml version="1.0" encoding="utf-8"?>
<sst xmlns="http://schemas.openxmlformats.org/spreadsheetml/2006/main" count="146" uniqueCount="79">
  <si>
    <t>Nº</t>
  </si>
  <si>
    <t>Unidad</t>
  </si>
  <si>
    <t>Curso virtual</t>
  </si>
  <si>
    <t>Paquete de viático</t>
  </si>
  <si>
    <t>Pasajes ida y vuelta</t>
  </si>
  <si>
    <t>Paquete</t>
  </si>
  <si>
    <t>Equipo de cómputo</t>
  </si>
  <si>
    <t>Módulo</t>
  </si>
  <si>
    <r>
      <t xml:space="preserve">II.b </t>
    </r>
    <r>
      <rPr>
        <b/>
        <sz val="11"/>
        <rFont val="Arial"/>
        <family val="2"/>
      </rPr>
      <t>Estandarización de métodos e instrumentos de ETS</t>
    </r>
  </si>
  <si>
    <t>Descripción del Requerimento</t>
  </si>
  <si>
    <r>
      <t>I.a Capacitación de un equipo de recursos humanos en ETS en coordinación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con Universidades o Equivalente</t>
    </r>
  </si>
  <si>
    <t>I.b Pasantías de recursos humanos en Unidades/Agencias de ETS en otros países</t>
  </si>
  <si>
    <t>Costo 
Unitario $</t>
  </si>
  <si>
    <t>Costo 
Total $</t>
  </si>
  <si>
    <t>el costo del pasje es varible según el lugar</t>
  </si>
  <si>
    <t>II.a. Conglomerar en un área funcional/orgánica el apoyo coordinado para la toma de decisiones sobre TS a través de una Unidad de ETS</t>
  </si>
  <si>
    <t>PRESUPUESTO PARA LA IMPLEMENTACIÓN DE UNIDADES DE ETS EN PAÍSES DE LA SRA 
Y RED ANDINA DE ETS</t>
  </si>
  <si>
    <t>ACTIVIDADES PARA IMPLEMENTAR LAS UNIDADES DE ETS EN PAÍSES DE LA SRA</t>
  </si>
  <si>
    <t>supuestos/
dudas en relación a costos</t>
  </si>
  <si>
    <t>100 $ por día viático</t>
  </si>
  <si>
    <t>III.a Facilitar el acceso y uso adecuado de recursos tecnológicos y otros recursos a la Unidad de ETS</t>
  </si>
  <si>
    <t>Buscadores especializados, y base de datos de información (3 buscadores especializados 3 bases de datos de información médica mínimo por país es un paquete)</t>
  </si>
  <si>
    <t xml:space="preserve">no tengo el costo de estos buscadores o base de datos </t>
  </si>
  <si>
    <t>Calculadores de fórmulas clínicas (3 tipos de calculadores para cada país es un paquete)</t>
  </si>
  <si>
    <t>no tengo el costo de estos calculadores</t>
  </si>
  <si>
    <t>Mobiliario tipo módulos para los equipos de cómputo (10 por cada país 1 po tipo de TS promedio)</t>
  </si>
  <si>
    <t>ACTIVIDADES PARA IMPLEMENTAR LA RED ANDINA DE ETS</t>
  </si>
  <si>
    <t>cuál es el costo promedio por hora de trabajo por persona?</t>
  </si>
  <si>
    <t>cuál es el costo en cada país?</t>
  </si>
  <si>
    <t>este es el costo con descuento en iecs?</t>
  </si>
  <si>
    <t>Horas disponible para elaborar plan de trabajo con su plan de evaluación y monitoreo y organigrama de la Red Andina de   entre países (20 horas para todos los documentosx2 personas por páis son total 240 horas)</t>
  </si>
  <si>
    <t>Mobiliario tipo módulo para el equipos de cómputo para la sede de la Red</t>
  </si>
  <si>
    <t>este es un costo aproximado en Perú</t>
  </si>
  <si>
    <t>PRESUPUESTO PARA EL FUNCIONAMIENTO DE UNIDADES DE ETS EN PAÍSES DE LA SRA 
Y RED ANDINA DE ETS</t>
  </si>
  <si>
    <t>ACTIVIDADES PARA EL FUNCIONAMIENTO DE LAS UNIDADES DE ETS EN PAÍSES DE LA SRA</t>
  </si>
  <si>
    <t>Costo Anual
Total $</t>
  </si>
  <si>
    <t>Costo 5 años
Total $</t>
  </si>
  <si>
    <t>Horas Personal (promedio de 10 personas por país según el Nº de  TS: 150 horas x mes por 10 personasx6 países es 9000 horas al mes)</t>
  </si>
  <si>
    <t>internet-mes</t>
  </si>
  <si>
    <t xml:space="preserve">Servicio de conectividad  para acceso a internet por mes por país </t>
  </si>
  <si>
    <t>ACTIVIDADES PARA EL FUNCIONAMIENTO DE LA RED ANDINA DE ETS</t>
  </si>
  <si>
    <t>Subregional Andina de ETS (promedio de 01 persona 150 horas x mes )</t>
  </si>
  <si>
    <t>cuál es el costo  por hora de trabajo pora esta persona?</t>
  </si>
  <si>
    <t>Horas disponible para elaborar plan de trabajo con su plan de evaluación y monitoreo y organigrama de la Unidad de ETS en cada país armonizado entre países (20 horas para todos los documentosx2 personas por páis son 6 países son total 240 horas)</t>
  </si>
  <si>
    <t>Horas disponible para elaborar mapa de procesos, guía de procedimentos, fichas de requerimentos de ETS, formato de informes (40 horas para todos los documentosx2 personas por páis  son 6 países son total 480 horas)</t>
  </si>
  <si>
    <t>Horas disponible para elaborar plan de trabajo anual y otros (10 horas mes para todos los documentosx2 personas por páis  son 6 países son total 20 horas)</t>
  </si>
  <si>
    <t>hora personal</t>
  </si>
  <si>
    <t xml:space="preserve">Servicio de conectividad  para acceso a internet por mes por sede de la Red Andina de ETS </t>
  </si>
  <si>
    <t>costo promedio Perú</t>
  </si>
  <si>
    <t>COSTO TOTAL</t>
  </si>
  <si>
    <t>COSTO TOTAL IMPLEMENTACIÓN DE LA RED ANDINA DE ETS</t>
  </si>
  <si>
    <t>COSTO TOTAL IMPLEMENTACIÓN DE UNIDADES DE ETS EN PAÍSES DE LA SRA</t>
  </si>
  <si>
    <t>$</t>
  </si>
  <si>
    <t>PRESUPUESTO PARA LA IMPLEMENTACIÓN DE UNIDADES DE ETS EN PAÍSES DE LA SRA Y RED ANDINA DE ETS $</t>
  </si>
  <si>
    <t xml:space="preserve">COSTO TOTAL IMPLEMENTACIÓN DE UNIDADES DE ETS EN PAÍSES DE LA SRA </t>
  </si>
  <si>
    <t xml:space="preserve">COSTO TOTAL IMPLEMENTACIÓN DE LA RED ANDINA DE ETS </t>
  </si>
  <si>
    <t xml:space="preserve">TOTAL </t>
  </si>
  <si>
    <t>PRESUPUESTO PARA EL FUNCIONAMIENTO DE UNIDADES DE ETS EN PAÍSES DE LA SRA Y RED ANDINA DE ETS $</t>
  </si>
  <si>
    <t xml:space="preserve">COSTO TOTAL FUNCIONAMIENTO DE UNIDADES DE ETS EN PAÍSES DE LA SRA </t>
  </si>
  <si>
    <t>Costo Mensual
Total $</t>
  </si>
  <si>
    <t xml:space="preserve">MPLEMENTACIÓN DE FUNCIONAMIENTO DE LA RED ANDINA DE ETS </t>
  </si>
  <si>
    <t>MENSUAL</t>
  </si>
  <si>
    <t>ANUAL</t>
  </si>
  <si>
    <t>5 AÑOS</t>
  </si>
  <si>
    <t>Curso de capacitación para 60 personas (10 por país son 6 países)</t>
  </si>
  <si>
    <t>Viáticos (18 personas:3 por cada país de 6 países-x2 semanas un paquete es 15 días)</t>
  </si>
  <si>
    <t>Cooperante Externo</t>
  </si>
  <si>
    <t>Cooperante Externo $</t>
  </si>
  <si>
    <t>Contraparte Países $</t>
  </si>
  <si>
    <t>Contraparte ORAS$</t>
  </si>
  <si>
    <t>PRESUPUESTO PARA EL FUNCIONAMIENTO DE UNIDADES DE ETS EN PAÍSES DE LA SRA Y RED ANDINA DE ETS $ ANUAL</t>
  </si>
  <si>
    <t>COSTO TOTAL FUNCIONAMIENTO DE UNIDADES DE ETS EN PAÍSES DE LA SRA ANUAL</t>
  </si>
  <si>
    <t>MPLEMENTACIÓN DE FUNCIONAMIENTO DE LA RED ANDINA DE ETS ANUAL</t>
  </si>
  <si>
    <t>TOTAL ANUAL</t>
  </si>
  <si>
    <t>Pasajes ida y vuelta (18 personas : 3 por cada país son 6 países -a México o España o Argentina o Brasil u otros)</t>
  </si>
  <si>
    <t>Equipo de cómputo con impresora (10 por cada país 1 por tipo de TS promedio)</t>
  </si>
  <si>
    <t>Personal horas disponible para Diseño de Página Web de la sede de la Red (24 horas para toda la página en total )</t>
  </si>
  <si>
    <t>Equipo de cómputo con impresora para la sede de la Red</t>
  </si>
  <si>
    <t>fondos canadienses global health
BID, JICA</t>
  </si>
</sst>
</file>

<file path=xl/styles.xml><?xml version="1.0" encoding="utf-8"?>
<styleSheet xmlns="http://schemas.openxmlformats.org/spreadsheetml/2006/main">
  <numFmts count="3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000"/>
    <numFmt numFmtId="183" formatCode="0.000"/>
    <numFmt numFmtId="184" formatCode="0.0"/>
    <numFmt numFmtId="185" formatCode="0.000000"/>
    <numFmt numFmtId="186" formatCode="0.00000"/>
    <numFmt numFmtId="187" formatCode="0.00000000"/>
    <numFmt numFmtId="188" formatCode="0.0000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justify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" fillId="9" borderId="2" xfId="0" applyFont="1" applyFill="1" applyBorder="1" applyAlignment="1">
      <alignment horizontal="justify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justify" vertical="center" wrapText="1"/>
    </xf>
    <xf numFmtId="0" fontId="1" fillId="10" borderId="1" xfId="0" applyFont="1" applyFill="1" applyBorder="1" applyAlignment="1">
      <alignment horizontal="justify" vertical="center" wrapText="1"/>
    </xf>
    <xf numFmtId="0" fontId="1" fillId="10" borderId="2" xfId="0" applyFont="1" applyFill="1" applyBorder="1" applyAlignment="1">
      <alignment horizontal="justify" vertical="center" wrapText="1"/>
    </xf>
    <xf numFmtId="0" fontId="1" fillId="6" borderId="18" xfId="0" applyFont="1" applyFill="1" applyBorder="1" applyAlignment="1">
      <alignment horizontal="justify" vertical="center" wrapText="1"/>
    </xf>
    <xf numFmtId="0" fontId="1" fillId="6" borderId="19" xfId="0" applyFont="1" applyFill="1" applyBorder="1" applyAlignment="1">
      <alignment horizontal="justify" vertical="center" wrapText="1"/>
    </xf>
    <xf numFmtId="0" fontId="1" fillId="6" borderId="20" xfId="0" applyFont="1" applyFill="1" applyBorder="1" applyAlignment="1">
      <alignment horizontal="justify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10" borderId="23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L46"/>
  <sheetViews>
    <sheetView zoomScale="140" zoomScaleNormal="140" zoomScaleSheetLayoutView="140" workbookViewId="0" topLeftCell="B1">
      <selection activeCell="F2" sqref="F2"/>
    </sheetView>
  </sheetViews>
  <sheetFormatPr defaultColWidth="11.421875" defaultRowHeight="12.75"/>
  <cols>
    <col min="1" max="1" width="44.28125" style="0" customWidth="1"/>
    <col min="3" max="3" width="10.421875" style="0" customWidth="1"/>
    <col min="5" max="5" width="10.28125" style="0" customWidth="1"/>
    <col min="6" max="6" width="9.57421875" style="0" customWidth="1"/>
  </cols>
  <sheetData>
    <row r="1" spans="1:7" ht="12.75" customHeight="1">
      <c r="A1" s="30" t="s">
        <v>16</v>
      </c>
      <c r="B1" s="31"/>
      <c r="C1" s="31"/>
      <c r="D1" s="31"/>
      <c r="E1" s="32"/>
      <c r="G1" s="27" t="s">
        <v>18</v>
      </c>
    </row>
    <row r="2" spans="1:7" ht="13.5" thickBot="1">
      <c r="A2" s="33"/>
      <c r="B2" s="34"/>
      <c r="C2" s="34"/>
      <c r="D2" s="34"/>
      <c r="E2" s="35"/>
      <c r="G2" s="28"/>
    </row>
    <row r="3" spans="1:7" ht="12.75" customHeight="1">
      <c r="A3" s="36" t="s">
        <v>17</v>
      </c>
      <c r="B3" s="36"/>
      <c r="C3" s="36"/>
      <c r="D3" s="36"/>
      <c r="E3" s="36"/>
      <c r="G3" s="28"/>
    </row>
    <row r="4" spans="1:7" ht="12.75">
      <c r="A4" s="37"/>
      <c r="B4" s="37"/>
      <c r="C4" s="37"/>
      <c r="D4" s="37"/>
      <c r="E4" s="37"/>
      <c r="G4" s="29"/>
    </row>
    <row r="5" spans="1:7" ht="45" customHeight="1">
      <c r="A5" s="26" t="s">
        <v>10</v>
      </c>
      <c r="B5" s="26"/>
      <c r="C5" s="26"/>
      <c r="D5" s="26"/>
      <c r="E5" s="26"/>
      <c r="G5" s="1"/>
    </row>
    <row r="6" spans="1:7" ht="30" customHeight="1">
      <c r="A6" s="4" t="s">
        <v>9</v>
      </c>
      <c r="B6" s="4" t="s">
        <v>1</v>
      </c>
      <c r="C6" s="4" t="s">
        <v>0</v>
      </c>
      <c r="D6" s="4" t="s">
        <v>12</v>
      </c>
      <c r="E6" s="4" t="s">
        <v>13</v>
      </c>
      <c r="G6" s="1"/>
    </row>
    <row r="7" spans="1:9" ht="29.25" customHeight="1">
      <c r="A7" s="2" t="s">
        <v>64</v>
      </c>
      <c r="B7" s="2" t="s">
        <v>2</v>
      </c>
      <c r="C7" s="2">
        <v>60</v>
      </c>
      <c r="D7" s="2">
        <v>900</v>
      </c>
      <c r="E7" s="2">
        <f>(C7*D7)</f>
        <v>54000</v>
      </c>
      <c r="G7" s="7" t="s">
        <v>29</v>
      </c>
      <c r="I7" s="2"/>
    </row>
    <row r="8" spans="1:7" ht="45" customHeight="1">
      <c r="A8" s="26" t="s">
        <v>11</v>
      </c>
      <c r="B8" s="26"/>
      <c r="C8" s="26"/>
      <c r="D8" s="26"/>
      <c r="E8" s="26"/>
      <c r="G8" s="6"/>
    </row>
    <row r="9" spans="1:7" ht="30" customHeight="1">
      <c r="A9" s="4" t="s">
        <v>9</v>
      </c>
      <c r="B9" s="4" t="s">
        <v>1</v>
      </c>
      <c r="C9" s="4" t="s">
        <v>0</v>
      </c>
      <c r="D9" s="4" t="s">
        <v>12</v>
      </c>
      <c r="E9" s="4" t="s">
        <v>13</v>
      </c>
      <c r="G9" s="6"/>
    </row>
    <row r="10" spans="1:7" ht="45" customHeight="1">
      <c r="A10" s="2" t="s">
        <v>65</v>
      </c>
      <c r="B10" s="2" t="s">
        <v>3</v>
      </c>
      <c r="C10" s="2">
        <v>18</v>
      </c>
      <c r="D10" s="2">
        <v>1500</v>
      </c>
      <c r="E10" s="3">
        <f>(C10*D10)</f>
        <v>27000</v>
      </c>
      <c r="G10" s="7" t="s">
        <v>19</v>
      </c>
    </row>
    <row r="11" spans="1:7" ht="45" customHeight="1">
      <c r="A11" s="2" t="s">
        <v>74</v>
      </c>
      <c r="B11" s="2" t="s">
        <v>4</v>
      </c>
      <c r="C11" s="2">
        <v>18</v>
      </c>
      <c r="D11" s="2">
        <v>1000</v>
      </c>
      <c r="E11" s="3">
        <f>(C11*D11)</f>
        <v>18000</v>
      </c>
      <c r="G11" s="7" t="s">
        <v>14</v>
      </c>
    </row>
    <row r="12" spans="1:7" ht="45" customHeight="1">
      <c r="A12" s="26" t="s">
        <v>15</v>
      </c>
      <c r="B12" s="26"/>
      <c r="C12" s="26"/>
      <c r="D12" s="26"/>
      <c r="E12" s="26"/>
      <c r="G12" s="8"/>
    </row>
    <row r="13" spans="1:7" ht="30" customHeight="1">
      <c r="A13" s="4" t="s">
        <v>9</v>
      </c>
      <c r="B13" s="4" t="s">
        <v>1</v>
      </c>
      <c r="C13" s="4" t="s">
        <v>0</v>
      </c>
      <c r="D13" s="4" t="s">
        <v>12</v>
      </c>
      <c r="E13" s="4" t="s">
        <v>13</v>
      </c>
      <c r="G13" s="8"/>
    </row>
    <row r="14" spans="1:9" ht="45" customHeight="1">
      <c r="A14" s="15" t="s">
        <v>43</v>
      </c>
      <c r="B14" s="2" t="s">
        <v>46</v>
      </c>
      <c r="C14" s="2">
        <v>240</v>
      </c>
      <c r="D14" s="2">
        <v>7</v>
      </c>
      <c r="E14" s="3">
        <f>(C14*D14)</f>
        <v>1680</v>
      </c>
      <c r="G14" s="7" t="s">
        <v>27</v>
      </c>
      <c r="I14">
        <f>(12*20)</f>
        <v>240</v>
      </c>
    </row>
    <row r="15" spans="1:5" ht="45" customHeight="1">
      <c r="A15" s="26" t="s">
        <v>8</v>
      </c>
      <c r="B15" s="26"/>
      <c r="C15" s="26"/>
      <c r="D15" s="26"/>
      <c r="E15" s="26"/>
    </row>
    <row r="16" spans="1:5" ht="25.5">
      <c r="A16" s="4" t="s">
        <v>9</v>
      </c>
      <c r="B16" s="4" t="s">
        <v>1</v>
      </c>
      <c r="C16" s="4" t="s">
        <v>0</v>
      </c>
      <c r="D16" s="4" t="s">
        <v>12</v>
      </c>
      <c r="E16" s="4" t="s">
        <v>13</v>
      </c>
    </row>
    <row r="17" spans="1:7" ht="45" customHeight="1">
      <c r="A17" s="5" t="s">
        <v>44</v>
      </c>
      <c r="B17" s="2" t="s">
        <v>46</v>
      </c>
      <c r="C17" s="2">
        <v>480</v>
      </c>
      <c r="D17" s="2">
        <v>7</v>
      </c>
      <c r="E17" s="3">
        <f>(C17*D17)</f>
        <v>3360</v>
      </c>
      <c r="G17" s="7" t="s">
        <v>27</v>
      </c>
    </row>
    <row r="18" spans="1:5" ht="45" customHeight="1">
      <c r="A18" s="26" t="s">
        <v>20</v>
      </c>
      <c r="B18" s="26"/>
      <c r="C18" s="26"/>
      <c r="D18" s="26"/>
      <c r="E18" s="26"/>
    </row>
    <row r="19" spans="1:5" ht="25.5">
      <c r="A19" s="4" t="s">
        <v>9</v>
      </c>
      <c r="B19" s="4" t="s">
        <v>1</v>
      </c>
      <c r="C19" s="4" t="s">
        <v>0</v>
      </c>
      <c r="D19" s="4" t="s">
        <v>12</v>
      </c>
      <c r="E19" s="4" t="s">
        <v>13</v>
      </c>
    </row>
    <row r="20" spans="1:7" ht="45" customHeight="1">
      <c r="A20" s="5" t="s">
        <v>21</v>
      </c>
      <c r="B20" s="2" t="s">
        <v>5</v>
      </c>
      <c r="C20" s="2">
        <v>6</v>
      </c>
      <c r="D20" s="2">
        <v>1000</v>
      </c>
      <c r="E20" s="3">
        <f>(C20*D20)</f>
        <v>6000</v>
      </c>
      <c r="G20" s="7" t="s">
        <v>22</v>
      </c>
    </row>
    <row r="21" spans="1:7" ht="45" customHeight="1">
      <c r="A21" s="2" t="s">
        <v>23</v>
      </c>
      <c r="B21" s="2" t="s">
        <v>5</v>
      </c>
      <c r="C21" s="2">
        <v>6</v>
      </c>
      <c r="D21" s="2">
        <v>1000</v>
      </c>
      <c r="E21" s="3">
        <f>(C21*D21)</f>
        <v>6000</v>
      </c>
      <c r="G21" s="7" t="s">
        <v>24</v>
      </c>
    </row>
    <row r="22" spans="1:7" ht="45" customHeight="1">
      <c r="A22" s="2" t="s">
        <v>75</v>
      </c>
      <c r="B22" s="2" t="s">
        <v>6</v>
      </c>
      <c r="C22" s="2">
        <v>60</v>
      </c>
      <c r="D22" s="2">
        <v>650</v>
      </c>
      <c r="E22" s="3">
        <f>(C22*D22)</f>
        <v>39000</v>
      </c>
      <c r="G22" s="7" t="s">
        <v>28</v>
      </c>
    </row>
    <row r="23" spans="1:7" ht="45" customHeight="1">
      <c r="A23" s="2" t="s">
        <v>25</v>
      </c>
      <c r="B23" s="2" t="s">
        <v>7</v>
      </c>
      <c r="C23" s="2">
        <v>60</v>
      </c>
      <c r="D23" s="2">
        <v>30</v>
      </c>
      <c r="E23" s="3">
        <f>(C23*D23)</f>
        <v>1800</v>
      </c>
      <c r="G23" s="7" t="s">
        <v>28</v>
      </c>
    </row>
    <row r="24" ht="13.5" thickBot="1"/>
    <row r="25" spans="1:5" ht="12.75">
      <c r="A25" s="30" t="s">
        <v>16</v>
      </c>
      <c r="B25" s="31"/>
      <c r="C25" s="31"/>
      <c r="D25" s="31"/>
      <c r="E25" s="32"/>
    </row>
    <row r="26" spans="1:5" ht="13.5" thickBot="1">
      <c r="A26" s="33"/>
      <c r="B26" s="34"/>
      <c r="C26" s="34"/>
      <c r="D26" s="34"/>
      <c r="E26" s="35"/>
    </row>
    <row r="27" spans="1:5" ht="12.75">
      <c r="A27" s="36" t="s">
        <v>26</v>
      </c>
      <c r="B27" s="36"/>
      <c r="C27" s="36"/>
      <c r="D27" s="36"/>
      <c r="E27" s="36"/>
    </row>
    <row r="28" spans="1:5" ht="12.75">
      <c r="A28" s="37"/>
      <c r="B28" s="37"/>
      <c r="C28" s="37"/>
      <c r="D28" s="37"/>
      <c r="E28" s="37"/>
    </row>
    <row r="29" spans="1:5" ht="25.5">
      <c r="A29" s="4" t="s">
        <v>9</v>
      </c>
      <c r="B29" s="4" t="s">
        <v>1</v>
      </c>
      <c r="C29" s="4" t="s">
        <v>0</v>
      </c>
      <c r="D29" s="4" t="s">
        <v>12</v>
      </c>
      <c r="E29" s="4" t="s">
        <v>13</v>
      </c>
    </row>
    <row r="30" spans="1:12" ht="45" customHeight="1">
      <c r="A30" s="5" t="s">
        <v>30</v>
      </c>
      <c r="B30" s="2" t="s">
        <v>46</v>
      </c>
      <c r="C30" s="2">
        <v>240</v>
      </c>
      <c r="D30" s="2">
        <v>7</v>
      </c>
      <c r="E30" s="3">
        <f>(C30*D30)</f>
        <v>1680</v>
      </c>
      <c r="G30" s="7" t="s">
        <v>27</v>
      </c>
      <c r="H30" s="9"/>
      <c r="I30" s="9"/>
      <c r="J30" s="10"/>
      <c r="K30" s="13"/>
      <c r="L30" s="11"/>
    </row>
    <row r="31" spans="1:12" ht="45" customHeight="1">
      <c r="A31" s="2" t="s">
        <v>76</v>
      </c>
      <c r="B31" s="2" t="s">
        <v>46</v>
      </c>
      <c r="C31" s="2">
        <v>24</v>
      </c>
      <c r="D31" s="2">
        <v>10</v>
      </c>
      <c r="E31" s="3">
        <f>(C31*D31)</f>
        <v>240</v>
      </c>
      <c r="G31" s="7" t="s">
        <v>27</v>
      </c>
      <c r="H31" s="11"/>
      <c r="I31" s="11"/>
      <c r="J31" s="11"/>
      <c r="K31" s="11"/>
      <c r="L31" s="11"/>
    </row>
    <row r="32" spans="1:12" ht="45" customHeight="1">
      <c r="A32" s="2" t="s">
        <v>77</v>
      </c>
      <c r="B32" s="2" t="s">
        <v>6</v>
      </c>
      <c r="C32" s="2">
        <v>1</v>
      </c>
      <c r="D32" s="2">
        <v>650</v>
      </c>
      <c r="E32" s="3">
        <f>(C32*D32)</f>
        <v>650</v>
      </c>
      <c r="G32" s="7" t="s">
        <v>32</v>
      </c>
      <c r="H32" s="9"/>
      <c r="I32" s="9"/>
      <c r="J32" s="10"/>
      <c r="K32" s="13"/>
      <c r="L32" s="11"/>
    </row>
    <row r="33" spans="1:12" ht="45" customHeight="1">
      <c r="A33" s="2" t="s">
        <v>31</v>
      </c>
      <c r="B33" s="2" t="s">
        <v>7</v>
      </c>
      <c r="C33" s="2">
        <v>1</v>
      </c>
      <c r="D33" s="2">
        <v>30</v>
      </c>
      <c r="E33" s="3">
        <f>(C33*D33)</f>
        <v>30</v>
      </c>
      <c r="G33" s="7" t="s">
        <v>32</v>
      </c>
      <c r="H33" s="11"/>
      <c r="I33" s="11"/>
      <c r="J33" s="11"/>
      <c r="K33" s="11"/>
      <c r="L33" s="11"/>
    </row>
    <row r="34" spans="7:12" ht="16.5" customHeight="1">
      <c r="G34" s="12"/>
      <c r="H34" s="9"/>
      <c r="I34" s="9"/>
      <c r="J34" s="10"/>
      <c r="K34" s="9"/>
      <c r="L34" s="11"/>
    </row>
    <row r="35" spans="1:12" ht="45" customHeight="1">
      <c r="A35" s="38" t="s">
        <v>53</v>
      </c>
      <c r="B35" s="38"/>
      <c r="C35" s="38"/>
      <c r="D35" s="38"/>
      <c r="E35" s="21" t="s">
        <v>52</v>
      </c>
      <c r="G35" s="12"/>
      <c r="H35" s="9"/>
      <c r="I35" s="9"/>
      <c r="J35" s="10"/>
      <c r="K35" s="9"/>
      <c r="L35" s="11"/>
    </row>
    <row r="36" spans="1:12" ht="45" customHeight="1">
      <c r="A36" s="42" t="s">
        <v>54</v>
      </c>
      <c r="B36" s="42"/>
      <c r="C36" s="42"/>
      <c r="D36" s="42"/>
      <c r="E36" s="18">
        <f>(E7+E10+E11+E14+E17+E20+E21+E22+E23)</f>
        <v>156840</v>
      </c>
      <c r="G36" s="12"/>
      <c r="H36" s="9"/>
      <c r="I36" s="9"/>
      <c r="J36" s="10"/>
      <c r="K36" s="9"/>
      <c r="L36" s="11"/>
    </row>
    <row r="37" spans="1:12" ht="45" customHeight="1" thickBot="1">
      <c r="A37" s="43" t="s">
        <v>55</v>
      </c>
      <c r="B37" s="43"/>
      <c r="C37" s="43"/>
      <c r="D37" s="43"/>
      <c r="E37" s="19">
        <f>(E30+E31+E32+E33)</f>
        <v>2600</v>
      </c>
      <c r="G37" s="12"/>
      <c r="H37" s="9"/>
      <c r="I37" s="9"/>
      <c r="J37" s="10"/>
      <c r="K37" s="9"/>
      <c r="L37" s="11"/>
    </row>
    <row r="38" spans="1:12" ht="45" customHeight="1" thickBot="1">
      <c r="A38" s="39" t="s">
        <v>56</v>
      </c>
      <c r="B38" s="40"/>
      <c r="C38" s="40"/>
      <c r="D38" s="41"/>
      <c r="E38" s="20">
        <f>SUM(E36:E37)</f>
        <v>159440</v>
      </c>
      <c r="G38" s="12"/>
      <c r="H38" s="9"/>
      <c r="I38" s="9"/>
      <c r="J38" s="10"/>
      <c r="K38" s="9"/>
      <c r="L38" s="11"/>
    </row>
    <row r="39" ht="15" customHeight="1"/>
    <row r="40" spans="1:6" ht="45" customHeight="1">
      <c r="A40" s="44" t="s">
        <v>53</v>
      </c>
      <c r="B40" s="44"/>
      <c r="C40" s="44"/>
      <c r="D40" s="21" t="s">
        <v>68</v>
      </c>
      <c r="E40" s="21" t="s">
        <v>69</v>
      </c>
      <c r="F40" s="21" t="s">
        <v>67</v>
      </c>
    </row>
    <row r="41" spans="1:6" ht="45" customHeight="1">
      <c r="A41" s="42" t="s">
        <v>51</v>
      </c>
      <c r="B41" s="42"/>
      <c r="C41" s="42"/>
      <c r="D41" s="18">
        <f>(E14+E17+E22+E23)</f>
        <v>45840</v>
      </c>
      <c r="E41" s="18"/>
      <c r="F41" s="18">
        <f>(E7+E10+E11+E20+E21)</f>
        <v>111000</v>
      </c>
    </row>
    <row r="42" spans="1:6" ht="45" customHeight="1">
      <c r="A42" s="24"/>
      <c r="B42" s="24"/>
      <c r="C42" s="24"/>
      <c r="D42" s="21" t="s">
        <v>68</v>
      </c>
      <c r="E42" s="21" t="s">
        <v>69</v>
      </c>
      <c r="F42" s="21" t="s">
        <v>66</v>
      </c>
    </row>
    <row r="43" spans="1:6" ht="45" customHeight="1">
      <c r="A43" s="42" t="s">
        <v>50</v>
      </c>
      <c r="B43" s="42"/>
      <c r="C43" s="42"/>
      <c r="D43" s="18">
        <f>(E30)</f>
        <v>1680</v>
      </c>
      <c r="E43" s="18">
        <f>(E31+E32+E33)</f>
        <v>920</v>
      </c>
      <c r="F43" s="18"/>
    </row>
    <row r="44" spans="1:6" ht="45" customHeight="1">
      <c r="A44" s="45" t="s">
        <v>56</v>
      </c>
      <c r="B44" s="46"/>
      <c r="C44" s="47"/>
      <c r="D44" s="18">
        <f>(D41+D43)</f>
        <v>47520</v>
      </c>
      <c r="E44" s="18">
        <f>(E41+E43)</f>
        <v>920</v>
      </c>
      <c r="F44" s="18">
        <f>(F41+F43)</f>
        <v>111000</v>
      </c>
    </row>
    <row r="45" spans="6:7" ht="45" customHeight="1">
      <c r="F45" s="25" t="s">
        <v>78</v>
      </c>
      <c r="G45" s="25"/>
    </row>
    <row r="46" spans="6:7" ht="45" customHeight="1">
      <c r="F46" s="25"/>
      <c r="G46" s="25"/>
    </row>
    <row r="47" ht="45" customHeight="1"/>
    <row r="48" ht="45" customHeight="1"/>
  </sheetData>
  <mergeCells count="19">
    <mergeCell ref="A40:C40"/>
    <mergeCell ref="A41:C41"/>
    <mergeCell ref="A43:C43"/>
    <mergeCell ref="A44:C44"/>
    <mergeCell ref="A27:E28"/>
    <mergeCell ref="A35:D35"/>
    <mergeCell ref="A38:D38"/>
    <mergeCell ref="A36:D36"/>
    <mergeCell ref="A37:D37"/>
    <mergeCell ref="F45:G46"/>
    <mergeCell ref="A15:E15"/>
    <mergeCell ref="G1:G4"/>
    <mergeCell ref="A18:E18"/>
    <mergeCell ref="A25:E26"/>
    <mergeCell ref="A1:E2"/>
    <mergeCell ref="A3:E4"/>
    <mergeCell ref="A8:E8"/>
    <mergeCell ref="A12:E12"/>
    <mergeCell ref="A5:E5"/>
  </mergeCells>
  <printOptions/>
  <pageMargins left="0.15" right="0.14" top="0.09" bottom="0.51" header="0" footer="0"/>
  <pageSetup horizontalDpi="600" verticalDpi="600" orientation="portrait" paperSize="9" scale="92" r:id="rId1"/>
  <rowBreaks count="1" manualBreakCount="1">
    <brk id="2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L25"/>
  <sheetViews>
    <sheetView tabSelected="1" view="pageBreakPreview" zoomScale="140" zoomScaleSheetLayoutView="140" workbookViewId="0" topLeftCell="B10">
      <selection activeCell="A11" sqref="A11"/>
    </sheetView>
  </sheetViews>
  <sheetFormatPr defaultColWidth="11.421875" defaultRowHeight="12.75"/>
  <cols>
    <col min="1" max="1" width="26.28125" style="0" customWidth="1"/>
    <col min="8" max="8" width="4.57421875" style="0" customWidth="1"/>
  </cols>
  <sheetData>
    <row r="1" ht="13.5" thickBot="1"/>
    <row r="2" spans="1:9" ht="12.75" customHeight="1">
      <c r="A2" s="60" t="s">
        <v>33</v>
      </c>
      <c r="B2" s="61"/>
      <c r="C2" s="61"/>
      <c r="D2" s="61"/>
      <c r="E2" s="61"/>
      <c r="F2" s="61"/>
      <c r="G2" s="62"/>
      <c r="H2" s="57" t="s">
        <v>18</v>
      </c>
      <c r="I2" s="58"/>
    </row>
    <row r="3" spans="1:9" ht="13.5" thickBot="1">
      <c r="A3" s="63"/>
      <c r="B3" s="64"/>
      <c r="C3" s="64"/>
      <c r="D3" s="64"/>
      <c r="E3" s="64"/>
      <c r="F3" s="64"/>
      <c r="G3" s="65"/>
      <c r="H3" s="57"/>
      <c r="I3" s="58"/>
    </row>
    <row r="4" spans="1:9" ht="12.75" customHeight="1">
      <c r="A4" s="66" t="s">
        <v>34</v>
      </c>
      <c r="B4" s="67"/>
      <c r="C4" s="67"/>
      <c r="D4" s="67"/>
      <c r="E4" s="67"/>
      <c r="F4" s="67"/>
      <c r="G4" s="68"/>
      <c r="H4" s="57"/>
      <c r="I4" s="58"/>
    </row>
    <row r="5" spans="1:9" ht="12.75">
      <c r="A5" s="69"/>
      <c r="B5" s="70"/>
      <c r="C5" s="70"/>
      <c r="D5" s="70"/>
      <c r="E5" s="70"/>
      <c r="F5" s="70"/>
      <c r="G5" s="71"/>
      <c r="H5" s="57"/>
      <c r="I5" s="58"/>
    </row>
    <row r="6" spans="1:9" ht="39.75" customHeight="1">
      <c r="A6" s="14" t="s">
        <v>9</v>
      </c>
      <c r="B6" s="14" t="s">
        <v>1</v>
      </c>
      <c r="C6" s="14" t="s">
        <v>0</v>
      </c>
      <c r="D6" s="14" t="s">
        <v>12</v>
      </c>
      <c r="E6" s="14" t="s">
        <v>59</v>
      </c>
      <c r="F6" s="14" t="s">
        <v>35</v>
      </c>
      <c r="G6" s="14" t="s">
        <v>36</v>
      </c>
      <c r="I6" s="1"/>
    </row>
    <row r="7" spans="1:10" ht="56.25">
      <c r="A7" s="5" t="s">
        <v>37</v>
      </c>
      <c r="B7" s="2" t="s">
        <v>46</v>
      </c>
      <c r="C7" s="2">
        <v>9000</v>
      </c>
      <c r="D7" s="2">
        <v>7</v>
      </c>
      <c r="E7" s="3">
        <f>(C7*D7)</f>
        <v>63000</v>
      </c>
      <c r="F7" s="2">
        <f>(E7*12)</f>
        <v>756000</v>
      </c>
      <c r="G7" s="2">
        <f>(F7*5)</f>
        <v>3780000</v>
      </c>
      <c r="H7" s="23"/>
      <c r="I7" s="7" t="s">
        <v>27</v>
      </c>
      <c r="J7">
        <f>(150*10*6)</f>
        <v>9000</v>
      </c>
    </row>
    <row r="8" spans="1:9" ht="30" customHeight="1">
      <c r="A8" s="5" t="s">
        <v>39</v>
      </c>
      <c r="B8" s="2" t="s">
        <v>38</v>
      </c>
      <c r="C8" s="2">
        <v>6</v>
      </c>
      <c r="D8" s="2">
        <v>60</v>
      </c>
      <c r="E8" s="3">
        <f>(C8*D8)</f>
        <v>360</v>
      </c>
      <c r="F8" s="2">
        <f>(E8*12)</f>
        <v>4320</v>
      </c>
      <c r="G8" s="2">
        <f>(F8*5)</f>
        <v>21600</v>
      </c>
      <c r="I8" s="7" t="s">
        <v>28</v>
      </c>
    </row>
    <row r="9" spans="1:9" ht="30" customHeight="1">
      <c r="A9" s="72" t="s">
        <v>40</v>
      </c>
      <c r="B9" s="72"/>
      <c r="C9" s="72"/>
      <c r="D9" s="72"/>
      <c r="E9" s="72"/>
      <c r="F9" s="72"/>
      <c r="G9" s="72"/>
      <c r="I9" s="6"/>
    </row>
    <row r="10" spans="1:9" ht="45" customHeight="1">
      <c r="A10" s="14" t="s">
        <v>9</v>
      </c>
      <c r="B10" s="14" t="s">
        <v>1</v>
      </c>
      <c r="C10" s="14" t="s">
        <v>0</v>
      </c>
      <c r="D10" s="14" t="s">
        <v>12</v>
      </c>
      <c r="E10" s="14" t="s">
        <v>13</v>
      </c>
      <c r="F10" s="14" t="s">
        <v>35</v>
      </c>
      <c r="G10" s="14" t="s">
        <v>36</v>
      </c>
      <c r="I10" s="16"/>
    </row>
    <row r="11" spans="1:9" ht="45">
      <c r="A11" s="5" t="s">
        <v>41</v>
      </c>
      <c r="B11" s="2" t="s">
        <v>46</v>
      </c>
      <c r="C11" s="2">
        <v>150</v>
      </c>
      <c r="D11" s="2">
        <v>6</v>
      </c>
      <c r="E11" s="3">
        <f>(C11*D11)</f>
        <v>900</v>
      </c>
      <c r="F11" s="2">
        <f>(E11*12)</f>
        <v>10800</v>
      </c>
      <c r="G11" s="2">
        <f>(F11*5)</f>
        <v>54000</v>
      </c>
      <c r="I11" s="7" t="s">
        <v>42</v>
      </c>
    </row>
    <row r="12" spans="1:10" ht="45">
      <c r="A12" s="15" t="s">
        <v>45</v>
      </c>
      <c r="B12" s="2" t="s">
        <v>46</v>
      </c>
      <c r="C12" s="2">
        <v>120</v>
      </c>
      <c r="D12" s="2">
        <v>8</v>
      </c>
      <c r="E12" s="3">
        <f>(C12*D12)</f>
        <v>960</v>
      </c>
      <c r="F12" s="2">
        <f>(E12*12)</f>
        <v>11520</v>
      </c>
      <c r="G12" s="2">
        <f>(F12*5)</f>
        <v>57600</v>
      </c>
      <c r="I12" s="7" t="s">
        <v>42</v>
      </c>
      <c r="J12">
        <f>(10*2*6)</f>
        <v>120</v>
      </c>
    </row>
    <row r="13" spans="1:9" ht="41.25" customHeight="1">
      <c r="A13" s="5" t="s">
        <v>47</v>
      </c>
      <c r="B13" s="2" t="s">
        <v>38</v>
      </c>
      <c r="C13" s="2">
        <v>1</v>
      </c>
      <c r="D13" s="2">
        <v>60</v>
      </c>
      <c r="E13" s="3">
        <f>(C13*D13)</f>
        <v>60</v>
      </c>
      <c r="F13" s="2">
        <f>(E13*12)</f>
        <v>720</v>
      </c>
      <c r="G13" s="2">
        <f>(F13*5)</f>
        <v>3600</v>
      </c>
      <c r="I13" s="7" t="s">
        <v>48</v>
      </c>
    </row>
    <row r="14" spans="1:7" ht="45" customHeight="1">
      <c r="A14" s="73" t="s">
        <v>49</v>
      </c>
      <c r="B14" s="73"/>
      <c r="C14" s="73"/>
      <c r="D14" s="73"/>
      <c r="E14" s="73"/>
      <c r="F14" s="73"/>
      <c r="G14" s="17"/>
    </row>
    <row r="15" ht="9" customHeight="1"/>
    <row r="16" spans="1:12" ht="45" customHeight="1">
      <c r="A16" s="51" t="s">
        <v>57</v>
      </c>
      <c r="B16" s="51"/>
      <c r="C16" s="51"/>
      <c r="D16" s="51"/>
      <c r="E16" s="22" t="s">
        <v>61</v>
      </c>
      <c r="F16" s="22" t="s">
        <v>62</v>
      </c>
      <c r="G16" s="22" t="s">
        <v>63</v>
      </c>
      <c r="H16" s="9"/>
      <c r="I16" s="9"/>
      <c r="J16" s="10"/>
      <c r="K16" s="9"/>
      <c r="L16" s="11"/>
    </row>
    <row r="17" spans="1:7" ht="45" customHeight="1">
      <c r="A17" s="52" t="s">
        <v>58</v>
      </c>
      <c r="B17" s="52"/>
      <c r="C17" s="52"/>
      <c r="D17" s="52"/>
      <c r="E17" s="18">
        <f>(E7+E8)</f>
        <v>63360</v>
      </c>
      <c r="F17" s="18">
        <f>(F7+F8)</f>
        <v>760320</v>
      </c>
      <c r="G17" s="18">
        <f>(G7+G8)</f>
        <v>3801600</v>
      </c>
    </row>
    <row r="18" spans="1:7" ht="45" customHeight="1" thickBot="1">
      <c r="A18" s="53" t="s">
        <v>60</v>
      </c>
      <c r="B18" s="53"/>
      <c r="C18" s="53"/>
      <c r="D18" s="53"/>
      <c r="E18" s="19">
        <f>(E11+E12+E13)</f>
        <v>1920</v>
      </c>
      <c r="F18" s="19">
        <f>(F11+F12+F13)</f>
        <v>23040</v>
      </c>
      <c r="G18" s="19">
        <f>(G11+G12+G13)</f>
        <v>115200</v>
      </c>
    </row>
    <row r="19" spans="1:7" ht="45" customHeight="1" thickBot="1">
      <c r="A19" s="54" t="s">
        <v>56</v>
      </c>
      <c r="B19" s="55"/>
      <c r="C19" s="55"/>
      <c r="D19" s="56"/>
      <c r="E19" s="20">
        <f>SUM(E17:E18)</f>
        <v>65280</v>
      </c>
      <c r="F19" s="20">
        <f>SUM(F17:F18)</f>
        <v>783360</v>
      </c>
      <c r="G19" s="20">
        <f>SUM(G17:G18)</f>
        <v>3916800</v>
      </c>
    </row>
    <row r="21" spans="1:6" ht="45" customHeight="1">
      <c r="A21" s="59" t="s">
        <v>70</v>
      </c>
      <c r="B21" s="59"/>
      <c r="C21" s="59"/>
      <c r="D21" s="22" t="s">
        <v>68</v>
      </c>
      <c r="E21" s="22" t="s">
        <v>69</v>
      </c>
      <c r="F21" s="22" t="s">
        <v>67</v>
      </c>
    </row>
    <row r="22" spans="1:6" ht="45" customHeight="1">
      <c r="A22" s="52" t="s">
        <v>71</v>
      </c>
      <c r="B22" s="52"/>
      <c r="C22" s="52"/>
      <c r="D22" s="18">
        <f>(F7+F8)</f>
        <v>760320</v>
      </c>
      <c r="E22" s="18"/>
      <c r="F22" s="18"/>
    </row>
    <row r="23" spans="1:6" ht="45" customHeight="1">
      <c r="A23" s="24"/>
      <c r="B23" s="24"/>
      <c r="C23" s="24"/>
      <c r="D23" s="22" t="s">
        <v>68</v>
      </c>
      <c r="E23" s="22" t="s">
        <v>69</v>
      </c>
      <c r="F23" s="22" t="s">
        <v>66</v>
      </c>
    </row>
    <row r="24" spans="1:6" ht="45" customHeight="1">
      <c r="A24" s="52" t="s">
        <v>72</v>
      </c>
      <c r="B24" s="52"/>
      <c r="C24" s="52"/>
      <c r="D24" s="18">
        <f>(F12)</f>
        <v>11520</v>
      </c>
      <c r="E24" s="18">
        <f>(F11+F13)</f>
        <v>11520</v>
      </c>
      <c r="F24" s="18"/>
    </row>
    <row r="25" spans="1:6" ht="45" customHeight="1">
      <c r="A25" s="48" t="s">
        <v>73</v>
      </c>
      <c r="B25" s="49"/>
      <c r="C25" s="50"/>
      <c r="D25" s="18">
        <f>(D22+D24)</f>
        <v>771840</v>
      </c>
      <c r="E25" s="18">
        <f>(E24)</f>
        <v>11520</v>
      </c>
      <c r="F25" s="18"/>
    </row>
  </sheetData>
  <mergeCells count="13">
    <mergeCell ref="H2:I5"/>
    <mergeCell ref="A21:C21"/>
    <mergeCell ref="A22:C22"/>
    <mergeCell ref="A24:C24"/>
    <mergeCell ref="A2:G3"/>
    <mergeCell ref="A4:G5"/>
    <mergeCell ref="A9:G9"/>
    <mergeCell ref="A14:F14"/>
    <mergeCell ref="A25:C25"/>
    <mergeCell ref="A16:D16"/>
    <mergeCell ref="A17:D17"/>
    <mergeCell ref="A18:D18"/>
    <mergeCell ref="A19:D19"/>
  </mergeCells>
  <printOptions/>
  <pageMargins left="0.32" right="0.28" top="0.21" bottom="0.51" header="0" footer="0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lkusunoki</cp:lastModifiedBy>
  <cp:lastPrinted>2010-07-05T19:36:25Z</cp:lastPrinted>
  <dcterms:created xsi:type="dcterms:W3CDTF">2009-03-24T15:47:01Z</dcterms:created>
  <dcterms:modified xsi:type="dcterms:W3CDTF">2010-07-05T19:40:59Z</dcterms:modified>
  <cp:category/>
  <cp:version/>
  <cp:contentType/>
  <cp:contentStatus/>
</cp:coreProperties>
</file>